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2959F164-2500-46D3-BB09-B72FEC92099A}" xr6:coauthVersionLast="47" xr6:coauthVersionMax="47" xr10:uidLastSave="{00000000-0000-0000-0000-000000000000}"/>
  <bookViews>
    <workbookView xWindow="-2160" yWindow="-21730" windowWidth="37730" windowHeight="21860" xr2:uid="{00000000-000D-0000-FFFF-FFFF00000000}"/>
  </bookViews>
  <sheets>
    <sheet name="Analizy" sheetId="6" r:id="rId1"/>
    <sheet name="THE WUR2023" sheetId="1" r:id="rId2"/>
    <sheet name="ARWU2023" sheetId="3" r:id="rId3"/>
    <sheet name="QS2023" sheetId="4" r:id="rId4"/>
    <sheet name="Webometrics2023H1" sheetId="5" r:id="rId5"/>
    <sheet name="ARWU_test" sheetId="2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4" i="6" l="1"/>
  <c r="L194" i="6"/>
  <c r="M194" i="6"/>
  <c r="N194" i="6"/>
  <c r="K193" i="6"/>
  <c r="L193" i="6"/>
  <c r="M193" i="6"/>
  <c r="N193" i="6"/>
  <c r="K192" i="6"/>
  <c r="L192" i="6"/>
  <c r="M192" i="6"/>
  <c r="N192" i="6"/>
  <c r="L191" i="6"/>
  <c r="M191" i="6"/>
  <c r="N191" i="6"/>
  <c r="K191" i="6"/>
  <c r="J179" i="6"/>
  <c r="J178" i="6"/>
  <c r="J177" i="6"/>
  <c r="J176" i="6"/>
  <c r="K2" i="6"/>
  <c r="K3" i="6"/>
  <c r="K4" i="6"/>
  <c r="K5" i="6"/>
  <c r="K6" i="6"/>
  <c r="K7" i="6"/>
  <c r="K8" i="6"/>
  <c r="K10" i="6"/>
  <c r="K9" i="6"/>
  <c r="K11" i="6"/>
  <c r="K12" i="6"/>
  <c r="K13" i="6"/>
  <c r="K14" i="6"/>
  <c r="K15" i="6"/>
  <c r="K17" i="6"/>
  <c r="K16" i="6"/>
  <c r="K18" i="6"/>
  <c r="K19" i="6"/>
  <c r="K20" i="6"/>
  <c r="K21" i="6"/>
  <c r="K22" i="6"/>
  <c r="K23" i="6"/>
  <c r="K24" i="6"/>
  <c r="K25" i="6"/>
  <c r="K26" i="6"/>
  <c r="K27" i="6"/>
  <c r="K28" i="6"/>
  <c r="K29" i="6"/>
  <c r="K31" i="6"/>
  <c r="K32" i="6"/>
  <c r="K30" i="6"/>
  <c r="K33" i="6"/>
  <c r="K35" i="6"/>
  <c r="K34" i="6"/>
  <c r="K36" i="6"/>
  <c r="K37" i="6"/>
  <c r="K38" i="6"/>
  <c r="K41" i="6"/>
  <c r="K39" i="6"/>
  <c r="K40" i="6"/>
  <c r="K43" i="6"/>
  <c r="K42" i="6"/>
  <c r="K44" i="6"/>
  <c r="K45" i="6"/>
  <c r="K47" i="6"/>
  <c r="K46" i="6"/>
  <c r="K49" i="6"/>
  <c r="K48" i="6"/>
  <c r="K50" i="6"/>
  <c r="K51" i="6"/>
  <c r="K52" i="6"/>
  <c r="K53" i="6"/>
  <c r="K54" i="6"/>
  <c r="K56" i="6"/>
  <c r="K55" i="6"/>
  <c r="K58" i="6"/>
  <c r="K57" i="6"/>
  <c r="K59" i="6"/>
  <c r="K60" i="6"/>
  <c r="K61" i="6"/>
  <c r="K62" i="6"/>
  <c r="K63" i="6"/>
  <c r="K64" i="6"/>
  <c r="K66" i="6"/>
  <c r="K65" i="6"/>
  <c r="K67" i="6"/>
  <c r="K68" i="6"/>
  <c r="K69" i="6"/>
  <c r="K70" i="6"/>
  <c r="K71" i="6"/>
  <c r="K72" i="6"/>
  <c r="K73" i="6"/>
  <c r="K74" i="6"/>
  <c r="K75" i="6"/>
  <c r="K80" i="6"/>
  <c r="K76" i="6"/>
  <c r="K77" i="6"/>
  <c r="K78" i="6"/>
  <c r="K79" i="6"/>
  <c r="K82" i="6"/>
  <c r="K81" i="6"/>
  <c r="K83" i="6"/>
  <c r="K84" i="6"/>
  <c r="K85" i="6"/>
  <c r="K86" i="6"/>
  <c r="K88" i="6"/>
  <c r="K87" i="6"/>
  <c r="K89" i="6"/>
  <c r="K90" i="6"/>
  <c r="K92" i="6"/>
  <c r="K91" i="6"/>
  <c r="K93" i="6"/>
  <c r="K94" i="6"/>
  <c r="K96" i="6"/>
  <c r="K97" i="6"/>
  <c r="K95" i="6"/>
  <c r="K98" i="6"/>
  <c r="K99" i="6"/>
  <c r="K100" i="6"/>
  <c r="K101" i="6"/>
  <c r="K102" i="6"/>
  <c r="K103" i="6"/>
  <c r="K105" i="6"/>
  <c r="K104" i="6"/>
  <c r="K107" i="6"/>
  <c r="K106" i="6"/>
  <c r="K108" i="6"/>
  <c r="K109" i="6"/>
  <c r="K111" i="6"/>
  <c r="K112" i="6"/>
  <c r="K110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6" i="6"/>
  <c r="K125" i="6"/>
  <c r="K127" i="6"/>
  <c r="K128" i="6"/>
  <c r="K129" i="6"/>
  <c r="K130" i="6"/>
  <c r="K131" i="6"/>
  <c r="K133" i="6"/>
  <c r="K132" i="6"/>
  <c r="K134" i="6"/>
  <c r="K135" i="6"/>
  <c r="K136" i="6"/>
  <c r="K137" i="6"/>
  <c r="K138" i="6"/>
  <c r="K139" i="6"/>
  <c r="K141" i="6"/>
  <c r="K140" i="6"/>
  <c r="K143" i="6"/>
  <c r="K142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J2" i="6"/>
  <c r="J3" i="6"/>
  <c r="J4" i="6"/>
  <c r="J5" i="6"/>
  <c r="J6" i="6"/>
  <c r="J7" i="6"/>
  <c r="J8" i="6"/>
  <c r="J10" i="6"/>
  <c r="J9" i="6"/>
  <c r="J11" i="6"/>
  <c r="J12" i="6"/>
  <c r="J13" i="6"/>
  <c r="J14" i="6"/>
  <c r="J15" i="6"/>
  <c r="J17" i="6"/>
  <c r="J16" i="6"/>
  <c r="J18" i="6"/>
  <c r="J19" i="6"/>
  <c r="J20" i="6"/>
  <c r="J21" i="6"/>
  <c r="J22" i="6"/>
  <c r="J23" i="6"/>
  <c r="J24" i="6"/>
  <c r="J25" i="6"/>
  <c r="J26" i="6"/>
  <c r="J27" i="6"/>
  <c r="J28" i="6"/>
  <c r="J29" i="6"/>
  <c r="J31" i="6"/>
  <c r="J32" i="6"/>
  <c r="J30" i="6"/>
  <c r="J33" i="6"/>
  <c r="J35" i="6"/>
  <c r="J34" i="6"/>
  <c r="J36" i="6"/>
  <c r="J37" i="6"/>
  <c r="J38" i="6"/>
  <c r="J41" i="6"/>
  <c r="J39" i="6"/>
  <c r="J40" i="6"/>
  <c r="J43" i="6"/>
  <c r="J42" i="6"/>
  <c r="J44" i="6"/>
  <c r="J45" i="6"/>
  <c r="J47" i="6"/>
  <c r="J46" i="6"/>
  <c r="J49" i="6"/>
  <c r="J48" i="6"/>
  <c r="J50" i="6"/>
  <c r="J51" i="6"/>
  <c r="J52" i="6"/>
  <c r="J53" i="6"/>
  <c r="J54" i="6"/>
  <c r="J56" i="6"/>
  <c r="J55" i="6"/>
  <c r="J58" i="6"/>
  <c r="J57" i="6"/>
  <c r="J59" i="6"/>
  <c r="J60" i="6"/>
  <c r="J61" i="6"/>
  <c r="J62" i="6"/>
  <c r="J63" i="6"/>
  <c r="J64" i="6"/>
  <c r="J66" i="6"/>
  <c r="J65" i="6"/>
  <c r="J67" i="6"/>
  <c r="J68" i="6"/>
  <c r="J69" i="6"/>
  <c r="J70" i="6"/>
  <c r="J71" i="6"/>
  <c r="J72" i="6"/>
  <c r="J73" i="6"/>
  <c r="J74" i="6"/>
  <c r="J75" i="6"/>
  <c r="J80" i="6"/>
  <c r="J76" i="6"/>
  <c r="J77" i="6"/>
  <c r="J78" i="6"/>
  <c r="J79" i="6"/>
  <c r="J82" i="6"/>
  <c r="J81" i="6"/>
  <c r="J83" i="6"/>
  <c r="J84" i="6"/>
  <c r="J85" i="6"/>
  <c r="J86" i="6"/>
  <c r="J88" i="6"/>
  <c r="J87" i="6"/>
  <c r="J89" i="6"/>
  <c r="J90" i="6"/>
  <c r="J92" i="6"/>
  <c r="J91" i="6"/>
  <c r="J93" i="6"/>
  <c r="J94" i="6"/>
  <c r="J96" i="6"/>
  <c r="J97" i="6"/>
  <c r="J95" i="6"/>
  <c r="J98" i="6"/>
  <c r="J99" i="6"/>
  <c r="J100" i="6"/>
  <c r="J101" i="6"/>
  <c r="J102" i="6"/>
  <c r="J103" i="6"/>
  <c r="J105" i="6"/>
  <c r="J104" i="6"/>
  <c r="J107" i="6"/>
  <c r="J106" i="6"/>
  <c r="J108" i="6"/>
  <c r="J109" i="6"/>
  <c r="J111" i="6"/>
  <c r="J112" i="6"/>
  <c r="J110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6" i="6"/>
  <c r="J125" i="6"/>
  <c r="J127" i="6"/>
  <c r="J128" i="6"/>
  <c r="J129" i="6"/>
  <c r="J130" i="6"/>
  <c r="J131" i="6"/>
  <c r="J133" i="6"/>
  <c r="J132" i="6"/>
  <c r="J134" i="6"/>
  <c r="J135" i="6"/>
  <c r="J136" i="6"/>
  <c r="J137" i="6"/>
  <c r="J138" i="6"/>
  <c r="J139" i="6"/>
  <c r="J141" i="6"/>
  <c r="J140" i="6"/>
  <c r="J143" i="6"/>
  <c r="J142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I2" i="6"/>
  <c r="I3" i="6"/>
  <c r="I4" i="6"/>
  <c r="I5" i="6"/>
  <c r="I6" i="6"/>
  <c r="I7" i="6"/>
  <c r="I8" i="6"/>
  <c r="I10" i="6"/>
  <c r="I9" i="6"/>
  <c r="I11" i="6"/>
  <c r="I12" i="6"/>
  <c r="I13" i="6"/>
  <c r="I14" i="6"/>
  <c r="I15" i="6"/>
  <c r="I17" i="6"/>
  <c r="I16" i="6"/>
  <c r="I18" i="6"/>
  <c r="I19" i="6"/>
  <c r="I20" i="6"/>
  <c r="I21" i="6"/>
  <c r="I22" i="6"/>
  <c r="I23" i="6"/>
  <c r="I24" i="6"/>
  <c r="I25" i="6"/>
  <c r="I26" i="6"/>
  <c r="I27" i="6"/>
  <c r="I28" i="6"/>
  <c r="I29" i="6"/>
  <c r="I31" i="6"/>
  <c r="I32" i="6"/>
  <c r="I30" i="6"/>
  <c r="I33" i="6"/>
  <c r="I35" i="6"/>
  <c r="I34" i="6"/>
  <c r="I36" i="6"/>
  <c r="I37" i="6"/>
  <c r="I38" i="6"/>
  <c r="I41" i="6"/>
  <c r="I39" i="6"/>
  <c r="I40" i="6"/>
  <c r="I43" i="6"/>
  <c r="I42" i="6"/>
  <c r="I44" i="6"/>
  <c r="I45" i="6"/>
  <c r="I47" i="6"/>
  <c r="I46" i="6"/>
  <c r="I49" i="6"/>
  <c r="I48" i="6"/>
  <c r="I50" i="6"/>
  <c r="I51" i="6"/>
  <c r="I52" i="6"/>
  <c r="I53" i="6"/>
  <c r="I54" i="6"/>
  <c r="I56" i="6"/>
  <c r="I55" i="6"/>
  <c r="I58" i="6"/>
  <c r="I57" i="6"/>
  <c r="I59" i="6"/>
  <c r="I60" i="6"/>
  <c r="I61" i="6"/>
  <c r="I62" i="6"/>
  <c r="I63" i="6"/>
  <c r="I64" i="6"/>
  <c r="I66" i="6"/>
  <c r="I65" i="6"/>
  <c r="I67" i="6"/>
  <c r="I68" i="6"/>
  <c r="I69" i="6"/>
  <c r="I70" i="6"/>
  <c r="I71" i="6"/>
  <c r="I72" i="6"/>
  <c r="I73" i="6"/>
  <c r="I74" i="6"/>
  <c r="I75" i="6"/>
  <c r="I80" i="6"/>
  <c r="I76" i="6"/>
  <c r="I77" i="6"/>
  <c r="I78" i="6"/>
  <c r="I79" i="6"/>
  <c r="I82" i="6"/>
  <c r="I81" i="6"/>
  <c r="I83" i="6"/>
  <c r="I84" i="6"/>
  <c r="I85" i="6"/>
  <c r="I86" i="6"/>
  <c r="I88" i="6"/>
  <c r="I87" i="6"/>
  <c r="I89" i="6"/>
  <c r="I90" i="6"/>
  <c r="I92" i="6"/>
  <c r="I91" i="6"/>
  <c r="I93" i="6"/>
  <c r="I94" i="6"/>
  <c r="I96" i="6"/>
  <c r="I97" i="6"/>
  <c r="I95" i="6"/>
  <c r="I98" i="6"/>
  <c r="I99" i="6"/>
  <c r="I100" i="6"/>
  <c r="I101" i="6"/>
  <c r="I102" i="6"/>
  <c r="I103" i="6"/>
  <c r="I105" i="6"/>
  <c r="I104" i="6"/>
  <c r="I107" i="6"/>
  <c r="I106" i="6"/>
  <c r="I108" i="6"/>
  <c r="I109" i="6"/>
  <c r="I111" i="6"/>
  <c r="I112" i="6"/>
  <c r="I110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6" i="6"/>
  <c r="I125" i="6"/>
  <c r="I127" i="6"/>
  <c r="I128" i="6"/>
  <c r="I129" i="6"/>
  <c r="I130" i="6"/>
  <c r="I131" i="6"/>
  <c r="I133" i="6"/>
  <c r="I132" i="6"/>
  <c r="I134" i="6"/>
  <c r="I135" i="6"/>
  <c r="I136" i="6"/>
  <c r="I137" i="6"/>
  <c r="I138" i="6"/>
  <c r="I139" i="6"/>
  <c r="I141" i="6"/>
  <c r="I140" i="6"/>
  <c r="I143" i="6"/>
  <c r="I142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H2" i="6"/>
  <c r="H3" i="6"/>
  <c r="H4" i="6"/>
  <c r="L4" i="6" s="1"/>
  <c r="H5" i="6"/>
  <c r="H6" i="6"/>
  <c r="H7" i="6"/>
  <c r="H8" i="6"/>
  <c r="H10" i="6"/>
  <c r="H9" i="6"/>
  <c r="H11" i="6"/>
  <c r="H12" i="6"/>
  <c r="L12" i="6" s="1"/>
  <c r="H13" i="6"/>
  <c r="H14" i="6"/>
  <c r="H15" i="6"/>
  <c r="H17" i="6"/>
  <c r="H16" i="6"/>
  <c r="H18" i="6"/>
  <c r="H19" i="6"/>
  <c r="H20" i="6"/>
  <c r="L20" i="6" s="1"/>
  <c r="H21" i="6"/>
  <c r="H22" i="6"/>
  <c r="H23" i="6"/>
  <c r="H24" i="6"/>
  <c r="H25" i="6"/>
  <c r="H26" i="6"/>
  <c r="H27" i="6"/>
  <c r="H28" i="6"/>
  <c r="L28" i="6" s="1"/>
  <c r="H29" i="6"/>
  <c r="H31" i="6"/>
  <c r="H32" i="6"/>
  <c r="H30" i="6"/>
  <c r="H33" i="6"/>
  <c r="H35" i="6"/>
  <c r="H34" i="6"/>
  <c r="H36" i="6"/>
  <c r="L36" i="6" s="1"/>
  <c r="H37" i="6"/>
  <c r="H38" i="6"/>
  <c r="H41" i="6"/>
  <c r="H39" i="6"/>
  <c r="H40" i="6"/>
  <c r="H43" i="6"/>
  <c r="H42" i="6"/>
  <c r="H44" i="6"/>
  <c r="L44" i="6" s="1"/>
  <c r="H45" i="6"/>
  <c r="H47" i="6"/>
  <c r="H46" i="6"/>
  <c r="H49" i="6"/>
  <c r="H48" i="6"/>
  <c r="H50" i="6"/>
  <c r="H51" i="6"/>
  <c r="H52" i="6"/>
  <c r="H53" i="6"/>
  <c r="H54" i="6"/>
  <c r="H56" i="6"/>
  <c r="H55" i="6"/>
  <c r="H58" i="6"/>
  <c r="H57" i="6"/>
  <c r="H59" i="6"/>
  <c r="H60" i="6"/>
  <c r="H61" i="6"/>
  <c r="H62" i="6"/>
  <c r="H63" i="6"/>
  <c r="H64" i="6"/>
  <c r="H66" i="6"/>
  <c r="H65" i="6"/>
  <c r="H67" i="6"/>
  <c r="H68" i="6"/>
  <c r="H69" i="6"/>
  <c r="H70" i="6"/>
  <c r="H71" i="6"/>
  <c r="H72" i="6"/>
  <c r="H73" i="6"/>
  <c r="H74" i="6"/>
  <c r="H75" i="6"/>
  <c r="H80" i="6"/>
  <c r="H76" i="6"/>
  <c r="H77" i="6"/>
  <c r="H78" i="6"/>
  <c r="H79" i="6"/>
  <c r="H82" i="6"/>
  <c r="H81" i="6"/>
  <c r="H83" i="6"/>
  <c r="H84" i="6"/>
  <c r="H85" i="6"/>
  <c r="H86" i="6"/>
  <c r="H88" i="6"/>
  <c r="H87" i="6"/>
  <c r="H89" i="6"/>
  <c r="H90" i="6"/>
  <c r="H92" i="6"/>
  <c r="H91" i="6"/>
  <c r="H93" i="6"/>
  <c r="H94" i="6"/>
  <c r="H96" i="6"/>
  <c r="H97" i="6"/>
  <c r="H95" i="6"/>
  <c r="H98" i="6"/>
  <c r="H99" i="6"/>
  <c r="H100" i="6"/>
  <c r="H101" i="6"/>
  <c r="H102" i="6"/>
  <c r="H103" i="6"/>
  <c r="H105" i="6"/>
  <c r="H104" i="6"/>
  <c r="H107" i="6"/>
  <c r="H106" i="6"/>
  <c r="H108" i="6"/>
  <c r="H109" i="6"/>
  <c r="H111" i="6"/>
  <c r="H112" i="6"/>
  <c r="H110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6" i="6"/>
  <c r="H125" i="6"/>
  <c r="H127" i="6"/>
  <c r="H128" i="6"/>
  <c r="H129" i="6"/>
  <c r="H130" i="6"/>
  <c r="H131" i="6"/>
  <c r="H133" i="6"/>
  <c r="H132" i="6"/>
  <c r="H134" i="6"/>
  <c r="H135" i="6"/>
  <c r="H136" i="6"/>
  <c r="H137" i="6"/>
  <c r="H138" i="6"/>
  <c r="H139" i="6"/>
  <c r="H141" i="6"/>
  <c r="H140" i="6"/>
  <c r="H143" i="6"/>
  <c r="H142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P38" i="6"/>
  <c r="P21" i="6"/>
  <c r="P168" i="6"/>
  <c r="P108" i="6"/>
  <c r="P170" i="6"/>
  <c r="P59" i="6"/>
  <c r="P113" i="6"/>
  <c r="P54" i="6"/>
  <c r="P45" i="6"/>
  <c r="P130" i="6"/>
  <c r="P167" i="6"/>
  <c r="P12" i="6"/>
  <c r="P27" i="6"/>
  <c r="P163" i="6"/>
  <c r="P109" i="6"/>
  <c r="P82" i="6"/>
  <c r="P121" i="6"/>
  <c r="P43" i="6"/>
  <c r="P127" i="6"/>
  <c r="P134" i="6"/>
  <c r="P75" i="6"/>
  <c r="P126" i="6"/>
  <c r="P144" i="6"/>
  <c r="P47" i="6"/>
  <c r="P2" i="6"/>
  <c r="P41" i="6"/>
  <c r="P119" i="6"/>
  <c r="P88" i="6"/>
  <c r="P67" i="6"/>
  <c r="P49" i="6"/>
  <c r="P92" i="6"/>
  <c r="P118" i="6"/>
  <c r="P31" i="6"/>
  <c r="P115" i="6"/>
  <c r="P74" i="6"/>
  <c r="P143" i="6"/>
  <c r="P46" i="6"/>
  <c r="P72" i="6"/>
  <c r="P154" i="6"/>
  <c r="P120" i="6"/>
  <c r="P50" i="6"/>
  <c r="P81" i="6"/>
  <c r="P48" i="6"/>
  <c r="P83" i="6"/>
  <c r="P85" i="6"/>
  <c r="P4" i="6"/>
  <c r="P153" i="6"/>
  <c r="P136" i="6"/>
  <c r="P11" i="6"/>
  <c r="P166" i="6"/>
  <c r="P89" i="6"/>
  <c r="P165" i="6"/>
  <c r="P51" i="6"/>
  <c r="P122" i="6"/>
  <c r="P101" i="6"/>
  <c r="P52" i="6"/>
  <c r="P100" i="6"/>
  <c r="P7" i="6"/>
  <c r="P37" i="6"/>
  <c r="P103" i="6"/>
  <c r="P137" i="6"/>
  <c r="P86" i="6"/>
  <c r="P102" i="6"/>
  <c r="P42" i="6"/>
  <c r="P23" i="6"/>
  <c r="P111" i="6"/>
  <c r="P96" i="6"/>
  <c r="P10" i="6"/>
  <c r="P14" i="6"/>
  <c r="P97" i="6"/>
  <c r="P169" i="6"/>
  <c r="P159" i="6"/>
  <c r="P147" i="6"/>
  <c r="P3" i="6"/>
  <c r="P80" i="6"/>
  <c r="P58" i="6"/>
  <c r="P94" i="6"/>
  <c r="P116" i="6"/>
  <c r="P64" i="6"/>
  <c r="P68" i="6"/>
  <c r="P18" i="6"/>
  <c r="P53" i="6"/>
  <c r="P91" i="6"/>
  <c r="P70" i="6"/>
  <c r="P28" i="6"/>
  <c r="P105" i="6"/>
  <c r="P162" i="6"/>
  <c r="P138" i="6"/>
  <c r="P117" i="6"/>
  <c r="P161" i="6"/>
  <c r="P151" i="6"/>
  <c r="P87" i="6"/>
  <c r="P152" i="6"/>
  <c r="P139" i="6"/>
  <c r="P44" i="6"/>
  <c r="P17" i="6"/>
  <c r="P125" i="6"/>
  <c r="P33" i="6"/>
  <c r="P145" i="6"/>
  <c r="P57" i="6"/>
  <c r="P22" i="6"/>
  <c r="P93" i="6"/>
  <c r="P60" i="6"/>
  <c r="P32" i="6"/>
  <c r="P36" i="6"/>
  <c r="P39" i="6"/>
  <c r="P99" i="6"/>
  <c r="P171" i="6"/>
  <c r="P56" i="6"/>
  <c r="P40" i="6"/>
  <c r="P142" i="6"/>
  <c r="P129" i="6"/>
  <c r="P146" i="6"/>
  <c r="P20" i="6"/>
  <c r="P66" i="6"/>
  <c r="P84" i="6"/>
  <c r="P76" i="6"/>
  <c r="P133" i="6"/>
  <c r="P158" i="6"/>
  <c r="P128" i="6"/>
  <c r="P77" i="6"/>
  <c r="P9" i="6"/>
  <c r="P95" i="6"/>
  <c r="P148" i="6"/>
  <c r="P78" i="6"/>
  <c r="P104" i="6"/>
  <c r="P24" i="6"/>
  <c r="P150" i="6"/>
  <c r="P6" i="6"/>
  <c r="P15" i="6"/>
  <c r="P149" i="6"/>
  <c r="P112" i="6"/>
  <c r="P29" i="6"/>
  <c r="P131" i="6"/>
  <c r="P164" i="6"/>
  <c r="P141" i="6"/>
  <c r="P156" i="6"/>
  <c r="P61" i="6"/>
  <c r="P135" i="6"/>
  <c r="P8" i="6"/>
  <c r="P13" i="6"/>
  <c r="P98" i="6"/>
  <c r="P62" i="6"/>
  <c r="P35" i="6"/>
  <c r="P25" i="6"/>
  <c r="P107" i="6"/>
  <c r="P132" i="6"/>
  <c r="P5" i="6"/>
  <c r="P19" i="6"/>
  <c r="P110" i="6"/>
  <c r="P172" i="6"/>
  <c r="P55" i="6"/>
  <c r="P123" i="6"/>
  <c r="P90" i="6"/>
  <c r="P79" i="6"/>
  <c r="P71" i="6"/>
  <c r="P30" i="6"/>
  <c r="P34" i="6"/>
  <c r="P114" i="6"/>
  <c r="P65" i="6"/>
  <c r="P157" i="6"/>
  <c r="P73" i="6"/>
  <c r="P140" i="6"/>
  <c r="P160" i="6"/>
  <c r="P63" i="6"/>
  <c r="P26" i="6"/>
  <c r="P106" i="6"/>
  <c r="P69" i="6"/>
  <c r="P16" i="6"/>
  <c r="P124" i="6"/>
  <c r="P155" i="6"/>
  <c r="O38" i="6"/>
  <c r="O21" i="6"/>
  <c r="O168" i="6"/>
  <c r="O108" i="6"/>
  <c r="O170" i="6"/>
  <c r="O59" i="6"/>
  <c r="O113" i="6"/>
  <c r="O54" i="6"/>
  <c r="O45" i="6"/>
  <c r="O130" i="6"/>
  <c r="O167" i="6"/>
  <c r="O12" i="6"/>
  <c r="O27" i="6"/>
  <c r="O163" i="6"/>
  <c r="O109" i="6"/>
  <c r="O82" i="6"/>
  <c r="O121" i="6"/>
  <c r="O43" i="6"/>
  <c r="O127" i="6"/>
  <c r="O134" i="6"/>
  <c r="O75" i="6"/>
  <c r="O126" i="6"/>
  <c r="O144" i="6"/>
  <c r="O47" i="6"/>
  <c r="O2" i="6"/>
  <c r="O41" i="6"/>
  <c r="O119" i="6"/>
  <c r="O88" i="6"/>
  <c r="O67" i="6"/>
  <c r="O49" i="6"/>
  <c r="O92" i="6"/>
  <c r="O118" i="6"/>
  <c r="O31" i="6"/>
  <c r="O115" i="6"/>
  <c r="O74" i="6"/>
  <c r="O143" i="6"/>
  <c r="O46" i="6"/>
  <c r="O72" i="6"/>
  <c r="O154" i="6"/>
  <c r="O120" i="6"/>
  <c r="O50" i="6"/>
  <c r="O81" i="6"/>
  <c r="O48" i="6"/>
  <c r="O83" i="6"/>
  <c r="O85" i="6"/>
  <c r="O4" i="6"/>
  <c r="O153" i="6"/>
  <c r="O136" i="6"/>
  <c r="O11" i="6"/>
  <c r="O166" i="6"/>
  <c r="O89" i="6"/>
  <c r="O165" i="6"/>
  <c r="O51" i="6"/>
  <c r="O122" i="6"/>
  <c r="O101" i="6"/>
  <c r="O52" i="6"/>
  <c r="O100" i="6"/>
  <c r="O7" i="6"/>
  <c r="O37" i="6"/>
  <c r="O103" i="6"/>
  <c r="O137" i="6"/>
  <c r="O86" i="6"/>
  <c r="O102" i="6"/>
  <c r="O42" i="6"/>
  <c r="O23" i="6"/>
  <c r="O111" i="6"/>
  <c r="O96" i="6"/>
  <c r="O10" i="6"/>
  <c r="O14" i="6"/>
  <c r="O97" i="6"/>
  <c r="O169" i="6"/>
  <c r="O159" i="6"/>
  <c r="O147" i="6"/>
  <c r="O3" i="6"/>
  <c r="O80" i="6"/>
  <c r="O58" i="6"/>
  <c r="O94" i="6"/>
  <c r="O116" i="6"/>
  <c r="O64" i="6"/>
  <c r="O68" i="6"/>
  <c r="O18" i="6"/>
  <c r="O53" i="6"/>
  <c r="O91" i="6"/>
  <c r="O70" i="6"/>
  <c r="O28" i="6"/>
  <c r="O105" i="6"/>
  <c r="O162" i="6"/>
  <c r="O138" i="6"/>
  <c r="O117" i="6"/>
  <c r="O161" i="6"/>
  <c r="O151" i="6"/>
  <c r="O87" i="6"/>
  <c r="O152" i="6"/>
  <c r="O139" i="6"/>
  <c r="O44" i="6"/>
  <c r="O17" i="6"/>
  <c r="O125" i="6"/>
  <c r="O33" i="6"/>
  <c r="O145" i="6"/>
  <c r="O57" i="6"/>
  <c r="O22" i="6"/>
  <c r="O93" i="6"/>
  <c r="O60" i="6"/>
  <c r="O32" i="6"/>
  <c r="O36" i="6"/>
  <c r="O39" i="6"/>
  <c r="O99" i="6"/>
  <c r="O171" i="6"/>
  <c r="O56" i="6"/>
  <c r="O40" i="6"/>
  <c r="O142" i="6"/>
  <c r="O129" i="6"/>
  <c r="O146" i="6"/>
  <c r="O20" i="6"/>
  <c r="O66" i="6"/>
  <c r="O84" i="6"/>
  <c r="O76" i="6"/>
  <c r="O133" i="6"/>
  <c r="O158" i="6"/>
  <c r="O128" i="6"/>
  <c r="O77" i="6"/>
  <c r="O9" i="6"/>
  <c r="O95" i="6"/>
  <c r="O148" i="6"/>
  <c r="O78" i="6"/>
  <c r="O104" i="6"/>
  <c r="O24" i="6"/>
  <c r="O150" i="6"/>
  <c r="O6" i="6"/>
  <c r="O15" i="6"/>
  <c r="O149" i="6"/>
  <c r="O112" i="6"/>
  <c r="O29" i="6"/>
  <c r="O131" i="6"/>
  <c r="O164" i="6"/>
  <c r="O141" i="6"/>
  <c r="O156" i="6"/>
  <c r="O61" i="6"/>
  <c r="O135" i="6"/>
  <c r="O8" i="6"/>
  <c r="O13" i="6"/>
  <c r="O98" i="6"/>
  <c r="O62" i="6"/>
  <c r="O35" i="6"/>
  <c r="O25" i="6"/>
  <c r="O107" i="6"/>
  <c r="O132" i="6"/>
  <c r="O5" i="6"/>
  <c r="O19" i="6"/>
  <c r="O110" i="6"/>
  <c r="O172" i="6"/>
  <c r="O55" i="6"/>
  <c r="O123" i="6"/>
  <c r="O90" i="6"/>
  <c r="O79" i="6"/>
  <c r="O71" i="6"/>
  <c r="O30" i="6"/>
  <c r="O34" i="6"/>
  <c r="O114" i="6"/>
  <c r="O65" i="6"/>
  <c r="O157" i="6"/>
  <c r="O73" i="6"/>
  <c r="O140" i="6"/>
  <c r="O160" i="6"/>
  <c r="O63" i="6"/>
  <c r="O26" i="6"/>
  <c r="O106" i="6"/>
  <c r="O69" i="6"/>
  <c r="O16" i="6"/>
  <c r="O124" i="6"/>
  <c r="O155" i="6"/>
  <c r="N38" i="6"/>
  <c r="N21" i="6"/>
  <c r="N168" i="6"/>
  <c r="N108" i="6"/>
  <c r="N170" i="6"/>
  <c r="N59" i="6"/>
  <c r="N113" i="6"/>
  <c r="N54" i="6"/>
  <c r="N45" i="6"/>
  <c r="N130" i="6"/>
  <c r="N167" i="6"/>
  <c r="N12" i="6"/>
  <c r="N27" i="6"/>
  <c r="N163" i="6"/>
  <c r="N109" i="6"/>
  <c r="N82" i="6"/>
  <c r="N121" i="6"/>
  <c r="N43" i="6"/>
  <c r="N127" i="6"/>
  <c r="N134" i="6"/>
  <c r="N75" i="6"/>
  <c r="N126" i="6"/>
  <c r="N144" i="6"/>
  <c r="N47" i="6"/>
  <c r="N2" i="6"/>
  <c r="N41" i="6"/>
  <c r="N119" i="6"/>
  <c r="N88" i="6"/>
  <c r="N67" i="6"/>
  <c r="N49" i="6"/>
  <c r="N92" i="6"/>
  <c r="N118" i="6"/>
  <c r="N31" i="6"/>
  <c r="N115" i="6"/>
  <c r="N74" i="6"/>
  <c r="N143" i="6"/>
  <c r="N46" i="6"/>
  <c r="N72" i="6"/>
  <c r="N154" i="6"/>
  <c r="N120" i="6"/>
  <c r="N50" i="6"/>
  <c r="N81" i="6"/>
  <c r="N48" i="6"/>
  <c r="N83" i="6"/>
  <c r="N85" i="6"/>
  <c r="N4" i="6"/>
  <c r="N153" i="6"/>
  <c r="N136" i="6"/>
  <c r="N11" i="6"/>
  <c r="N166" i="6"/>
  <c r="N89" i="6"/>
  <c r="N165" i="6"/>
  <c r="N51" i="6"/>
  <c r="N122" i="6"/>
  <c r="N101" i="6"/>
  <c r="N52" i="6"/>
  <c r="N100" i="6"/>
  <c r="N7" i="6"/>
  <c r="N37" i="6"/>
  <c r="N103" i="6"/>
  <c r="N137" i="6"/>
  <c r="N86" i="6"/>
  <c r="N102" i="6"/>
  <c r="N42" i="6"/>
  <c r="N23" i="6"/>
  <c r="N111" i="6"/>
  <c r="N96" i="6"/>
  <c r="N10" i="6"/>
  <c r="N14" i="6"/>
  <c r="N97" i="6"/>
  <c r="N169" i="6"/>
  <c r="N159" i="6"/>
  <c r="N147" i="6"/>
  <c r="N3" i="6"/>
  <c r="N80" i="6"/>
  <c r="N58" i="6"/>
  <c r="N94" i="6"/>
  <c r="N116" i="6"/>
  <c r="N64" i="6"/>
  <c r="N68" i="6"/>
  <c r="N18" i="6"/>
  <c r="N53" i="6"/>
  <c r="N91" i="6"/>
  <c r="N70" i="6"/>
  <c r="N28" i="6"/>
  <c r="N105" i="6"/>
  <c r="N162" i="6"/>
  <c r="N138" i="6"/>
  <c r="N117" i="6"/>
  <c r="N161" i="6"/>
  <c r="N151" i="6"/>
  <c r="N87" i="6"/>
  <c r="N152" i="6"/>
  <c r="N139" i="6"/>
  <c r="N44" i="6"/>
  <c r="N17" i="6"/>
  <c r="N125" i="6"/>
  <c r="N33" i="6"/>
  <c r="N145" i="6"/>
  <c r="N57" i="6"/>
  <c r="N22" i="6"/>
  <c r="N93" i="6"/>
  <c r="N60" i="6"/>
  <c r="N32" i="6"/>
  <c r="N36" i="6"/>
  <c r="N39" i="6"/>
  <c r="N99" i="6"/>
  <c r="N171" i="6"/>
  <c r="N56" i="6"/>
  <c r="N40" i="6"/>
  <c r="N142" i="6"/>
  <c r="N129" i="6"/>
  <c r="N146" i="6"/>
  <c r="N20" i="6"/>
  <c r="N66" i="6"/>
  <c r="N84" i="6"/>
  <c r="N76" i="6"/>
  <c r="N133" i="6"/>
  <c r="N158" i="6"/>
  <c r="N128" i="6"/>
  <c r="N77" i="6"/>
  <c r="N9" i="6"/>
  <c r="N95" i="6"/>
  <c r="N148" i="6"/>
  <c r="N78" i="6"/>
  <c r="N104" i="6"/>
  <c r="N24" i="6"/>
  <c r="N150" i="6"/>
  <c r="N6" i="6"/>
  <c r="N15" i="6"/>
  <c r="N149" i="6"/>
  <c r="N112" i="6"/>
  <c r="N29" i="6"/>
  <c r="N131" i="6"/>
  <c r="N164" i="6"/>
  <c r="N141" i="6"/>
  <c r="N156" i="6"/>
  <c r="N61" i="6"/>
  <c r="N135" i="6"/>
  <c r="N8" i="6"/>
  <c r="N13" i="6"/>
  <c r="N98" i="6"/>
  <c r="N62" i="6"/>
  <c r="N35" i="6"/>
  <c r="N25" i="6"/>
  <c r="N107" i="6"/>
  <c r="N132" i="6"/>
  <c r="N5" i="6"/>
  <c r="N19" i="6"/>
  <c r="N110" i="6"/>
  <c r="N172" i="6"/>
  <c r="N55" i="6"/>
  <c r="N123" i="6"/>
  <c r="N90" i="6"/>
  <c r="N79" i="6"/>
  <c r="N71" i="6"/>
  <c r="N30" i="6"/>
  <c r="N34" i="6"/>
  <c r="N114" i="6"/>
  <c r="N65" i="6"/>
  <c r="N157" i="6"/>
  <c r="N73" i="6"/>
  <c r="N140" i="6"/>
  <c r="N160" i="6"/>
  <c r="N63" i="6"/>
  <c r="N26" i="6"/>
  <c r="N106" i="6"/>
  <c r="N69" i="6"/>
  <c r="N16" i="6"/>
  <c r="N124" i="6"/>
  <c r="N155" i="6"/>
  <c r="M38" i="6"/>
  <c r="M21" i="6"/>
  <c r="M168" i="6"/>
  <c r="M108" i="6"/>
  <c r="M170" i="6"/>
  <c r="M59" i="6"/>
  <c r="M113" i="6"/>
  <c r="M54" i="6"/>
  <c r="M45" i="6"/>
  <c r="M130" i="6"/>
  <c r="M167" i="6"/>
  <c r="M12" i="6"/>
  <c r="M27" i="6"/>
  <c r="M163" i="6"/>
  <c r="M109" i="6"/>
  <c r="M82" i="6"/>
  <c r="M121" i="6"/>
  <c r="M43" i="6"/>
  <c r="M127" i="6"/>
  <c r="M134" i="6"/>
  <c r="M75" i="6"/>
  <c r="M126" i="6"/>
  <c r="M144" i="6"/>
  <c r="M47" i="6"/>
  <c r="M2" i="6"/>
  <c r="M41" i="6"/>
  <c r="M119" i="6"/>
  <c r="M88" i="6"/>
  <c r="M67" i="6"/>
  <c r="M49" i="6"/>
  <c r="M92" i="6"/>
  <c r="M118" i="6"/>
  <c r="M31" i="6"/>
  <c r="M115" i="6"/>
  <c r="M74" i="6"/>
  <c r="M143" i="6"/>
  <c r="M46" i="6"/>
  <c r="M72" i="6"/>
  <c r="M154" i="6"/>
  <c r="M120" i="6"/>
  <c r="M50" i="6"/>
  <c r="M81" i="6"/>
  <c r="M48" i="6"/>
  <c r="M83" i="6"/>
  <c r="M85" i="6"/>
  <c r="M4" i="6"/>
  <c r="M153" i="6"/>
  <c r="M136" i="6"/>
  <c r="M11" i="6"/>
  <c r="M166" i="6"/>
  <c r="M89" i="6"/>
  <c r="M165" i="6"/>
  <c r="M51" i="6"/>
  <c r="M122" i="6"/>
  <c r="M101" i="6"/>
  <c r="M52" i="6"/>
  <c r="M100" i="6"/>
  <c r="M7" i="6"/>
  <c r="M37" i="6"/>
  <c r="M103" i="6"/>
  <c r="M137" i="6"/>
  <c r="M86" i="6"/>
  <c r="M102" i="6"/>
  <c r="M42" i="6"/>
  <c r="M23" i="6"/>
  <c r="M111" i="6"/>
  <c r="M96" i="6"/>
  <c r="M10" i="6"/>
  <c r="M14" i="6"/>
  <c r="M97" i="6"/>
  <c r="M169" i="6"/>
  <c r="M159" i="6"/>
  <c r="M147" i="6"/>
  <c r="M3" i="6"/>
  <c r="M80" i="6"/>
  <c r="M58" i="6"/>
  <c r="M94" i="6"/>
  <c r="M116" i="6"/>
  <c r="M64" i="6"/>
  <c r="M68" i="6"/>
  <c r="M18" i="6"/>
  <c r="M53" i="6"/>
  <c r="M91" i="6"/>
  <c r="M70" i="6"/>
  <c r="M28" i="6"/>
  <c r="M105" i="6"/>
  <c r="M162" i="6"/>
  <c r="M138" i="6"/>
  <c r="M117" i="6"/>
  <c r="M161" i="6"/>
  <c r="M151" i="6"/>
  <c r="M87" i="6"/>
  <c r="M152" i="6"/>
  <c r="M139" i="6"/>
  <c r="M44" i="6"/>
  <c r="M17" i="6"/>
  <c r="M125" i="6"/>
  <c r="M33" i="6"/>
  <c r="M145" i="6"/>
  <c r="M57" i="6"/>
  <c r="M22" i="6"/>
  <c r="M93" i="6"/>
  <c r="M60" i="6"/>
  <c r="M32" i="6"/>
  <c r="M36" i="6"/>
  <c r="M39" i="6"/>
  <c r="M99" i="6"/>
  <c r="M171" i="6"/>
  <c r="M56" i="6"/>
  <c r="M40" i="6"/>
  <c r="M142" i="6"/>
  <c r="M129" i="6"/>
  <c r="M146" i="6"/>
  <c r="M20" i="6"/>
  <c r="M66" i="6"/>
  <c r="M84" i="6"/>
  <c r="M76" i="6"/>
  <c r="M133" i="6"/>
  <c r="M158" i="6"/>
  <c r="M128" i="6"/>
  <c r="M77" i="6"/>
  <c r="M9" i="6"/>
  <c r="M95" i="6"/>
  <c r="M148" i="6"/>
  <c r="M78" i="6"/>
  <c r="M104" i="6"/>
  <c r="M24" i="6"/>
  <c r="M150" i="6"/>
  <c r="M6" i="6"/>
  <c r="M15" i="6"/>
  <c r="M149" i="6"/>
  <c r="M112" i="6"/>
  <c r="M29" i="6"/>
  <c r="M131" i="6"/>
  <c r="M164" i="6"/>
  <c r="M141" i="6"/>
  <c r="M156" i="6"/>
  <c r="M61" i="6"/>
  <c r="M135" i="6"/>
  <c r="M8" i="6"/>
  <c r="M13" i="6"/>
  <c r="M98" i="6"/>
  <c r="M62" i="6"/>
  <c r="M35" i="6"/>
  <c r="M25" i="6"/>
  <c r="M107" i="6"/>
  <c r="M132" i="6"/>
  <c r="M5" i="6"/>
  <c r="M19" i="6"/>
  <c r="M110" i="6"/>
  <c r="M172" i="6"/>
  <c r="M55" i="6"/>
  <c r="M123" i="6"/>
  <c r="M90" i="6"/>
  <c r="M79" i="6"/>
  <c r="M71" i="6"/>
  <c r="M30" i="6"/>
  <c r="M34" i="6"/>
  <c r="M114" i="6"/>
  <c r="M65" i="6"/>
  <c r="M157" i="6"/>
  <c r="M73" i="6"/>
  <c r="M140" i="6"/>
  <c r="M160" i="6"/>
  <c r="M63" i="6"/>
  <c r="M26" i="6"/>
  <c r="M106" i="6"/>
  <c r="M69" i="6"/>
  <c r="M16" i="6"/>
  <c r="M124" i="6"/>
  <c r="M155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L195" i="6" l="1"/>
  <c r="L172" i="6"/>
  <c r="L164" i="6"/>
  <c r="L156" i="6"/>
  <c r="L148" i="6"/>
  <c r="L141" i="6"/>
  <c r="L133" i="6"/>
  <c r="L124" i="6"/>
  <c r="L116" i="6"/>
  <c r="L108" i="6"/>
  <c r="L100" i="6"/>
  <c r="L91" i="6"/>
  <c r="L84" i="6"/>
  <c r="L80" i="6"/>
  <c r="L68" i="6"/>
  <c r="L60" i="6"/>
  <c r="L52" i="6"/>
  <c r="M195" i="6"/>
  <c r="N195" i="6"/>
  <c r="J180" i="6"/>
  <c r="K195" i="6"/>
  <c r="L167" i="6"/>
  <c r="L159" i="6"/>
  <c r="L151" i="6"/>
  <c r="L142" i="6"/>
  <c r="L135" i="6"/>
  <c r="L127" i="6"/>
  <c r="L119" i="6"/>
  <c r="L112" i="6"/>
  <c r="L103" i="6"/>
  <c r="L96" i="6"/>
  <c r="L88" i="6"/>
  <c r="L78" i="6"/>
  <c r="L71" i="6"/>
  <c r="L63" i="6"/>
  <c r="L56" i="6"/>
  <c r="L46" i="6"/>
  <c r="L41" i="6"/>
  <c r="L32" i="6"/>
  <c r="L23" i="6"/>
  <c r="L15" i="6"/>
  <c r="L7" i="6"/>
  <c r="L170" i="6"/>
  <c r="L162" i="6"/>
  <c r="L154" i="6"/>
  <c r="L146" i="6"/>
  <c r="L138" i="6"/>
  <c r="L130" i="6"/>
  <c r="L122" i="6"/>
  <c r="L114" i="6"/>
  <c r="L107" i="6"/>
  <c r="L98" i="6"/>
  <c r="L90" i="6"/>
  <c r="L81" i="6"/>
  <c r="L74" i="6"/>
  <c r="L65" i="6"/>
  <c r="L168" i="6"/>
  <c r="L160" i="6"/>
  <c r="L152" i="6"/>
  <c r="L144" i="6"/>
  <c r="L136" i="6"/>
  <c r="L128" i="6"/>
  <c r="L120" i="6"/>
  <c r="L110" i="6"/>
  <c r="L105" i="6"/>
  <c r="L97" i="6"/>
  <c r="L87" i="6"/>
  <c r="L79" i="6"/>
  <c r="L72" i="6"/>
  <c r="L64" i="6"/>
  <c r="L55" i="6"/>
  <c r="L49" i="6"/>
  <c r="L39" i="6"/>
  <c r="L30" i="6"/>
  <c r="L24" i="6"/>
  <c r="L17" i="6"/>
  <c r="L8" i="6"/>
  <c r="L165" i="6"/>
  <c r="L157" i="6"/>
  <c r="L149" i="6"/>
  <c r="L140" i="6"/>
  <c r="L132" i="6"/>
  <c r="L126" i="6"/>
  <c r="L117" i="6"/>
  <c r="L109" i="6"/>
  <c r="L101" i="6"/>
  <c r="L93" i="6"/>
  <c r="L85" i="6"/>
  <c r="L76" i="6"/>
  <c r="L69" i="6"/>
  <c r="L61" i="6"/>
  <c r="L53" i="6"/>
  <c r="L45" i="6"/>
  <c r="L37" i="6"/>
  <c r="L29" i="6"/>
  <c r="L21" i="6"/>
  <c r="L13" i="6"/>
  <c r="L5" i="6"/>
  <c r="Q106" i="6"/>
  <c r="Q172" i="6"/>
  <c r="Q164" i="6"/>
  <c r="Q158" i="6"/>
  <c r="Q60" i="6"/>
  <c r="Q44" i="6"/>
  <c r="Q162" i="6"/>
  <c r="Q64" i="6"/>
  <c r="Q169" i="6"/>
  <c r="Q102" i="6"/>
  <c r="Q101" i="6"/>
  <c r="Q153" i="6"/>
  <c r="Q154" i="6"/>
  <c r="Q92" i="6"/>
  <c r="Q144" i="6"/>
  <c r="Q109" i="6"/>
  <c r="Q113" i="6"/>
  <c r="Q114" i="6"/>
  <c r="Q62" i="6"/>
  <c r="Q24" i="6"/>
  <c r="Q142" i="6"/>
  <c r="L57" i="6"/>
  <c r="L50" i="6"/>
  <c r="L43" i="6"/>
  <c r="L35" i="6"/>
  <c r="L26" i="6"/>
  <c r="L18" i="6"/>
  <c r="L9" i="6"/>
  <c r="L2" i="6"/>
  <c r="K173" i="6"/>
  <c r="L166" i="6"/>
  <c r="L158" i="6"/>
  <c r="L150" i="6"/>
  <c r="L143" i="6"/>
  <c r="L134" i="6"/>
  <c r="L125" i="6"/>
  <c r="L118" i="6"/>
  <c r="L111" i="6"/>
  <c r="L102" i="6"/>
  <c r="L94" i="6"/>
  <c r="L86" i="6"/>
  <c r="L77" i="6"/>
  <c r="L70" i="6"/>
  <c r="L62" i="6"/>
  <c r="L54" i="6"/>
  <c r="L47" i="6"/>
  <c r="L38" i="6"/>
  <c r="L31" i="6"/>
  <c r="L22" i="6"/>
  <c r="L14" i="6"/>
  <c r="L6" i="6"/>
  <c r="I173" i="6"/>
  <c r="L171" i="6"/>
  <c r="L163" i="6"/>
  <c r="L155" i="6"/>
  <c r="L147" i="6"/>
  <c r="L139" i="6"/>
  <c r="L131" i="6"/>
  <c r="L123" i="6"/>
  <c r="L115" i="6"/>
  <c r="L106" i="6"/>
  <c r="L99" i="6"/>
  <c r="L92" i="6"/>
  <c r="L83" i="6"/>
  <c r="L75" i="6"/>
  <c r="L67" i="6"/>
  <c r="L59" i="6"/>
  <c r="L51" i="6"/>
  <c r="L42" i="6"/>
  <c r="L34" i="6"/>
  <c r="L27" i="6"/>
  <c r="L19" i="6"/>
  <c r="L11" i="6"/>
  <c r="L3" i="6"/>
  <c r="J173" i="6"/>
  <c r="Q160" i="6"/>
  <c r="Q71" i="6"/>
  <c r="Q5" i="6"/>
  <c r="Q8" i="6"/>
  <c r="Q112" i="6"/>
  <c r="Q148" i="6"/>
  <c r="Q84" i="6"/>
  <c r="Q171" i="6"/>
  <c r="Q57" i="6"/>
  <c r="Q87" i="6"/>
  <c r="Q70" i="6"/>
  <c r="Q58" i="6"/>
  <c r="Q10" i="6"/>
  <c r="Q103" i="6"/>
  <c r="Q165" i="6"/>
  <c r="Q83" i="6"/>
  <c r="Q143" i="6"/>
  <c r="Q88" i="6"/>
  <c r="Q134" i="6"/>
  <c r="Q12" i="6"/>
  <c r="Q108" i="6"/>
  <c r="L169" i="6"/>
  <c r="L161" i="6"/>
  <c r="L153" i="6"/>
  <c r="L145" i="6"/>
  <c r="L137" i="6"/>
  <c r="L129" i="6"/>
  <c r="L121" i="6"/>
  <c r="L113" i="6"/>
  <c r="L104" i="6"/>
  <c r="L95" i="6"/>
  <c r="L89" i="6"/>
  <c r="L82" i="6"/>
  <c r="L73" i="6"/>
  <c r="L66" i="6"/>
  <c r="L58" i="6"/>
  <c r="L48" i="6"/>
  <c r="L40" i="6"/>
  <c r="L33" i="6"/>
  <c r="L25" i="6"/>
  <c r="L16" i="6"/>
  <c r="L10" i="6"/>
  <c r="H173" i="6"/>
  <c r="Q26" i="6"/>
  <c r="Q34" i="6"/>
  <c r="Q110" i="6"/>
  <c r="Q98" i="6"/>
  <c r="Q131" i="6"/>
  <c r="Q104" i="6"/>
  <c r="Q133" i="6"/>
  <c r="Q40" i="6"/>
  <c r="Q93" i="6"/>
  <c r="Q139" i="6"/>
  <c r="Q105" i="6"/>
  <c r="Q116" i="6"/>
  <c r="Q97" i="6"/>
  <c r="Q86" i="6"/>
  <c r="Q122" i="6"/>
  <c r="Q4" i="6"/>
  <c r="Q72" i="6"/>
  <c r="Q49" i="6"/>
  <c r="Q126" i="6"/>
  <c r="Q163" i="6"/>
  <c r="Q59" i="6"/>
  <c r="Q16" i="6"/>
  <c r="Q157" i="6"/>
  <c r="Q123" i="6"/>
  <c r="Q25" i="6"/>
  <c r="Q156" i="6"/>
  <c r="Q6" i="6"/>
  <c r="Q77" i="6"/>
  <c r="Q146" i="6"/>
  <c r="Q36" i="6"/>
  <c r="Q125" i="6"/>
  <c r="Q117" i="6"/>
  <c r="Q18" i="6"/>
  <c r="Q147" i="6"/>
  <c r="Q23" i="6"/>
  <c r="Q100" i="6"/>
  <c r="Q11" i="6"/>
  <c r="Q50" i="6"/>
  <c r="Q31" i="6"/>
  <c r="Q2" i="6"/>
  <c r="Q121" i="6"/>
  <c r="Q45" i="6"/>
  <c r="Q38" i="6"/>
  <c r="Q124" i="6"/>
  <c r="Q73" i="6"/>
  <c r="Q90" i="6"/>
  <c r="Q107" i="6"/>
  <c r="Q61" i="6"/>
  <c r="Q15" i="6"/>
  <c r="Q9" i="6"/>
  <c r="Q20" i="6"/>
  <c r="Q39" i="6"/>
  <c r="Q33" i="6"/>
  <c r="Q161" i="6"/>
  <c r="Q53" i="6"/>
  <c r="Q3" i="6"/>
  <c r="Q111" i="6"/>
  <c r="Q7" i="6"/>
  <c r="Q166" i="6"/>
  <c r="Q81" i="6"/>
  <c r="Q115" i="6"/>
  <c r="Q41" i="6"/>
  <c r="Q43" i="6"/>
  <c r="Q130" i="6"/>
  <c r="Q21" i="6"/>
  <c r="Q150" i="6"/>
  <c r="Q42" i="6"/>
  <c r="Q69" i="6"/>
  <c r="Q65" i="6"/>
  <c r="Q55" i="6"/>
  <c r="Q35" i="6"/>
  <c r="Q141" i="6"/>
  <c r="Q128" i="6"/>
  <c r="Q129" i="6"/>
  <c r="Q32" i="6"/>
  <c r="Q17" i="6"/>
  <c r="Q138" i="6"/>
  <c r="Q68" i="6"/>
  <c r="Q159" i="6"/>
  <c r="Q52" i="6"/>
  <c r="Q136" i="6"/>
  <c r="Q120" i="6"/>
  <c r="Q118" i="6"/>
  <c r="Q47" i="6"/>
  <c r="Q82" i="6"/>
  <c r="Q54" i="6"/>
  <c r="Q63" i="6"/>
  <c r="Q30" i="6"/>
  <c r="Q19" i="6"/>
  <c r="Q13" i="6"/>
  <c r="Q29" i="6"/>
  <c r="Q78" i="6"/>
  <c r="Q76" i="6"/>
  <c r="Q56" i="6"/>
  <c r="Q22" i="6"/>
  <c r="Q152" i="6"/>
  <c r="Q28" i="6"/>
  <c r="Q94" i="6"/>
  <c r="Q14" i="6"/>
  <c r="Q137" i="6"/>
  <c r="Q51" i="6"/>
  <c r="Q85" i="6"/>
  <c r="Q46" i="6"/>
  <c r="Q67" i="6"/>
  <c r="Q75" i="6"/>
  <c r="Q27" i="6"/>
  <c r="Q170" i="6"/>
  <c r="Q155" i="6"/>
  <c r="Q140" i="6"/>
  <c r="Q79" i="6"/>
  <c r="Q132" i="6"/>
  <c r="Q135" i="6"/>
  <c r="Q149" i="6"/>
  <c r="Q95" i="6"/>
  <c r="Q66" i="6"/>
  <c r="Q99" i="6"/>
  <c r="Q145" i="6"/>
  <c r="Q151" i="6"/>
  <c r="Q91" i="6"/>
  <c r="Q80" i="6"/>
  <c r="Q96" i="6"/>
  <c r="Q37" i="6"/>
  <c r="Q89" i="6"/>
  <c r="Q48" i="6"/>
  <c r="Q74" i="6"/>
  <c r="Q119" i="6"/>
  <c r="Q127" i="6"/>
  <c r="Q167" i="6"/>
  <c r="Q168" i="6"/>
  <c r="N98" i="4"/>
  <c r="N84" i="4"/>
  <c r="N97" i="4"/>
  <c r="N85" i="4"/>
  <c r="N67" i="4"/>
  <c r="N66" i="4"/>
  <c r="O85" i="4"/>
  <c r="L173" i="6" l="1"/>
</calcChain>
</file>

<file path=xl/sharedStrings.xml><?xml version="1.0" encoding="utf-8"?>
<sst xmlns="http://schemas.openxmlformats.org/spreadsheetml/2006/main" count="3775" uniqueCount="870">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</sst>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62306944444" createdVersion="8" refreshedVersion="8" minRefreshableVersion="3" recordCount="171" xr:uid="{80A5A2D6-C25A-457A-B611-4AD4D7801151}">
  <cacheSource type="worksheet">
    <worksheetSource name="Analiza_wRankingach"/>
  </cacheSource>
  <cacheFields count="11">
    <cacheField name="Nazwa uczelni" numFmtId="0">
      <sharedItems/>
    </cacheField>
    <cacheField name="THE" numFmtId="0">
      <sharedItems containsSemiMixedTypes="0" containsString="0" containsNumber="1" containsInteger="1" minValue="0" maxValue="1" count="2">
        <n v="1"/>
        <n v="0"/>
      </sharedItems>
    </cacheField>
    <cacheField name="ARWU" numFmtId="0">
      <sharedItems containsSemiMixedTypes="0" containsString="0" containsNumber="1" containsInteger="1" minValue="0" maxValue="1" count="2">
        <n v="1"/>
        <n v="0"/>
      </sharedItems>
    </cacheField>
    <cacheField name="QS" numFmtId="0">
      <sharedItems containsSemiMixedTypes="0" containsString="0" containsNumber="1" containsInteger="1" minValue="0" maxValue="1" count="2">
        <n v="1"/>
        <n v="0"/>
      </sharedItems>
    </cacheField>
    <cacheField name="Webometrics" numFmtId="0">
      <sharedItems containsSemiMixedTypes="0" containsString="0" containsNumber="1" containsInteger="1" minValue="0" maxValue="1" count="2">
        <n v="1"/>
        <n v="0"/>
      </sharedItems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x v="0"/>
    <x v="0"/>
    <x v="0"/>
    <x v="0"/>
    <x v="0"/>
    <n v="2"/>
    <n v="1"/>
    <n v="5"/>
    <n v="1"/>
    <n v="9"/>
  </r>
  <r>
    <s v="Stanford University"/>
    <x v="0"/>
    <x v="0"/>
    <x v="0"/>
    <x v="0"/>
    <x v="0"/>
    <n v="4"/>
    <n v="2"/>
    <n v="3"/>
    <n v="2"/>
    <n v="11"/>
  </r>
  <r>
    <s v="Massachusetts Institute of Technology"/>
    <x v="0"/>
    <x v="0"/>
    <x v="0"/>
    <x v="0"/>
    <x v="0"/>
    <n v="5"/>
    <n v="3"/>
    <n v="1"/>
    <n v="3"/>
    <n v="12"/>
  </r>
  <r>
    <s v="University of Oxford"/>
    <x v="0"/>
    <x v="0"/>
    <x v="0"/>
    <x v="0"/>
    <x v="0"/>
    <n v="1"/>
    <n v="7"/>
    <n v="4"/>
    <n v="5"/>
    <n v="17"/>
  </r>
  <r>
    <s v="University of Cambridge"/>
    <x v="0"/>
    <x v="0"/>
    <x v="0"/>
    <x v="0"/>
    <x v="0"/>
    <n v="3"/>
    <n v="4"/>
    <n v="2"/>
    <n v="12"/>
    <n v="21"/>
  </r>
  <r>
    <s v="Ohio State University"/>
    <x v="1"/>
    <x v="1"/>
    <x v="1"/>
    <x v="0"/>
    <x v="1"/>
    <n v="0"/>
    <n v="0"/>
    <n v="0"/>
    <n v="36"/>
    <n v="36"/>
  </r>
  <r>
    <s v="University of Maryland College Park"/>
    <x v="1"/>
    <x v="1"/>
    <x v="1"/>
    <x v="0"/>
    <x v="1"/>
    <n v="0"/>
    <n v="0"/>
    <n v="0"/>
    <n v="43"/>
    <n v="43"/>
  </r>
  <r>
    <s v="University of California Berkeley"/>
    <x v="0"/>
    <x v="0"/>
    <x v="0"/>
    <x v="0"/>
    <x v="0"/>
    <n v="8"/>
    <n v="5"/>
    <n v="27"/>
    <n v="4"/>
    <n v="44"/>
  </r>
  <r>
    <s v="Rockefeller University"/>
    <x v="1"/>
    <x v="0"/>
    <x v="1"/>
    <x v="1"/>
    <x v="1"/>
    <n v="0"/>
    <n v="44"/>
    <n v="0"/>
    <n v="0"/>
    <n v="44"/>
  </r>
  <r>
    <s v="Michigan State University"/>
    <x v="1"/>
    <x v="1"/>
    <x v="1"/>
    <x v="0"/>
    <x v="1"/>
    <n v="0"/>
    <n v="0"/>
    <n v="0"/>
    <n v="48"/>
    <n v="48"/>
  </r>
  <r>
    <s v="Columbia University"/>
    <x v="0"/>
    <x v="0"/>
    <x v="0"/>
    <x v="0"/>
    <x v="0"/>
    <n v="11"/>
    <n v="8"/>
    <n v="22"/>
    <n v="9"/>
    <n v="50"/>
  </r>
  <r>
    <s v="University of Maryland, College Park"/>
    <x v="1"/>
    <x v="0"/>
    <x v="1"/>
    <x v="1"/>
    <x v="1"/>
    <n v="0"/>
    <n v="50"/>
    <n v="0"/>
    <n v="0"/>
    <n v="50"/>
  </r>
  <r>
    <s v="Rutgers The State University of New Jersey"/>
    <x v="1"/>
    <x v="1"/>
    <x v="1"/>
    <x v="0"/>
    <x v="1"/>
    <n v="0"/>
    <n v="0"/>
    <n v="0"/>
    <n v="51"/>
    <n v="51"/>
  </r>
  <r>
    <s v="University of Colorado at Boulder"/>
    <x v="1"/>
    <x v="0"/>
    <x v="1"/>
    <x v="1"/>
    <x v="1"/>
    <n v="0"/>
    <n v="51"/>
    <n v="0"/>
    <n v="0"/>
    <n v="51"/>
  </r>
  <r>
    <s v="Yale University"/>
    <x v="0"/>
    <x v="0"/>
    <x v="0"/>
    <x v="0"/>
    <x v="0"/>
    <n v="9"/>
    <n v="11"/>
    <n v="18"/>
    <n v="14"/>
    <n v="52"/>
  </r>
  <r>
    <s v="The University of Texas Southwestern Medical Center at Dallas"/>
    <x v="1"/>
    <x v="0"/>
    <x v="1"/>
    <x v="1"/>
    <x v="1"/>
    <n v="0"/>
    <n v="52"/>
    <n v="0"/>
    <n v="0"/>
    <n v="52"/>
  </r>
  <r>
    <s v="Texas A&amp;M University"/>
    <x v="1"/>
    <x v="1"/>
    <x v="1"/>
    <x v="0"/>
    <x v="1"/>
    <n v="0"/>
    <n v="0"/>
    <n v="0"/>
    <n v="53"/>
    <n v="53"/>
  </r>
  <r>
    <s v="University of Pennsylvania"/>
    <x v="0"/>
    <x v="0"/>
    <x v="0"/>
    <x v="0"/>
    <x v="0"/>
    <n v="14"/>
    <n v="15"/>
    <n v="13"/>
    <n v="11"/>
    <n v="53"/>
  </r>
  <r>
    <s v="University of Arizona"/>
    <x v="1"/>
    <x v="1"/>
    <x v="1"/>
    <x v="0"/>
    <x v="1"/>
    <n v="0"/>
    <n v="0"/>
    <n v="0"/>
    <n v="54"/>
    <n v="54"/>
  </r>
  <r>
    <s v="Arizona State University"/>
    <x v="1"/>
    <x v="1"/>
    <x v="1"/>
    <x v="0"/>
    <x v="1"/>
    <n v="0"/>
    <n v="0"/>
    <n v="0"/>
    <n v="55"/>
    <n v="55"/>
  </r>
  <r>
    <s v="Tokyo Institute of Technology (Tokyo Tech)"/>
    <x v="1"/>
    <x v="1"/>
    <x v="0"/>
    <x v="1"/>
    <x v="1"/>
    <n v="0"/>
    <n v="0"/>
    <n v="55"/>
    <n v="0"/>
    <n v="55"/>
  </r>
  <r>
    <s v="Princeton University"/>
    <x v="0"/>
    <x v="0"/>
    <x v="0"/>
    <x v="0"/>
    <x v="0"/>
    <n v="7"/>
    <n v="6"/>
    <n v="17"/>
    <n v="26"/>
    <n v="56"/>
  </r>
  <r>
    <s v="University of California San Francisco"/>
    <x v="1"/>
    <x v="0"/>
    <x v="1"/>
    <x v="0"/>
    <x v="2"/>
    <n v="0"/>
    <n v="19"/>
    <n v="0"/>
    <n v="39"/>
    <n v="58"/>
  </r>
  <r>
    <s v="University of Munich"/>
    <x v="1"/>
    <x v="0"/>
    <x v="1"/>
    <x v="1"/>
    <x v="1"/>
    <n v="0"/>
    <n v="58"/>
    <n v="0"/>
    <n v="0"/>
    <n v="58"/>
  </r>
  <r>
    <s v="Wageningen University &amp; Research"/>
    <x v="0"/>
    <x v="1"/>
    <x v="1"/>
    <x v="1"/>
    <x v="1"/>
    <n v="59"/>
    <n v="0"/>
    <n v="0"/>
    <n v="0"/>
    <n v="59"/>
  </r>
  <r>
    <s v="Cornell University"/>
    <x v="0"/>
    <x v="0"/>
    <x v="0"/>
    <x v="0"/>
    <x v="0"/>
    <n v="20"/>
    <n v="12"/>
    <n v="20"/>
    <n v="8"/>
    <n v="60"/>
  </r>
  <r>
    <s v="University of Chicago"/>
    <x v="0"/>
    <x v="0"/>
    <x v="0"/>
    <x v="0"/>
    <x v="0"/>
    <n v="13"/>
    <n v="10"/>
    <n v="10"/>
    <n v="29"/>
    <n v="62"/>
  </r>
  <r>
    <s v="University of Geneva"/>
    <x v="1"/>
    <x v="0"/>
    <x v="1"/>
    <x v="1"/>
    <x v="1"/>
    <n v="0"/>
    <n v="62"/>
    <n v="0"/>
    <n v="0"/>
    <n v="62"/>
  </r>
  <r>
    <s v="University of Utah"/>
    <x v="1"/>
    <x v="1"/>
    <x v="1"/>
    <x v="0"/>
    <x v="1"/>
    <n v="0"/>
    <n v="0"/>
    <n v="0"/>
    <n v="63"/>
    <n v="63"/>
  </r>
  <r>
    <s v="Johns Hopkins University"/>
    <x v="0"/>
    <x v="0"/>
    <x v="0"/>
    <x v="0"/>
    <x v="0"/>
    <n v="15"/>
    <n v="14"/>
    <n v="24"/>
    <n v="10"/>
    <n v="63"/>
  </r>
  <r>
    <s v="UCL University College London"/>
    <x v="0"/>
    <x v="0"/>
    <x v="0"/>
    <x v="0"/>
    <x v="0"/>
    <n v="22"/>
    <n v="18"/>
    <n v="8"/>
    <n v="15"/>
    <n v="63"/>
  </r>
  <r>
    <s v="The University of Warwick"/>
    <x v="1"/>
    <x v="1"/>
    <x v="0"/>
    <x v="1"/>
    <x v="1"/>
    <n v="0"/>
    <n v="0"/>
    <n v="64"/>
    <n v="0"/>
    <n v="64"/>
  </r>
  <r>
    <s v="University of Virginia"/>
    <x v="1"/>
    <x v="1"/>
    <x v="1"/>
    <x v="0"/>
    <x v="1"/>
    <n v="0"/>
    <n v="0"/>
    <n v="0"/>
    <n v="64"/>
    <n v="64"/>
  </r>
  <r>
    <s v="University of Minnesota, Twin Cities"/>
    <x v="1"/>
    <x v="0"/>
    <x v="1"/>
    <x v="0"/>
    <x v="2"/>
    <n v="0"/>
    <n v="46"/>
    <n v="0"/>
    <n v="18"/>
    <n v="64"/>
  </r>
  <r>
    <s v="Universidad de Buenos Aires (UBA)"/>
    <x v="1"/>
    <x v="1"/>
    <x v="0"/>
    <x v="1"/>
    <x v="1"/>
    <n v="0"/>
    <n v="0"/>
    <n v="67"/>
    <n v="0"/>
    <n v="67"/>
  </r>
  <r>
    <s v="Osaka University"/>
    <x v="1"/>
    <x v="1"/>
    <x v="0"/>
    <x v="1"/>
    <x v="1"/>
    <n v="0"/>
    <n v="0"/>
    <n v="68"/>
    <n v="0"/>
    <n v="68"/>
  </r>
  <r>
    <s v="Aarhus University"/>
    <x v="1"/>
    <x v="0"/>
    <x v="1"/>
    <x v="1"/>
    <x v="1"/>
    <n v="0"/>
    <n v="69"/>
    <n v="0"/>
    <n v="0"/>
    <n v="69"/>
  </r>
  <r>
    <s v="Universidade de São Paulo USP"/>
    <x v="1"/>
    <x v="1"/>
    <x v="1"/>
    <x v="0"/>
    <x v="1"/>
    <n v="0"/>
    <n v="0"/>
    <n v="0"/>
    <n v="70"/>
    <n v="70"/>
  </r>
  <r>
    <s v="Universiti Malaya (UM)"/>
    <x v="1"/>
    <x v="1"/>
    <x v="0"/>
    <x v="1"/>
    <x v="1"/>
    <n v="0"/>
    <n v="0"/>
    <n v="70"/>
    <n v="0"/>
    <n v="70"/>
  </r>
  <r>
    <s v="Heidelberg University"/>
    <x v="1"/>
    <x v="0"/>
    <x v="1"/>
    <x v="1"/>
    <x v="1"/>
    <n v="0"/>
    <n v="70"/>
    <n v="0"/>
    <n v="0"/>
    <n v="70"/>
  </r>
  <r>
    <s v="Pohang University of Science And Technology (POSTECH)"/>
    <x v="1"/>
    <x v="1"/>
    <x v="0"/>
    <x v="1"/>
    <x v="1"/>
    <n v="0"/>
    <n v="0"/>
    <n v="71"/>
    <n v="0"/>
    <n v="71"/>
  </r>
  <r>
    <s v="ETH Zurich"/>
    <x v="0"/>
    <x v="0"/>
    <x v="0"/>
    <x v="0"/>
    <x v="0"/>
    <n v="12"/>
    <n v="20"/>
    <n v="9"/>
    <n v="30"/>
    <n v="71"/>
  </r>
  <r>
    <s v="The University of Texas M. D. Anderson Cancer Center"/>
    <x v="1"/>
    <x v="0"/>
    <x v="1"/>
    <x v="1"/>
    <x v="1"/>
    <n v="0"/>
    <n v="72"/>
    <n v="0"/>
    <n v="0"/>
    <n v="72"/>
  </r>
  <r>
    <s v="Charité - Universitätsmedizin Berlin"/>
    <x v="0"/>
    <x v="1"/>
    <x v="1"/>
    <x v="1"/>
    <x v="1"/>
    <n v="73"/>
    <n v="0"/>
    <n v="0"/>
    <n v="0"/>
    <n v="73"/>
  </r>
  <r>
    <s v="Korea University"/>
    <x v="1"/>
    <x v="1"/>
    <x v="0"/>
    <x v="1"/>
    <x v="1"/>
    <n v="0"/>
    <n v="0"/>
    <n v="74"/>
    <n v="0"/>
    <n v="74"/>
  </r>
  <r>
    <s v="Ghent University"/>
    <x v="1"/>
    <x v="0"/>
    <x v="1"/>
    <x v="1"/>
    <x v="1"/>
    <n v="0"/>
    <n v="74"/>
    <n v="0"/>
    <n v="0"/>
    <n v="74"/>
  </r>
  <r>
    <s v="Lomonosov Moscow State University"/>
    <x v="1"/>
    <x v="1"/>
    <x v="0"/>
    <x v="1"/>
    <x v="1"/>
    <n v="0"/>
    <n v="0"/>
    <n v="75"/>
    <n v="0"/>
    <n v="75"/>
  </r>
  <r>
    <s v="Imperial College London"/>
    <x v="0"/>
    <x v="0"/>
    <x v="0"/>
    <x v="0"/>
    <x v="0"/>
    <n v="10"/>
    <n v="23"/>
    <n v="7"/>
    <n v="35"/>
    <n v="75"/>
  </r>
  <r>
    <s v="Leiden University"/>
    <x v="0"/>
    <x v="1"/>
    <x v="1"/>
    <x v="1"/>
    <x v="1"/>
    <n v="77"/>
    <n v="0"/>
    <n v="0"/>
    <n v="0"/>
    <n v="77"/>
  </r>
  <r>
    <s v="National Taiwan University (NTU)"/>
    <x v="1"/>
    <x v="1"/>
    <x v="0"/>
    <x v="1"/>
    <x v="1"/>
    <n v="0"/>
    <n v="0"/>
    <n v="77"/>
    <n v="0"/>
    <n v="77"/>
  </r>
  <r>
    <s v="North Carolina State University"/>
    <x v="1"/>
    <x v="1"/>
    <x v="1"/>
    <x v="0"/>
    <x v="1"/>
    <n v="0"/>
    <n v="0"/>
    <n v="0"/>
    <n v="77"/>
    <n v="77"/>
  </r>
  <r>
    <s v="The Hebrew University of Jerusalem"/>
    <x v="1"/>
    <x v="0"/>
    <x v="1"/>
    <x v="1"/>
    <x v="1"/>
    <n v="0"/>
    <n v="77"/>
    <n v="0"/>
    <n v="0"/>
    <n v="77"/>
  </r>
  <r>
    <s v="Catholic University of Leuven / Katholieke Universiteit Leuven"/>
    <x v="1"/>
    <x v="1"/>
    <x v="1"/>
    <x v="0"/>
    <x v="1"/>
    <n v="0"/>
    <n v="0"/>
    <n v="0"/>
    <n v="78"/>
    <n v="78"/>
  </r>
  <r>
    <s v="University of Southampton"/>
    <x v="1"/>
    <x v="1"/>
    <x v="0"/>
    <x v="1"/>
    <x v="1"/>
    <n v="0"/>
    <n v="0"/>
    <n v="78"/>
    <n v="0"/>
    <n v="78"/>
  </r>
  <r>
    <s v="Université Paris Cité"/>
    <x v="1"/>
    <x v="0"/>
    <x v="1"/>
    <x v="1"/>
    <x v="1"/>
    <n v="0"/>
    <n v="78"/>
    <n v="0"/>
    <n v="0"/>
    <n v="78"/>
  </r>
  <r>
    <s v="Tohoku University"/>
    <x v="1"/>
    <x v="1"/>
    <x v="0"/>
    <x v="1"/>
    <x v="1"/>
    <n v="0"/>
    <n v="0"/>
    <n v="79"/>
    <n v="0"/>
    <n v="79"/>
  </r>
  <r>
    <s v="Sun Yat-sen University"/>
    <x v="1"/>
    <x v="0"/>
    <x v="1"/>
    <x v="1"/>
    <x v="1"/>
    <n v="0"/>
    <n v="79"/>
    <n v="0"/>
    <n v="0"/>
    <n v="79"/>
  </r>
  <r>
    <s v="California Institute of Technology"/>
    <x v="0"/>
    <x v="0"/>
    <x v="0"/>
    <x v="0"/>
    <x v="0"/>
    <n v="6"/>
    <n v="9"/>
    <n v="6"/>
    <n v="59"/>
    <n v="80"/>
  </r>
  <r>
    <s v="Tsinghua University"/>
    <x v="0"/>
    <x v="0"/>
    <x v="0"/>
    <x v="0"/>
    <x v="0"/>
    <n v="16"/>
    <n v="26"/>
    <n v="14"/>
    <n v="24"/>
    <n v="80"/>
  </r>
  <r>
    <s v="University of Iowa"/>
    <x v="1"/>
    <x v="1"/>
    <x v="1"/>
    <x v="0"/>
    <x v="1"/>
    <n v="0"/>
    <n v="0"/>
    <n v="0"/>
    <n v="82"/>
    <n v="82"/>
  </r>
  <r>
    <s v="University of Michigan-Ann Arbor"/>
    <x v="0"/>
    <x v="0"/>
    <x v="0"/>
    <x v="0"/>
    <x v="0"/>
    <n v="23"/>
    <n v="28"/>
    <n v="25"/>
    <n v="6"/>
    <n v="82"/>
  </r>
  <r>
    <s v="Virginia Polytechnic Institute and State University"/>
    <x v="1"/>
    <x v="1"/>
    <x v="1"/>
    <x v="0"/>
    <x v="1"/>
    <n v="0"/>
    <n v="0"/>
    <n v="0"/>
    <n v="83"/>
    <n v="83"/>
  </r>
  <r>
    <s v="Technion-Israel Institute of Technology"/>
    <x v="1"/>
    <x v="0"/>
    <x v="1"/>
    <x v="1"/>
    <x v="1"/>
    <n v="0"/>
    <n v="84"/>
    <n v="0"/>
    <n v="0"/>
    <n v="84"/>
  </r>
  <r>
    <s v="University of Waterloo"/>
    <x v="1"/>
    <x v="1"/>
    <x v="1"/>
    <x v="0"/>
    <x v="1"/>
    <n v="0"/>
    <n v="0"/>
    <n v="0"/>
    <n v="85"/>
    <n v="85"/>
  </r>
  <r>
    <s v="University of Basel"/>
    <x v="1"/>
    <x v="0"/>
    <x v="1"/>
    <x v="1"/>
    <x v="1"/>
    <n v="0"/>
    <n v="85"/>
    <n v="0"/>
    <n v="0"/>
    <n v="85"/>
  </r>
  <r>
    <s v="Humboldt University of Berlin"/>
    <x v="0"/>
    <x v="1"/>
    <x v="1"/>
    <x v="1"/>
    <x v="1"/>
    <n v="86"/>
    <n v="0"/>
    <n v="0"/>
    <n v="0"/>
    <n v="86"/>
  </r>
  <r>
    <s v="Technische Universität München"/>
    <x v="1"/>
    <x v="1"/>
    <x v="1"/>
    <x v="0"/>
    <x v="1"/>
    <n v="0"/>
    <n v="0"/>
    <n v="0"/>
    <n v="86"/>
    <n v="86"/>
  </r>
  <r>
    <s v="Weizmann Institute of Science"/>
    <x v="1"/>
    <x v="0"/>
    <x v="1"/>
    <x v="1"/>
    <x v="1"/>
    <n v="0"/>
    <n v="86"/>
    <n v="0"/>
    <n v="0"/>
    <n v="86"/>
  </r>
  <r>
    <s v="The University of Auckland"/>
    <x v="1"/>
    <x v="1"/>
    <x v="0"/>
    <x v="1"/>
    <x v="1"/>
    <n v="0"/>
    <n v="0"/>
    <n v="87"/>
    <n v="0"/>
    <n v="87"/>
  </r>
  <r>
    <s v="University of Tübingen"/>
    <x v="0"/>
    <x v="1"/>
    <x v="1"/>
    <x v="1"/>
    <x v="1"/>
    <n v="87"/>
    <n v="0"/>
    <n v="0"/>
    <n v="0"/>
    <n v="87"/>
  </r>
  <r>
    <s v="KTH Royal Institute of Technology"/>
    <x v="1"/>
    <x v="1"/>
    <x v="0"/>
    <x v="1"/>
    <x v="1"/>
    <n v="0"/>
    <n v="0"/>
    <n v="89"/>
    <n v="0"/>
    <n v="89"/>
  </r>
  <r>
    <s v="Uppsala University"/>
    <x v="1"/>
    <x v="0"/>
    <x v="1"/>
    <x v="1"/>
    <x v="1"/>
    <n v="0"/>
    <n v="89"/>
    <n v="0"/>
    <n v="0"/>
    <n v="89"/>
  </r>
  <r>
    <s v="Karolinska Institute"/>
    <x v="0"/>
    <x v="0"/>
    <x v="1"/>
    <x v="1"/>
    <x v="2"/>
    <n v="49"/>
    <n v="41"/>
    <n v="0"/>
    <n v="0"/>
    <n v="90"/>
  </r>
  <r>
    <s v="Free University of Berlin"/>
    <x v="0"/>
    <x v="1"/>
    <x v="1"/>
    <x v="1"/>
    <x v="1"/>
    <n v="91"/>
    <n v="0"/>
    <n v="0"/>
    <n v="0"/>
    <n v="91"/>
  </r>
  <r>
    <s v="University of Birmingham"/>
    <x v="1"/>
    <x v="1"/>
    <x v="0"/>
    <x v="1"/>
    <x v="1"/>
    <n v="0"/>
    <n v="0"/>
    <n v="91"/>
    <n v="0"/>
    <n v="91"/>
  </r>
  <r>
    <s v="University of Calgary"/>
    <x v="1"/>
    <x v="1"/>
    <x v="1"/>
    <x v="0"/>
    <x v="1"/>
    <n v="0"/>
    <n v="0"/>
    <n v="0"/>
    <n v="91"/>
    <n v="91"/>
  </r>
  <r>
    <s v="University of California Los Angeles UCLA"/>
    <x v="0"/>
    <x v="0"/>
    <x v="0"/>
    <x v="0"/>
    <x v="0"/>
    <n v="21"/>
    <n v="13"/>
    <n v="44"/>
    <n v="13"/>
    <n v="91"/>
  </r>
  <r>
    <s v="University of Toronto"/>
    <x v="0"/>
    <x v="0"/>
    <x v="0"/>
    <x v="0"/>
    <x v="0"/>
    <n v="18"/>
    <n v="22"/>
    <n v="35"/>
    <n v="16"/>
    <n v="91"/>
  </r>
  <r>
    <s v="Stockholm University"/>
    <x v="1"/>
    <x v="0"/>
    <x v="1"/>
    <x v="1"/>
    <x v="1"/>
    <n v="0"/>
    <n v="91"/>
    <n v="0"/>
    <n v="0"/>
    <n v="91"/>
  </r>
  <r>
    <s v="LMU Munich"/>
    <x v="0"/>
    <x v="1"/>
    <x v="0"/>
    <x v="1"/>
    <x v="2"/>
    <n v="33"/>
    <n v="0"/>
    <n v="59"/>
    <n v="0"/>
    <n v="92"/>
  </r>
  <r>
    <s v="Durham University"/>
    <x v="1"/>
    <x v="1"/>
    <x v="0"/>
    <x v="1"/>
    <x v="1"/>
    <n v="0"/>
    <n v="0"/>
    <n v="92"/>
    <n v="0"/>
    <n v="92"/>
  </r>
  <r>
    <s v="London School of Economics and Political Science"/>
    <x v="0"/>
    <x v="1"/>
    <x v="0"/>
    <x v="1"/>
    <x v="2"/>
    <n v="37"/>
    <n v="0"/>
    <n v="56"/>
    <n v="0"/>
    <n v="93"/>
  </r>
  <r>
    <s v="University of Bern"/>
    <x v="0"/>
    <x v="1"/>
    <x v="1"/>
    <x v="1"/>
    <x v="1"/>
    <n v="94"/>
    <n v="0"/>
    <n v="0"/>
    <n v="0"/>
    <n v="94"/>
  </r>
  <r>
    <s v="Lund University"/>
    <x v="1"/>
    <x v="1"/>
    <x v="0"/>
    <x v="1"/>
    <x v="1"/>
    <n v="0"/>
    <n v="0"/>
    <n v="95"/>
    <n v="0"/>
    <n v="95"/>
  </r>
  <r>
    <s v="Peking University"/>
    <x v="0"/>
    <x v="0"/>
    <x v="0"/>
    <x v="0"/>
    <x v="0"/>
    <n v="17"/>
    <n v="34"/>
    <n v="12"/>
    <n v="32"/>
    <n v="95"/>
  </r>
  <r>
    <s v="The University of Sheffield"/>
    <x v="1"/>
    <x v="1"/>
    <x v="0"/>
    <x v="1"/>
    <x v="1"/>
    <n v="0"/>
    <n v="0"/>
    <n v="96"/>
    <n v="0"/>
    <n v="96"/>
  </r>
  <r>
    <s v="Huazhong University of Science and Technology"/>
    <x v="1"/>
    <x v="0"/>
    <x v="1"/>
    <x v="1"/>
    <x v="1"/>
    <n v="0"/>
    <n v="96"/>
    <n v="0"/>
    <n v="0"/>
    <n v="96"/>
  </r>
  <r>
    <s v="Nanjing University"/>
    <x v="0"/>
    <x v="1"/>
    <x v="1"/>
    <x v="1"/>
    <x v="1"/>
    <n v="97"/>
    <n v="0"/>
    <n v="0"/>
    <n v="0"/>
    <n v="97"/>
  </r>
  <r>
    <s v="University of St Andrews"/>
    <x v="1"/>
    <x v="1"/>
    <x v="0"/>
    <x v="1"/>
    <x v="1"/>
    <n v="0"/>
    <n v="0"/>
    <n v="97"/>
    <n v="0"/>
    <n v="97"/>
  </r>
  <r>
    <s v="The Hong Kong University of Science and Technology"/>
    <x v="0"/>
    <x v="1"/>
    <x v="0"/>
    <x v="1"/>
    <x v="2"/>
    <n v="58"/>
    <n v="0"/>
    <n v="40"/>
    <n v="0"/>
    <n v="98"/>
  </r>
  <r>
    <s v="Indiana University Bloomington"/>
    <x v="1"/>
    <x v="1"/>
    <x v="1"/>
    <x v="0"/>
    <x v="1"/>
    <n v="0"/>
    <n v="0"/>
    <n v="0"/>
    <n v="98"/>
    <n v="98"/>
  </r>
  <r>
    <s v="Trinity College Dublin, The University of Dublin"/>
    <x v="1"/>
    <x v="1"/>
    <x v="0"/>
    <x v="1"/>
    <x v="1"/>
    <n v="0"/>
    <n v="0"/>
    <n v="98"/>
    <n v="0"/>
    <n v="98"/>
  </r>
  <r>
    <s v="Sungkyunkwan University (SKKU)"/>
    <x v="1"/>
    <x v="1"/>
    <x v="0"/>
    <x v="1"/>
    <x v="1"/>
    <n v="0"/>
    <n v="0"/>
    <n v="99"/>
    <n v="0"/>
    <n v="99"/>
  </r>
  <r>
    <s v="University of California Davis"/>
    <x v="0"/>
    <x v="1"/>
    <x v="1"/>
    <x v="0"/>
    <x v="2"/>
    <n v="63"/>
    <n v="0"/>
    <n v="0"/>
    <n v="37"/>
    <n v="100"/>
  </r>
  <r>
    <s v="Rice University"/>
    <x v="1"/>
    <x v="1"/>
    <x v="0"/>
    <x v="1"/>
    <x v="1"/>
    <n v="0"/>
    <n v="0"/>
    <n v="100"/>
    <n v="0"/>
    <n v="100"/>
  </r>
  <r>
    <s v="RWTH Aachen University"/>
    <x v="0"/>
    <x v="1"/>
    <x v="1"/>
    <x v="1"/>
    <x v="1"/>
    <n v="100"/>
    <n v="0"/>
    <n v="0"/>
    <n v="0"/>
    <n v="100"/>
  </r>
  <r>
    <s v="University of Massachusetts Amherst"/>
    <x v="1"/>
    <x v="1"/>
    <x v="1"/>
    <x v="0"/>
    <x v="1"/>
    <n v="0"/>
    <n v="0"/>
    <n v="0"/>
    <n v="100"/>
    <n v="100"/>
  </r>
  <r>
    <s v="Universität Heidelberg"/>
    <x v="0"/>
    <x v="1"/>
    <x v="0"/>
    <x v="1"/>
    <x v="2"/>
    <n v="43"/>
    <n v="0"/>
    <n v="65"/>
    <n v="0"/>
    <n v="108"/>
  </r>
  <r>
    <s v="Northwestern University"/>
    <x v="0"/>
    <x v="0"/>
    <x v="0"/>
    <x v="0"/>
    <x v="0"/>
    <n v="26"/>
    <n v="30"/>
    <n v="32"/>
    <n v="22"/>
    <n v="110"/>
  </r>
  <r>
    <s v="New York University"/>
    <x v="0"/>
    <x v="0"/>
    <x v="0"/>
    <x v="0"/>
    <x v="0"/>
    <n v="24"/>
    <n v="25"/>
    <n v="39"/>
    <n v="23"/>
    <n v="111"/>
  </r>
  <r>
    <s v="Pennsylvania State University"/>
    <x v="1"/>
    <x v="1"/>
    <x v="0"/>
    <x v="0"/>
    <x v="2"/>
    <n v="0"/>
    <n v="0"/>
    <n v="93"/>
    <n v="19"/>
    <n v="112"/>
  </r>
  <r>
    <s v="Université PSL"/>
    <x v="0"/>
    <x v="0"/>
    <x v="0"/>
    <x v="1"/>
    <x v="3"/>
    <n v="47"/>
    <n v="40"/>
    <n v="26"/>
    <n v="0"/>
    <n v="113"/>
  </r>
  <r>
    <s v="University of California San Diego"/>
    <x v="0"/>
    <x v="0"/>
    <x v="0"/>
    <x v="0"/>
    <x v="0"/>
    <n v="32"/>
    <n v="21"/>
    <n v="53"/>
    <n v="17"/>
    <n v="123"/>
  </r>
  <r>
    <s v="University of Edinburgh"/>
    <x v="0"/>
    <x v="0"/>
    <x v="0"/>
    <x v="0"/>
    <x v="0"/>
    <n v="29"/>
    <n v="35"/>
    <n v="15"/>
    <n v="44"/>
    <n v="123"/>
  </r>
  <r>
    <s v="Washington University in St Louis"/>
    <x v="0"/>
    <x v="0"/>
    <x v="1"/>
    <x v="0"/>
    <x v="3"/>
    <n v="57"/>
    <n v="27"/>
    <n v="0"/>
    <n v="42"/>
    <n v="126"/>
  </r>
  <r>
    <s v="University of North Carolina at Chapel Hill"/>
    <x v="0"/>
    <x v="0"/>
    <x v="1"/>
    <x v="0"/>
    <x v="3"/>
    <n v="69"/>
    <n v="29"/>
    <n v="0"/>
    <n v="28"/>
    <n v="126"/>
  </r>
  <r>
    <s v="Boston University"/>
    <x v="0"/>
    <x v="1"/>
    <x v="1"/>
    <x v="0"/>
    <x v="2"/>
    <n v="71"/>
    <n v="0"/>
    <n v="0"/>
    <n v="56"/>
    <n v="127"/>
  </r>
  <r>
    <s v="Duke University"/>
    <x v="0"/>
    <x v="0"/>
    <x v="0"/>
    <x v="0"/>
    <x v="0"/>
    <n v="25"/>
    <n v="31"/>
    <n v="50"/>
    <n v="21"/>
    <n v="127"/>
  </r>
  <r>
    <s v="University of Pittsburgh"/>
    <x v="1"/>
    <x v="0"/>
    <x v="1"/>
    <x v="0"/>
    <x v="2"/>
    <n v="0"/>
    <n v="82"/>
    <n v="0"/>
    <n v="46"/>
    <n v="128"/>
  </r>
  <r>
    <s v="Purdue University"/>
    <x v="1"/>
    <x v="0"/>
    <x v="1"/>
    <x v="0"/>
    <x v="2"/>
    <n v="0"/>
    <n v="83"/>
    <n v="0"/>
    <n v="45"/>
    <n v="128"/>
  </r>
  <r>
    <s v="University of Florida"/>
    <x v="1"/>
    <x v="0"/>
    <x v="1"/>
    <x v="0"/>
    <x v="2"/>
    <n v="0"/>
    <n v="94"/>
    <n v="0"/>
    <n v="34"/>
    <n v="128"/>
  </r>
  <r>
    <s v="Carnegie Mellon University"/>
    <x v="0"/>
    <x v="1"/>
    <x v="0"/>
    <x v="0"/>
    <x v="3"/>
    <n v="28"/>
    <n v="0"/>
    <n v="52"/>
    <n v="49"/>
    <n v="129"/>
  </r>
  <r>
    <s v="University of Washington"/>
    <x v="0"/>
    <x v="0"/>
    <x v="0"/>
    <x v="0"/>
    <x v="0"/>
    <n v="27"/>
    <n v="17"/>
    <n v="80"/>
    <n v="7"/>
    <n v="131"/>
  </r>
  <r>
    <s v="KAIST - Korea Advanced Institute of Science &amp; Technology"/>
    <x v="0"/>
    <x v="1"/>
    <x v="0"/>
    <x v="1"/>
    <x v="2"/>
    <n v="92"/>
    <n v="0"/>
    <n v="42"/>
    <n v="0"/>
    <n v="134"/>
  </r>
  <r>
    <s v="Technical University of Munich"/>
    <x v="0"/>
    <x v="0"/>
    <x v="0"/>
    <x v="1"/>
    <x v="3"/>
    <n v="30"/>
    <n v="56"/>
    <n v="49"/>
    <n v="0"/>
    <n v="135"/>
  </r>
  <r>
    <s v="University of Melbourne"/>
    <x v="0"/>
    <x v="0"/>
    <x v="0"/>
    <x v="0"/>
    <x v="0"/>
    <n v="34"/>
    <n v="32"/>
    <n v="33"/>
    <n v="40"/>
    <n v="139"/>
  </r>
  <r>
    <s v="Institut Polytechnique de Paris"/>
    <x v="0"/>
    <x v="1"/>
    <x v="0"/>
    <x v="1"/>
    <x v="2"/>
    <n v="96"/>
    <n v="0"/>
    <n v="48"/>
    <n v="0"/>
    <n v="144"/>
  </r>
  <r>
    <s v="Hong Kong Polytechnic University"/>
    <x v="0"/>
    <x v="1"/>
    <x v="0"/>
    <x v="1"/>
    <x v="2"/>
    <n v="79"/>
    <n v="0"/>
    <n v="66"/>
    <n v="0"/>
    <n v="145"/>
  </r>
  <r>
    <s v="Kyoto University"/>
    <x v="0"/>
    <x v="0"/>
    <x v="0"/>
    <x v="1"/>
    <x v="3"/>
    <n v="68"/>
    <n v="42"/>
    <n v="36"/>
    <n v="0"/>
    <n v="146"/>
  </r>
  <r>
    <s v="École Polytechnique Fédérale de Lausanne"/>
    <x v="0"/>
    <x v="1"/>
    <x v="0"/>
    <x v="0"/>
    <x v="3"/>
    <n v="41"/>
    <n v="0"/>
    <n v="16"/>
    <n v="90"/>
    <n v="147"/>
  </r>
  <r>
    <s v="National University of Singapore"/>
    <x v="0"/>
    <x v="0"/>
    <x v="0"/>
    <x v="0"/>
    <x v="0"/>
    <n v="19"/>
    <n v="71"/>
    <n v="11"/>
    <n v="47"/>
    <n v="148"/>
  </r>
  <r>
    <s v="University of Southern California"/>
    <x v="0"/>
    <x v="0"/>
    <x v="1"/>
    <x v="0"/>
    <x v="3"/>
    <n v="65"/>
    <n v="53"/>
    <n v="0"/>
    <n v="31"/>
    <n v="149"/>
  </r>
  <r>
    <s v="Yonsei University"/>
    <x v="0"/>
    <x v="1"/>
    <x v="0"/>
    <x v="1"/>
    <x v="2"/>
    <n v="78"/>
    <n v="0"/>
    <n v="73"/>
    <n v="0"/>
    <n v="151"/>
  </r>
  <r>
    <s v="University of Tokyo"/>
    <x v="0"/>
    <x v="0"/>
    <x v="0"/>
    <x v="0"/>
    <x v="0"/>
    <n v="39"/>
    <n v="24"/>
    <n v="23"/>
    <n v="66"/>
    <n v="152"/>
  </r>
  <r>
    <s v="Fudan University"/>
    <x v="0"/>
    <x v="0"/>
    <x v="0"/>
    <x v="1"/>
    <x v="3"/>
    <n v="51"/>
    <n v="67"/>
    <n v="34"/>
    <n v="0"/>
    <n v="152"/>
  </r>
  <r>
    <s v="Emory University"/>
    <x v="0"/>
    <x v="1"/>
    <x v="1"/>
    <x v="0"/>
    <x v="2"/>
    <n v="82"/>
    <n v="0"/>
    <n v="0"/>
    <n v="72"/>
    <n v="154"/>
  </r>
  <r>
    <s v="University of British Columbia"/>
    <x v="0"/>
    <x v="0"/>
    <x v="0"/>
    <x v="0"/>
    <x v="0"/>
    <n v="40"/>
    <n v="45"/>
    <n v="47"/>
    <n v="27"/>
    <n v="159"/>
  </r>
  <r>
    <s v="University of Alberta"/>
    <x v="1"/>
    <x v="0"/>
    <x v="1"/>
    <x v="0"/>
    <x v="2"/>
    <n v="0"/>
    <n v="92"/>
    <n v="0"/>
    <n v="71"/>
    <n v="163"/>
  </r>
  <r>
    <s v="Chinese University of Hong Kong"/>
    <x v="0"/>
    <x v="1"/>
    <x v="0"/>
    <x v="0"/>
    <x v="3"/>
    <n v="45"/>
    <n v="0"/>
    <n v="38"/>
    <n v="81"/>
    <n v="164"/>
  </r>
  <r>
    <s v="University of Glasgow"/>
    <x v="0"/>
    <x v="1"/>
    <x v="0"/>
    <x v="1"/>
    <x v="2"/>
    <n v="83"/>
    <n v="0"/>
    <n v="81"/>
    <n v="0"/>
    <n v="164"/>
  </r>
  <r>
    <s v="University of Oslo"/>
    <x v="1"/>
    <x v="0"/>
    <x v="1"/>
    <x v="0"/>
    <x v="2"/>
    <n v="0"/>
    <n v="68"/>
    <n v="0"/>
    <n v="97"/>
    <n v="165"/>
  </r>
  <r>
    <s v="University of Bonn"/>
    <x v="0"/>
    <x v="0"/>
    <x v="1"/>
    <x v="1"/>
    <x v="2"/>
    <n v="89"/>
    <n v="76"/>
    <n v="0"/>
    <n v="0"/>
    <n v="165"/>
  </r>
  <r>
    <s v="Erasmus University Rotterdam"/>
    <x v="0"/>
    <x v="0"/>
    <x v="1"/>
    <x v="1"/>
    <x v="2"/>
    <n v="80"/>
    <n v="87"/>
    <n v="0"/>
    <n v="0"/>
    <n v="167"/>
  </r>
  <r>
    <s v="University of Leeds"/>
    <x v="1"/>
    <x v="1"/>
    <x v="0"/>
    <x v="0"/>
    <x v="2"/>
    <n v="0"/>
    <n v="0"/>
    <n v="86"/>
    <n v="88"/>
    <n v="174"/>
  </r>
  <r>
    <s v="McMaster University"/>
    <x v="0"/>
    <x v="0"/>
    <x v="1"/>
    <x v="1"/>
    <x v="2"/>
    <n v="85"/>
    <n v="90"/>
    <n v="0"/>
    <n v="0"/>
    <n v="175"/>
  </r>
  <r>
    <s v="Université Paris-Saclay"/>
    <x v="0"/>
    <x v="0"/>
    <x v="0"/>
    <x v="1"/>
    <x v="3"/>
    <n v="93"/>
    <n v="16"/>
    <n v="69"/>
    <n v="0"/>
    <n v="178"/>
  </r>
  <r>
    <s v="University of Manchester"/>
    <x v="0"/>
    <x v="0"/>
    <x v="0"/>
    <x v="0"/>
    <x v="0"/>
    <n v="54"/>
    <n v="38"/>
    <n v="28"/>
    <n v="61"/>
    <n v="181"/>
  </r>
  <r>
    <s v="University of Texas at Austin"/>
    <x v="0"/>
    <x v="0"/>
    <x v="0"/>
    <x v="0"/>
    <x v="0"/>
    <n v="50"/>
    <n v="37"/>
    <n v="72"/>
    <n v="25"/>
    <n v="184"/>
  </r>
  <r>
    <s v="Utrecht University"/>
    <x v="0"/>
    <x v="0"/>
    <x v="1"/>
    <x v="0"/>
    <x v="3"/>
    <n v="66"/>
    <n v="55"/>
    <n v="0"/>
    <n v="65"/>
    <n v="186"/>
  </r>
  <r>
    <s v="University of Helsinki"/>
    <x v="1"/>
    <x v="0"/>
    <x v="1"/>
    <x v="0"/>
    <x v="2"/>
    <n v="0"/>
    <n v="93"/>
    <n v="0"/>
    <n v="93"/>
    <n v="186"/>
  </r>
  <r>
    <s v="University of Adelaide"/>
    <x v="0"/>
    <x v="1"/>
    <x v="1"/>
    <x v="0"/>
    <x v="2"/>
    <n v="88"/>
    <n v="0"/>
    <n v="0"/>
    <n v="99"/>
    <n v="187"/>
  </r>
  <r>
    <s v="King’s College London"/>
    <x v="0"/>
    <x v="0"/>
    <x v="0"/>
    <x v="0"/>
    <x v="0"/>
    <n v="35"/>
    <n v="48"/>
    <n v="37"/>
    <n v="67"/>
    <n v="187"/>
  </r>
  <r>
    <s v="Georgia Institute of Technology"/>
    <x v="0"/>
    <x v="1"/>
    <x v="0"/>
    <x v="0"/>
    <x v="3"/>
    <n v="38"/>
    <n v="0"/>
    <n v="88"/>
    <n v="62"/>
    <n v="188"/>
  </r>
  <r>
    <s v="The University of Western Australia"/>
    <x v="1"/>
    <x v="0"/>
    <x v="0"/>
    <x v="1"/>
    <x v="2"/>
    <n v="0"/>
    <n v="100"/>
    <n v="90"/>
    <n v="0"/>
    <n v="190"/>
  </r>
  <r>
    <s v="University of Amsterdam"/>
    <x v="0"/>
    <x v="1"/>
    <x v="0"/>
    <x v="0"/>
    <x v="3"/>
    <n v="60"/>
    <n v="0"/>
    <n v="58"/>
    <n v="73"/>
    <n v="191"/>
  </r>
  <r>
    <s v="Sorbonne University"/>
    <x v="0"/>
    <x v="0"/>
    <x v="0"/>
    <x v="1"/>
    <x v="3"/>
    <n v="90"/>
    <n v="43"/>
    <n v="60"/>
    <n v="0"/>
    <n v="193"/>
  </r>
  <r>
    <s v="University of California Irvine"/>
    <x v="0"/>
    <x v="0"/>
    <x v="1"/>
    <x v="0"/>
    <x v="3"/>
    <n v="95"/>
    <n v="61"/>
    <n v="0"/>
    <n v="38"/>
    <n v="194"/>
  </r>
  <r>
    <s v="University of Copenhagen"/>
    <x v="1"/>
    <x v="0"/>
    <x v="0"/>
    <x v="0"/>
    <x v="3"/>
    <n v="0"/>
    <n v="39"/>
    <n v="82"/>
    <n v="74"/>
    <n v="195"/>
  </r>
  <r>
    <s v="University of California Santa Barbara"/>
    <x v="0"/>
    <x v="0"/>
    <x v="1"/>
    <x v="0"/>
    <x v="3"/>
    <n v="64"/>
    <n v="57"/>
    <n v="0"/>
    <n v="76"/>
    <n v="197"/>
  </r>
  <r>
    <s v="University of Queensland"/>
    <x v="0"/>
    <x v="0"/>
    <x v="0"/>
    <x v="0"/>
    <x v="0"/>
    <n v="53"/>
    <n v="47"/>
    <n v="51"/>
    <n v="52"/>
    <n v="203"/>
  </r>
  <r>
    <s v="University of Sydney"/>
    <x v="0"/>
    <x v="0"/>
    <x v="0"/>
    <x v="0"/>
    <x v="0"/>
    <n v="55"/>
    <n v="60"/>
    <n v="41"/>
    <n v="50"/>
    <n v="206"/>
  </r>
  <r>
    <s v="McGill University"/>
    <x v="0"/>
    <x v="0"/>
    <x v="0"/>
    <x v="0"/>
    <x v="0"/>
    <n v="46"/>
    <n v="73"/>
    <n v="31"/>
    <n v="60"/>
    <n v="210"/>
  </r>
  <r>
    <s v="KU Leuven"/>
    <x v="0"/>
    <x v="0"/>
    <x v="0"/>
    <x v="1"/>
    <x v="3"/>
    <n v="42"/>
    <n v="95"/>
    <n v="76"/>
    <n v="0"/>
    <n v="213"/>
  </r>
  <r>
    <s v="Zhejiang University"/>
    <x v="0"/>
    <x v="0"/>
    <x v="0"/>
    <x v="0"/>
    <x v="0"/>
    <n v="67"/>
    <n v="36"/>
    <n v="43"/>
    <n v="68"/>
    <n v="214"/>
  </r>
  <r>
    <s v="University of Illinois at Urbana-Champaign"/>
    <x v="0"/>
    <x v="0"/>
    <x v="0"/>
    <x v="0"/>
    <x v="0"/>
    <n v="48"/>
    <n v="49"/>
    <n v="85"/>
    <n v="33"/>
    <n v="215"/>
  </r>
  <r>
    <s v="University of Wisconsin-Madison"/>
    <x v="0"/>
    <x v="0"/>
    <x v="0"/>
    <x v="0"/>
    <x v="0"/>
    <n v="81"/>
    <n v="33"/>
    <n v="83"/>
    <n v="20"/>
    <n v="217"/>
  </r>
  <r>
    <s v="University of Bristol"/>
    <x v="0"/>
    <x v="0"/>
    <x v="0"/>
    <x v="1"/>
    <x v="3"/>
    <n v="76"/>
    <n v="81"/>
    <n v="62"/>
    <n v="0"/>
    <n v="219"/>
  </r>
  <r>
    <s v="Shanghai Jiao Tong University"/>
    <x v="0"/>
    <x v="0"/>
    <x v="0"/>
    <x v="0"/>
    <x v="0"/>
    <n v="52"/>
    <n v="54"/>
    <n v="46"/>
    <n v="69"/>
    <n v="221"/>
  </r>
  <r>
    <s v="Vanderbilt University"/>
    <x v="0"/>
    <x v="0"/>
    <x v="1"/>
    <x v="0"/>
    <x v="3"/>
    <n v="98"/>
    <n v="65"/>
    <n v="0"/>
    <n v="58"/>
    <n v="221"/>
  </r>
  <r>
    <s v="University of New South Wales"/>
    <x v="0"/>
    <x v="0"/>
    <x v="0"/>
    <x v="0"/>
    <x v="0"/>
    <n v="72"/>
    <n v="64"/>
    <n v="45"/>
    <n v="41"/>
    <n v="222"/>
  </r>
  <r>
    <s v="University of Hong Kong"/>
    <x v="0"/>
    <x v="0"/>
    <x v="0"/>
    <x v="0"/>
    <x v="0"/>
    <n v="31"/>
    <n v="97"/>
    <n v="21"/>
    <n v="75"/>
    <n v="224"/>
  </r>
  <r>
    <s v="Delft University of Technology"/>
    <x v="0"/>
    <x v="1"/>
    <x v="0"/>
    <x v="0"/>
    <x v="3"/>
    <n v="70"/>
    <n v="0"/>
    <n v="61"/>
    <n v="94"/>
    <n v="225"/>
  </r>
  <r>
    <s v="University of Groningen"/>
    <x v="0"/>
    <x v="0"/>
    <x v="1"/>
    <x v="0"/>
    <x v="3"/>
    <n v="75"/>
    <n v="66"/>
    <n v="0"/>
    <n v="84"/>
    <n v="225"/>
  </r>
  <r>
    <s v="Nanyang Technological University"/>
    <x v="0"/>
    <x v="0"/>
    <x v="0"/>
    <x v="0"/>
    <x v="0"/>
    <n v="36"/>
    <n v="88"/>
    <n v="19"/>
    <n v="87"/>
    <n v="230"/>
  </r>
  <r>
    <s v="Monash University"/>
    <x v="0"/>
    <x v="0"/>
    <x v="0"/>
    <x v="0"/>
    <x v="0"/>
    <n v="44"/>
    <n v="75"/>
    <n v="57"/>
    <n v="57"/>
    <n v="233"/>
  </r>
  <r>
    <s v="City University of Hong Kong"/>
    <x v="0"/>
    <x v="1"/>
    <x v="0"/>
    <x v="0"/>
    <x v="3"/>
    <n v="99"/>
    <n v="0"/>
    <n v="54"/>
    <n v="89"/>
    <n v="242"/>
  </r>
  <r>
    <s v="Australian National University"/>
    <x v="0"/>
    <x v="0"/>
    <x v="0"/>
    <x v="0"/>
    <x v="0"/>
    <n v="62"/>
    <n v="80"/>
    <n v="30"/>
    <n v="79"/>
    <n v="251"/>
  </r>
  <r>
    <s v="Seoul National University"/>
    <x v="0"/>
    <x v="0"/>
    <x v="0"/>
    <x v="0"/>
    <x v="0"/>
    <n v="56"/>
    <n v="98"/>
    <n v="29"/>
    <n v="96"/>
    <n v="279"/>
  </r>
  <r>
    <s v="Brown University"/>
    <x v="0"/>
    <x v="0"/>
    <x v="0"/>
    <x v="0"/>
    <x v="0"/>
    <n v="61"/>
    <n v="99"/>
    <n v="63"/>
    <n v="80"/>
    <n v="303"/>
  </r>
  <r>
    <s v="University of Zurich"/>
    <x v="0"/>
    <x v="0"/>
    <x v="0"/>
    <x v="0"/>
    <x v="0"/>
    <n v="84"/>
    <n v="59"/>
    <n v="84"/>
    <n v="92"/>
    <n v="319"/>
  </r>
  <r>
    <s v="University of Science and Technology of China"/>
    <x v="0"/>
    <x v="0"/>
    <x v="0"/>
    <x v="0"/>
    <x v="0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T1:Y6" firstHeaderRow="0" firstDataRow="1" firstDataCol="1"/>
  <pivotFields count="11"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A1:E401" totalsRowShown="0">
  <autoFilter ref="A1:E401" xr:uid="{61C00BE3-91E0-4787-A5E9-8872D01E75C2}">
    <filterColumn colId="4">
      <filters>
        <filter val="Webometrics"/>
      </filters>
    </filterColumn>
  </autoFilter>
  <sortState xmlns:xlrd2="http://schemas.microsoft.com/office/spreadsheetml/2017/richdata2" ref="A302:E401">
    <sortCondition ref="B1:B401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G1:Q173" totalsRowCount="1">
  <autoFilter ref="G1:Q172" xr:uid="{0F484EFA-BB02-4584-874F-304DED5E2A39}"/>
  <sortState xmlns:xlrd2="http://schemas.microsoft.com/office/spreadsheetml/2017/richdata2" ref="G2:Q172">
    <sortCondition ref="Q1:Q172"/>
  </sortState>
  <tableColumns count="11">
    <tableColumn id="1" xr3:uid="{EAC12CE0-4358-4AC6-8B15-41E8F6CC543B}" name="Nazwa uczelni"/>
    <tableColumn id="10" xr3:uid="{920E2FCD-CA96-4BFF-97A2-FA48E0DA495E}" name="THE" totalsRowFunction="sum" dataDxfId="14" totalsRowDxfId="9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13" totalsRowDxfId="8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12" totalsRowDxfId="7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11" totalsRowDxfId="6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10" totalsRowDxfId="0">
      <calculatedColumnFormula>SUM(Analiza_wRankingach[[#This Row],[THE]:[Webometrics]])</calculatedColumnFormula>
    </tableColumn>
    <tableColumn id="2" xr3:uid="{9CD95859-4882-4900-B809-C6E482D6DD98}" name="THE_ID" dataDxfId="19" totalsRowDxfId="5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18" totalsRowDxfId="4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17" totalsRowDxfId="3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16" totalsRowDxfId="2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15" totalsRowDxfId="1">
      <calculatedColumnFormula>SUM(Analiza_wRankingach[[#This Row],[THE_ID]:[Webometrics_ID]])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Y574"/>
  <sheetViews>
    <sheetView tabSelected="1" topLeftCell="A353" workbookViewId="0">
      <selection activeCell="D302" sqref="D302:D401"/>
    </sheetView>
  </sheetViews>
  <sheetFormatPr defaultRowHeight="14.25" x14ac:dyDescent="0.45"/>
  <cols>
    <col min="1" max="1" width="42.3984375" customWidth="1"/>
    <col min="2" max="2" width="15.46484375" customWidth="1"/>
    <col min="3" max="3" width="52.265625" bestFit="1" customWidth="1"/>
    <col min="4" max="4" width="52.265625" customWidth="1"/>
    <col min="5" max="5" width="48.265625" bestFit="1" customWidth="1"/>
    <col min="6" max="6" width="25.19921875" bestFit="1" customWidth="1"/>
    <col min="7" max="7" width="52.265625" bestFit="1" customWidth="1"/>
    <col min="8" max="8" width="6.19921875" bestFit="1" customWidth="1"/>
    <col min="9" max="9" width="8.265625" bestFit="1" customWidth="1"/>
    <col min="10" max="10" width="5.19921875" bestFit="1" customWidth="1"/>
    <col min="11" max="11" width="13.9296875" bestFit="1" customWidth="1"/>
    <col min="12" max="12" width="13.9296875" customWidth="1"/>
    <col min="13" max="13" width="10.46484375" customWidth="1"/>
    <col min="14" max="14" width="12.796875" customWidth="1"/>
    <col min="16" max="16" width="13.59765625" customWidth="1"/>
    <col min="19" max="19" width="8.06640625" customWidth="1"/>
    <col min="20" max="20" width="16.1328125" bestFit="1" customWidth="1"/>
    <col min="21" max="21" width="19" bestFit="1" customWidth="1"/>
    <col min="22" max="22" width="18.1328125" bestFit="1" customWidth="1"/>
    <col min="23" max="23" width="9.265625" bestFit="1" customWidth="1"/>
    <col min="24" max="24" width="12.265625" bestFit="1" customWidth="1"/>
    <col min="25" max="25" width="10.19921875" bestFit="1" customWidth="1"/>
    <col min="26" max="39" width="19" bestFit="1" customWidth="1"/>
    <col min="40" max="40" width="25.59765625" bestFit="1" customWidth="1"/>
    <col min="41" max="41" width="24.6640625" bestFit="1" customWidth="1"/>
    <col min="42" max="42" width="15.73046875" bestFit="1" customWidth="1"/>
    <col min="43" max="43" width="18.796875" bestFit="1" customWidth="1"/>
    <col min="44" max="44" width="16.796875" bestFit="1" customWidth="1"/>
  </cols>
  <sheetData>
    <row r="1" spans="1:25" x14ac:dyDescent="0.45">
      <c r="A1" t="s">
        <v>480</v>
      </c>
      <c r="B1" t="s">
        <v>853</v>
      </c>
      <c r="C1" t="s">
        <v>852</v>
      </c>
      <c r="D1" t="s">
        <v>869</v>
      </c>
      <c r="E1" t="s">
        <v>847</v>
      </c>
      <c r="G1" t="s">
        <v>855</v>
      </c>
      <c r="H1" t="s">
        <v>846</v>
      </c>
      <c r="I1" t="s">
        <v>848</v>
      </c>
      <c r="J1" t="s">
        <v>849</v>
      </c>
      <c r="K1" t="s">
        <v>850</v>
      </c>
      <c r="L1" t="s">
        <v>861</v>
      </c>
      <c r="M1" t="s">
        <v>856</v>
      </c>
      <c r="N1" t="s">
        <v>857</v>
      </c>
      <c r="O1" t="s">
        <v>858</v>
      </c>
      <c r="P1" t="s">
        <v>859</v>
      </c>
      <c r="Q1" t="s">
        <v>860</v>
      </c>
      <c r="T1" s="7" t="s">
        <v>864</v>
      </c>
      <c r="U1" t="s">
        <v>863</v>
      </c>
      <c r="V1" t="s">
        <v>865</v>
      </c>
      <c r="W1" t="s">
        <v>866</v>
      </c>
      <c r="X1" t="s">
        <v>867</v>
      </c>
      <c r="Y1" t="s">
        <v>868</v>
      </c>
    </row>
    <row r="2" spans="1:25" hidden="1" x14ac:dyDescent="0.45">
      <c r="A2" t="s">
        <v>8</v>
      </c>
      <c r="B2">
        <v>1</v>
      </c>
      <c r="C2" t="s">
        <v>8</v>
      </c>
      <c r="D2">
        <v>1</v>
      </c>
      <c r="E2" t="s">
        <v>848</v>
      </c>
      <c r="G2" t="s">
        <v>8</v>
      </c>
      <c r="H2">
        <f>IF(SUMIFS(StandardName[IDinTheRanking],StandardName[StandardizedName],Analiza_wRankingach[[#This Row],[Nazwa uczelni]],StandardName[Ranking],"=THE")&gt;0,1,0)</f>
        <v>1</v>
      </c>
      <c r="I2">
        <f>IF(SUMIFS(StandardName[IDinTheRanking],StandardName[StandardizedName],Analiza_wRankingach[[#This Row],[Nazwa uczelni]],StandardName[Ranking],"=ARWU")&gt;0,1,0)</f>
        <v>1</v>
      </c>
      <c r="J2">
        <f>IF(SUMIFS(StandardName[IDinTheRanking],StandardName[StandardizedName],Analiza_wRankingach[[#This Row],[Nazwa uczelni]],StandardName[Ranking],"=QS")&gt;0,1,0)</f>
        <v>1</v>
      </c>
      <c r="K2">
        <f>IF(SUMIFS(StandardName[IDinTheRanking],StandardName[StandardizedName],Analiza_wRankingach[[#This Row],[Nazwa uczelni]],StandardName[Ranking],"=Webometrics")&gt;0,1,0)</f>
        <v>1</v>
      </c>
      <c r="L2">
        <f>SUM(Analiza_wRankingach[[#This Row],[THE]:[Webometrics]])</f>
        <v>4</v>
      </c>
      <c r="M2">
        <f>SUMIFS(StandardName[IDinTheRanking],StandardName[StandardizedName],Analiza_wRankingach[[#This Row],[Nazwa uczelni]],StandardName[Ranking],"=THE")</f>
        <v>2</v>
      </c>
      <c r="N2">
        <f>SUMIFS(StandardName[IDinTheRanking],StandardName[StandardizedName],Analiza_wRankingach[[#This Row],[Nazwa uczelni]],StandardName[Ranking],"=ARWU")</f>
        <v>1</v>
      </c>
      <c r="O2">
        <f>SUMIFS(StandardName[IDinTheRanking],StandardName[StandardizedName],Analiza_wRankingach[[#This Row],[Nazwa uczelni]],StandardName[Ranking],"=QS")</f>
        <v>5</v>
      </c>
      <c r="P2">
        <f>SUMIFS(StandardName[IDinTheRanking],StandardName[StandardizedName],Analiza_wRankingach[[#This Row],[Nazwa uczelni]],StandardName[Ranking],"=Webometrics")</f>
        <v>1</v>
      </c>
      <c r="Q2" s="6">
        <f>SUM(Analiza_wRankingach[[#This Row],[THE_ID]:[Webometrics_ID]])</f>
        <v>9</v>
      </c>
      <c r="R2" s="6"/>
      <c r="T2" s="8">
        <v>1</v>
      </c>
      <c r="U2" s="6">
        <v>68</v>
      </c>
      <c r="V2" s="6">
        <v>19</v>
      </c>
      <c r="W2" s="6">
        <v>21</v>
      </c>
      <c r="X2" s="6">
        <v>19</v>
      </c>
      <c r="Y2" s="6">
        <v>9</v>
      </c>
    </row>
    <row r="3" spans="1:25" hidden="1" x14ac:dyDescent="0.45">
      <c r="A3" t="s">
        <v>21</v>
      </c>
      <c r="B3">
        <v>2</v>
      </c>
      <c r="C3" t="s">
        <v>21</v>
      </c>
      <c r="D3">
        <v>2</v>
      </c>
      <c r="E3" t="s">
        <v>848</v>
      </c>
      <c r="G3" t="s">
        <v>21</v>
      </c>
      <c r="H3">
        <f>IF(SUMIFS(StandardName[IDinTheRanking],StandardName[StandardizedName],Analiza_wRankingach[[#This Row],[Nazwa uczelni]],StandardName[Ranking],"=THE")&gt;0,1,0)</f>
        <v>1</v>
      </c>
      <c r="I3">
        <f>IF(SUMIFS(StandardName[IDinTheRanking],StandardName[StandardizedName],Analiza_wRankingach[[#This Row],[Nazwa uczelni]],StandardName[Ranking],"=ARWU")&gt;0,1,0)</f>
        <v>1</v>
      </c>
      <c r="J3">
        <f>IF(SUMIFS(StandardName[IDinTheRanking],StandardName[StandardizedName],Analiza_wRankingach[[#This Row],[Nazwa uczelni]],StandardName[Ranking],"=QS")&gt;0,1,0)</f>
        <v>1</v>
      </c>
      <c r="K3">
        <f>IF(SUMIFS(StandardName[IDinTheRanking],StandardName[StandardizedName],Analiza_wRankingach[[#This Row],[Nazwa uczelni]],StandardName[Ranking],"=Webometrics")&gt;0,1,0)</f>
        <v>1</v>
      </c>
      <c r="L3">
        <f>SUM(Analiza_wRankingach[[#This Row],[THE]:[Webometrics]])</f>
        <v>4</v>
      </c>
      <c r="M3">
        <f>SUMIFS(StandardName[IDinTheRanking],StandardName[StandardizedName],Analiza_wRankingach[[#This Row],[Nazwa uczelni]],StandardName[Ranking],"=THE")</f>
        <v>4</v>
      </c>
      <c r="N3">
        <f>SUMIFS(StandardName[IDinTheRanking],StandardName[StandardizedName],Analiza_wRankingach[[#This Row],[Nazwa uczelni]],StandardName[Ranking],"=ARWU")</f>
        <v>2</v>
      </c>
      <c r="O3">
        <f>SUMIFS(StandardName[IDinTheRanking],StandardName[StandardizedName],Analiza_wRankingach[[#This Row],[Nazwa uczelni]],StandardName[Ranking],"=QS")</f>
        <v>3</v>
      </c>
      <c r="P3">
        <f>SUMIFS(StandardName[IDinTheRanking],StandardName[StandardizedName],Analiza_wRankingach[[#This Row],[Nazwa uczelni]],StandardName[Ranking],"=Webometrics")</f>
        <v>2</v>
      </c>
      <c r="Q3" s="6">
        <f>SUM(Analiza_wRankingach[[#This Row],[THE_ID]:[Webometrics_ID]])</f>
        <v>11</v>
      </c>
      <c r="R3" s="6"/>
      <c r="T3" s="8">
        <v>2</v>
      </c>
      <c r="U3" s="6">
        <v>28</v>
      </c>
      <c r="V3" s="6">
        <v>14</v>
      </c>
      <c r="W3" s="6">
        <v>12</v>
      </c>
      <c r="X3" s="6">
        <v>13</v>
      </c>
      <c r="Y3" s="6">
        <v>17</v>
      </c>
    </row>
    <row r="4" spans="1:25" hidden="1" x14ac:dyDescent="0.45">
      <c r="A4" t="s">
        <v>493</v>
      </c>
      <c r="B4">
        <v>3</v>
      </c>
      <c r="C4" t="s">
        <v>27</v>
      </c>
      <c r="D4">
        <v>3</v>
      </c>
      <c r="E4" t="s">
        <v>848</v>
      </c>
      <c r="G4" t="s">
        <v>27</v>
      </c>
      <c r="H4">
        <f>IF(SUMIFS(StandardName[IDinTheRanking],StandardName[StandardizedName],Analiza_wRankingach[[#This Row],[Nazwa uczelni]],StandardName[Ranking],"=THE")&gt;0,1,0)</f>
        <v>1</v>
      </c>
      <c r="I4">
        <f>IF(SUMIFS(StandardName[IDinTheRanking],StandardName[StandardizedName],Analiza_wRankingach[[#This Row],[Nazwa uczelni]],StandardName[Ranking],"=ARWU")&gt;0,1,0)</f>
        <v>1</v>
      </c>
      <c r="J4">
        <f>IF(SUMIFS(StandardName[IDinTheRanking],StandardName[StandardizedName],Analiza_wRankingach[[#This Row],[Nazwa uczelni]],StandardName[Ranking],"=QS")&gt;0,1,0)</f>
        <v>1</v>
      </c>
      <c r="K4">
        <f>IF(SUMIFS(StandardName[IDinTheRanking],StandardName[StandardizedName],Analiza_wRankingach[[#This Row],[Nazwa uczelni]],StandardName[Ranking],"=Webometrics")&gt;0,1,0)</f>
        <v>1</v>
      </c>
      <c r="L4">
        <f>SUM(Analiza_wRankingach[[#This Row],[THE]:[Webometrics]])</f>
        <v>4</v>
      </c>
      <c r="M4">
        <f>SUMIFS(StandardName[IDinTheRanking],StandardName[StandardizedName],Analiza_wRankingach[[#This Row],[Nazwa uczelni]],StandardName[Ranking],"=THE")</f>
        <v>5</v>
      </c>
      <c r="N4">
        <f>SUMIFS(StandardName[IDinTheRanking],StandardName[StandardizedName],Analiza_wRankingach[[#This Row],[Nazwa uczelni]],StandardName[Ranking],"=ARWU")</f>
        <v>3</v>
      </c>
      <c r="O4">
        <f>SUMIFS(StandardName[IDinTheRanking],StandardName[StandardizedName],Analiza_wRankingach[[#This Row],[Nazwa uczelni]],StandardName[Ranking],"=QS")</f>
        <v>1</v>
      </c>
      <c r="P4">
        <f>SUMIFS(StandardName[IDinTheRanking],StandardName[StandardizedName],Analiza_wRankingach[[#This Row],[Nazwa uczelni]],StandardName[Ranking],"=Webometrics")</f>
        <v>3</v>
      </c>
      <c r="Q4" s="6">
        <f>SUM(Analiza_wRankingach[[#This Row],[THE_ID]:[Webometrics_ID]])</f>
        <v>12</v>
      </c>
      <c r="R4" s="6"/>
      <c r="T4" s="8">
        <v>3</v>
      </c>
      <c r="U4" s="6">
        <v>24</v>
      </c>
      <c r="V4" s="6">
        <v>16</v>
      </c>
      <c r="W4" s="6">
        <v>16</v>
      </c>
      <c r="X4" s="6">
        <v>17</v>
      </c>
      <c r="Y4" s="6">
        <v>23</v>
      </c>
    </row>
    <row r="5" spans="1:25" hidden="1" x14ac:dyDescent="0.45">
      <c r="A5" t="s">
        <v>15</v>
      </c>
      <c r="B5">
        <v>4</v>
      </c>
      <c r="C5" t="s">
        <v>15</v>
      </c>
      <c r="D5">
        <v>4</v>
      </c>
      <c r="E5" t="s">
        <v>848</v>
      </c>
      <c r="G5" t="s">
        <v>0</v>
      </c>
      <c r="H5">
        <f>IF(SUMIFS(StandardName[IDinTheRanking],StandardName[StandardizedName],Analiza_wRankingach[[#This Row],[Nazwa uczelni]],StandardName[Ranking],"=THE")&gt;0,1,0)</f>
        <v>1</v>
      </c>
      <c r="I5">
        <f>IF(SUMIFS(StandardName[IDinTheRanking],StandardName[StandardizedName],Analiza_wRankingach[[#This Row],[Nazwa uczelni]],StandardName[Ranking],"=ARWU")&gt;0,1,0)</f>
        <v>1</v>
      </c>
      <c r="J5">
        <f>IF(SUMIFS(StandardName[IDinTheRanking],StandardName[StandardizedName],Analiza_wRankingach[[#This Row],[Nazwa uczelni]],StandardName[Ranking],"=QS")&gt;0,1,0)</f>
        <v>1</v>
      </c>
      <c r="K5">
        <f>IF(SUMIFS(StandardName[IDinTheRanking],StandardName[StandardizedName],Analiza_wRankingach[[#This Row],[Nazwa uczelni]],StandardName[Ranking],"=Webometrics")&gt;0,1,0)</f>
        <v>1</v>
      </c>
      <c r="L5">
        <f>SUM(Analiza_wRankingach[[#This Row],[THE]:[Webometrics]])</f>
        <v>4</v>
      </c>
      <c r="M5">
        <f>SUMIFS(StandardName[IDinTheRanking],StandardName[StandardizedName],Analiza_wRankingach[[#This Row],[Nazwa uczelni]],StandardName[Ranking],"=THE")</f>
        <v>1</v>
      </c>
      <c r="N5">
        <f>SUMIFS(StandardName[IDinTheRanking],StandardName[StandardizedName],Analiza_wRankingach[[#This Row],[Nazwa uczelni]],StandardName[Ranking],"=ARWU")</f>
        <v>7</v>
      </c>
      <c r="O5">
        <f>SUMIFS(StandardName[IDinTheRanking],StandardName[StandardizedName],Analiza_wRankingach[[#This Row],[Nazwa uczelni]],StandardName[Ranking],"=QS")</f>
        <v>4</v>
      </c>
      <c r="P5">
        <f>SUMIFS(StandardName[IDinTheRanking],StandardName[StandardizedName],Analiza_wRankingach[[#This Row],[Nazwa uczelni]],StandardName[Ranking],"=Webometrics")</f>
        <v>5</v>
      </c>
      <c r="Q5" s="6">
        <f>SUM(Analiza_wRankingach[[#This Row],[THE_ID]:[Webometrics_ID]])</f>
        <v>17</v>
      </c>
      <c r="R5" s="6"/>
      <c r="T5" s="8">
        <v>4</v>
      </c>
      <c r="U5" s="6">
        <v>51</v>
      </c>
      <c r="V5" s="6">
        <v>51</v>
      </c>
      <c r="W5" s="6">
        <v>51</v>
      </c>
      <c r="X5" s="6">
        <v>51</v>
      </c>
      <c r="Y5" s="6">
        <v>51</v>
      </c>
    </row>
    <row r="6" spans="1:25" hidden="1" x14ac:dyDescent="0.45">
      <c r="A6" t="s">
        <v>43</v>
      </c>
      <c r="B6">
        <v>5</v>
      </c>
      <c r="C6" t="s">
        <v>792</v>
      </c>
      <c r="D6">
        <v>5</v>
      </c>
      <c r="E6" t="s">
        <v>848</v>
      </c>
      <c r="G6" t="s">
        <v>15</v>
      </c>
      <c r="H6">
        <f>IF(SUMIFS(StandardName[IDinTheRanking],StandardName[StandardizedName],Analiza_wRankingach[[#This Row],[Nazwa uczelni]],StandardName[Ranking],"=THE")&gt;0,1,0)</f>
        <v>1</v>
      </c>
      <c r="I6">
        <f>IF(SUMIFS(StandardName[IDinTheRanking],StandardName[StandardizedName],Analiza_wRankingach[[#This Row],[Nazwa uczelni]],StandardName[Ranking],"=ARWU")&gt;0,1,0)</f>
        <v>1</v>
      </c>
      <c r="J6">
        <f>IF(SUMIFS(StandardName[IDinTheRanking],StandardName[StandardizedName],Analiza_wRankingach[[#This Row],[Nazwa uczelni]],StandardName[Ranking],"=QS")&gt;0,1,0)</f>
        <v>1</v>
      </c>
      <c r="K6">
        <f>IF(SUMIFS(StandardName[IDinTheRanking],StandardName[StandardizedName],Analiza_wRankingach[[#This Row],[Nazwa uczelni]],StandardName[Ranking],"=Webometrics")&gt;0,1,0)</f>
        <v>1</v>
      </c>
      <c r="L6">
        <f>SUM(Analiza_wRankingach[[#This Row],[THE]:[Webometrics]])</f>
        <v>4</v>
      </c>
      <c r="M6">
        <f>SUMIFS(StandardName[IDinTheRanking],StandardName[StandardizedName],Analiza_wRankingach[[#This Row],[Nazwa uczelni]],StandardName[Ranking],"=THE")</f>
        <v>3</v>
      </c>
      <c r="N6">
        <f>SUMIFS(StandardName[IDinTheRanking],StandardName[StandardizedName],Analiza_wRankingach[[#This Row],[Nazwa uczelni]],StandardName[Ranking],"=ARWU")</f>
        <v>4</v>
      </c>
      <c r="O6">
        <f>SUMIFS(StandardName[IDinTheRanking],StandardName[StandardizedName],Analiza_wRankingach[[#This Row],[Nazwa uczelni]],StandardName[Ranking],"=QS")</f>
        <v>2</v>
      </c>
      <c r="P6">
        <f>SUMIFS(StandardName[IDinTheRanking],StandardName[StandardizedName],Analiza_wRankingach[[#This Row],[Nazwa uczelni]],StandardName[Ranking],"=Webometrics")</f>
        <v>12</v>
      </c>
      <c r="Q6" s="6">
        <f>SUM(Analiza_wRankingach[[#This Row],[THE_ID]:[Webometrics_ID]])</f>
        <v>21</v>
      </c>
      <c r="R6" s="6"/>
      <c r="T6" s="8" t="s">
        <v>862</v>
      </c>
      <c r="U6" s="6">
        <v>171</v>
      </c>
      <c r="V6" s="6">
        <v>100</v>
      </c>
      <c r="W6" s="6">
        <v>100</v>
      </c>
      <c r="X6" s="6">
        <v>100</v>
      </c>
      <c r="Y6" s="6">
        <v>100</v>
      </c>
    </row>
    <row r="7" spans="1:25" hidden="1" x14ac:dyDescent="0.45">
      <c r="A7" t="s">
        <v>36</v>
      </c>
      <c r="B7">
        <v>6</v>
      </c>
      <c r="C7" t="s">
        <v>36</v>
      </c>
      <c r="D7">
        <v>6</v>
      </c>
      <c r="E7" t="s">
        <v>848</v>
      </c>
      <c r="G7" t="s">
        <v>806</v>
      </c>
      <c r="H7">
        <f>IF(SUMIFS(StandardName[IDinTheRanking],StandardName[StandardizedName],Analiza_wRankingach[[#This Row],[Nazwa uczelni]],StandardName[Ranking],"=THE")&gt;0,1,0)</f>
        <v>0</v>
      </c>
      <c r="I7">
        <f>IF(SUMIFS(StandardName[IDinTheRanking],StandardName[StandardizedName],Analiza_wRankingach[[#This Row],[Nazwa uczelni]],StandardName[Ranking],"=ARWU")&gt;0,1,0)</f>
        <v>0</v>
      </c>
      <c r="J7">
        <f>IF(SUMIFS(StandardName[IDinTheRanking],StandardName[StandardizedName],Analiza_wRankingach[[#This Row],[Nazwa uczelni]],StandardName[Ranking],"=QS")&gt;0,1,0)</f>
        <v>0</v>
      </c>
      <c r="K7">
        <f>IF(SUMIFS(StandardName[IDinTheRanking],StandardName[StandardizedName],Analiza_wRankingach[[#This Row],[Nazwa uczelni]],StandardName[Ranking],"=Webometrics")&gt;0,1,0)</f>
        <v>1</v>
      </c>
      <c r="L7">
        <f>SUM(Analiza_wRankingach[[#This Row],[THE]:[Webometrics]])</f>
        <v>1</v>
      </c>
      <c r="M7">
        <f>SUMIFS(StandardName[IDinTheRanking],StandardName[StandardizedName],Analiza_wRankingach[[#This Row],[Nazwa uczelni]],StandardName[Ranking],"=THE")</f>
        <v>0</v>
      </c>
      <c r="N7">
        <f>SUMIFS(StandardName[IDinTheRanking],StandardName[StandardizedName],Analiza_wRankingach[[#This Row],[Nazwa uczelni]],StandardName[Ranking],"=ARWU")</f>
        <v>0</v>
      </c>
      <c r="O7">
        <f>SUMIFS(StandardName[IDinTheRanking],StandardName[StandardizedName],Analiza_wRankingach[[#This Row],[Nazwa uczelni]],StandardName[Ranking],"=QS")</f>
        <v>0</v>
      </c>
      <c r="P7">
        <f>SUMIFS(StandardName[IDinTheRanking],StandardName[StandardizedName],Analiza_wRankingach[[#This Row],[Nazwa uczelni]],StandardName[Ranking],"=Webometrics")</f>
        <v>36</v>
      </c>
      <c r="Q7" s="6">
        <f>SUM(Analiza_wRankingach[[#This Row],[THE_ID]:[Webometrics_ID]])</f>
        <v>36</v>
      </c>
      <c r="R7" s="6"/>
    </row>
    <row r="8" spans="1:25" hidden="1" x14ac:dyDescent="0.45">
      <c r="A8" t="s">
        <v>0</v>
      </c>
      <c r="B8">
        <v>7</v>
      </c>
      <c r="C8" t="s">
        <v>0</v>
      </c>
      <c r="D8">
        <v>7</v>
      </c>
      <c r="E8" t="s">
        <v>848</v>
      </c>
      <c r="G8" t="s">
        <v>812</v>
      </c>
      <c r="H8">
        <f>IF(SUMIFS(StandardName[IDinTheRanking],StandardName[StandardizedName],Analiza_wRankingach[[#This Row],[Nazwa uczelni]],StandardName[Ranking],"=THE")&gt;0,1,0)</f>
        <v>0</v>
      </c>
      <c r="I8">
        <f>IF(SUMIFS(StandardName[IDinTheRanking],StandardName[StandardizedName],Analiza_wRankingach[[#This Row],[Nazwa uczelni]],StandardName[Ranking],"=ARWU")&gt;0,1,0)</f>
        <v>0</v>
      </c>
      <c r="J8">
        <f>IF(SUMIFS(StandardName[IDinTheRanking],StandardName[StandardizedName],Analiza_wRankingach[[#This Row],[Nazwa uczelni]],StandardName[Ranking],"=QS")&gt;0,1,0)</f>
        <v>0</v>
      </c>
      <c r="K8">
        <f>IF(SUMIFS(StandardName[IDinTheRanking],StandardName[StandardizedName],Analiza_wRankingach[[#This Row],[Nazwa uczelni]],StandardName[Ranking],"=Webometrics")&gt;0,1,0)</f>
        <v>1</v>
      </c>
      <c r="L8">
        <f>SUM(Analiza_wRankingach[[#This Row],[THE]:[Webometrics]])</f>
        <v>1</v>
      </c>
      <c r="M8">
        <f>SUMIFS(StandardName[IDinTheRanking],StandardName[StandardizedName],Analiza_wRankingach[[#This Row],[Nazwa uczelni]],StandardName[Ranking],"=THE")</f>
        <v>0</v>
      </c>
      <c r="N8">
        <f>SUMIFS(StandardName[IDinTheRanking],StandardName[StandardizedName],Analiza_wRankingach[[#This Row],[Nazwa uczelni]],StandardName[Ranking],"=ARWU")</f>
        <v>0</v>
      </c>
      <c r="O8">
        <f>SUMIFS(StandardName[IDinTheRanking],StandardName[StandardizedName],Analiza_wRankingach[[#This Row],[Nazwa uczelni]],StandardName[Ranking],"=QS")</f>
        <v>0</v>
      </c>
      <c r="P8">
        <f>SUMIFS(StandardName[IDinTheRanking],StandardName[StandardizedName],Analiza_wRankingach[[#This Row],[Nazwa uczelni]],StandardName[Ranking],"=Webometrics")</f>
        <v>43</v>
      </c>
      <c r="Q8" s="6">
        <f>SUM(Analiza_wRankingach[[#This Row],[THE_ID]:[Webometrics_ID]])</f>
        <v>43</v>
      </c>
      <c r="R8" s="6"/>
    </row>
    <row r="9" spans="1:25" hidden="1" x14ac:dyDescent="0.45">
      <c r="A9" t="s">
        <v>61</v>
      </c>
      <c r="B9">
        <v>8</v>
      </c>
      <c r="C9" t="s">
        <v>61</v>
      </c>
      <c r="D9">
        <v>8</v>
      </c>
      <c r="E9" t="s">
        <v>848</v>
      </c>
      <c r="G9" t="s">
        <v>792</v>
      </c>
      <c r="H9">
        <f>IF(SUMIFS(StandardName[IDinTheRanking],StandardName[StandardizedName],Analiza_wRankingach[[#This Row],[Nazwa uczelni]],StandardName[Ranking],"=THE")&gt;0,1,0)</f>
        <v>1</v>
      </c>
      <c r="I9">
        <f>IF(SUMIFS(StandardName[IDinTheRanking],StandardName[StandardizedName],Analiza_wRankingach[[#This Row],[Nazwa uczelni]],StandardName[Ranking],"=ARWU")&gt;0,1,0)</f>
        <v>1</v>
      </c>
      <c r="J9">
        <f>IF(SUMIFS(StandardName[IDinTheRanking],StandardName[StandardizedName],Analiza_wRankingach[[#This Row],[Nazwa uczelni]],StandardName[Ranking],"=QS")&gt;0,1,0)</f>
        <v>1</v>
      </c>
      <c r="K9">
        <f>IF(SUMIFS(StandardName[IDinTheRanking],StandardName[StandardizedName],Analiza_wRankingach[[#This Row],[Nazwa uczelni]],StandardName[Ranking],"=Webometrics")&gt;0,1,0)</f>
        <v>1</v>
      </c>
      <c r="L9">
        <f>SUM(Analiza_wRankingach[[#This Row],[THE]:[Webometrics]])</f>
        <v>4</v>
      </c>
      <c r="M9">
        <f>SUMIFS(StandardName[IDinTheRanking],StandardName[StandardizedName],Analiza_wRankingach[[#This Row],[Nazwa uczelni]],StandardName[Ranking],"=THE")</f>
        <v>8</v>
      </c>
      <c r="N9">
        <f>SUMIFS(StandardName[IDinTheRanking],StandardName[StandardizedName],Analiza_wRankingach[[#This Row],[Nazwa uczelni]],StandardName[Ranking],"=ARWU")</f>
        <v>5</v>
      </c>
      <c r="O9">
        <f>SUMIFS(StandardName[IDinTheRanking],StandardName[StandardizedName],Analiza_wRankingach[[#This Row],[Nazwa uczelni]],StandardName[Ranking],"=QS")</f>
        <v>27</v>
      </c>
      <c r="P9">
        <f>SUMIFS(StandardName[IDinTheRanking],StandardName[StandardizedName],Analiza_wRankingach[[#This Row],[Nazwa uczelni]],StandardName[Ranking],"=Webometrics")</f>
        <v>4</v>
      </c>
      <c r="Q9" s="6">
        <f>SUM(Analiza_wRankingach[[#This Row],[THE_ID]:[Webometrics_ID]])</f>
        <v>44</v>
      </c>
      <c r="R9" s="6"/>
    </row>
    <row r="10" spans="1:25" hidden="1" x14ac:dyDescent="0.45">
      <c r="A10" t="s">
        <v>31</v>
      </c>
      <c r="B10">
        <v>9</v>
      </c>
      <c r="C10" t="s">
        <v>31</v>
      </c>
      <c r="D10">
        <v>9</v>
      </c>
      <c r="E10" t="s">
        <v>848</v>
      </c>
      <c r="G10" t="s">
        <v>552</v>
      </c>
      <c r="H10">
        <f>IF(SUMIFS(StandardName[IDinTheRanking],StandardName[StandardizedName],Analiza_wRankingach[[#This Row],[Nazwa uczelni]],StandardName[Ranking],"=THE")&gt;0,1,0)</f>
        <v>0</v>
      </c>
      <c r="I10">
        <f>IF(SUMIFS(StandardName[IDinTheRanking],StandardName[StandardizedName],Analiza_wRankingach[[#This Row],[Nazwa uczelni]],StandardName[Ranking],"=ARWU")&gt;0,1,0)</f>
        <v>1</v>
      </c>
      <c r="J10">
        <f>IF(SUMIFS(StandardName[IDinTheRanking],StandardName[StandardizedName],Analiza_wRankingach[[#This Row],[Nazwa uczelni]],StandardName[Ranking],"=QS")&gt;0,1,0)</f>
        <v>0</v>
      </c>
      <c r="K10">
        <f>IF(SUMIFS(StandardName[IDinTheRanking],StandardName[StandardizedName],Analiza_wRankingach[[#This Row],[Nazwa uczelni]],StandardName[Ranking],"=Webometrics")&gt;0,1,0)</f>
        <v>0</v>
      </c>
      <c r="L10">
        <f>SUM(Analiza_wRankingach[[#This Row],[THE]:[Webometrics]])</f>
        <v>1</v>
      </c>
      <c r="M10">
        <f>SUMIFS(StandardName[IDinTheRanking],StandardName[StandardizedName],Analiza_wRankingach[[#This Row],[Nazwa uczelni]],StandardName[Ranking],"=THE")</f>
        <v>0</v>
      </c>
      <c r="N10">
        <f>SUMIFS(StandardName[IDinTheRanking],StandardName[StandardizedName],Analiza_wRankingach[[#This Row],[Nazwa uczelni]],StandardName[Ranking],"=ARWU")</f>
        <v>44</v>
      </c>
      <c r="O10">
        <f>SUMIFS(StandardName[IDinTheRanking],StandardName[StandardizedName],Analiza_wRankingach[[#This Row],[Nazwa uczelni]],StandardName[Ranking],"=QS")</f>
        <v>0</v>
      </c>
      <c r="P10">
        <f>SUMIFS(StandardName[IDinTheRanking],StandardName[StandardizedName],Analiza_wRankingach[[#This Row],[Nazwa uczelni]],StandardName[Ranking],"=Webometrics")</f>
        <v>0</v>
      </c>
      <c r="Q10" s="6">
        <f>SUM(Analiza_wRankingach[[#This Row],[THE_ID]:[Webometrics_ID]])</f>
        <v>44</v>
      </c>
      <c r="R10" s="6"/>
    </row>
    <row r="11" spans="1:25" hidden="1" x14ac:dyDescent="0.45">
      <c r="A11" t="s">
        <v>501</v>
      </c>
      <c r="B11">
        <v>10</v>
      </c>
      <c r="C11" t="s">
        <v>501</v>
      </c>
      <c r="D11">
        <v>10</v>
      </c>
      <c r="E11" t="s">
        <v>848</v>
      </c>
      <c r="G11" t="s">
        <v>814</v>
      </c>
      <c r="H11">
        <f>IF(SUMIFS(StandardName[IDinTheRanking],StandardName[StandardizedName],Analiza_wRankingach[[#This Row],[Nazwa uczelni]],StandardName[Ranking],"=THE")&gt;0,1,0)</f>
        <v>0</v>
      </c>
      <c r="I11">
        <f>IF(SUMIFS(StandardName[IDinTheRanking],StandardName[StandardizedName],Analiza_wRankingach[[#This Row],[Nazwa uczelni]],StandardName[Ranking],"=ARWU")&gt;0,1,0)</f>
        <v>0</v>
      </c>
      <c r="J11">
        <f>IF(SUMIFS(StandardName[IDinTheRanking],StandardName[StandardizedName],Analiza_wRankingach[[#This Row],[Nazwa uczelni]],StandardName[Ranking],"=QS")&gt;0,1,0)</f>
        <v>0</v>
      </c>
      <c r="K11">
        <f>IF(SUMIFS(StandardName[IDinTheRanking],StandardName[StandardizedName],Analiza_wRankingach[[#This Row],[Nazwa uczelni]],StandardName[Ranking],"=Webometrics")&gt;0,1,0)</f>
        <v>1</v>
      </c>
      <c r="L11">
        <f>SUM(Analiza_wRankingach[[#This Row],[THE]:[Webometrics]])</f>
        <v>1</v>
      </c>
      <c r="M11">
        <f>SUMIFS(StandardName[IDinTheRanking],StandardName[StandardizedName],Analiza_wRankingach[[#This Row],[Nazwa uczelni]],StandardName[Ranking],"=THE")</f>
        <v>0</v>
      </c>
      <c r="N11">
        <f>SUMIFS(StandardName[IDinTheRanking],StandardName[StandardizedName],Analiza_wRankingach[[#This Row],[Nazwa uczelni]],StandardName[Ranking],"=ARWU")</f>
        <v>0</v>
      </c>
      <c r="O11">
        <f>SUMIFS(StandardName[IDinTheRanking],StandardName[StandardizedName],Analiza_wRankingach[[#This Row],[Nazwa uczelni]],StandardName[Ranking],"=QS")</f>
        <v>0</v>
      </c>
      <c r="P11">
        <f>SUMIFS(StandardName[IDinTheRanking],StandardName[StandardizedName],Analiza_wRankingach[[#This Row],[Nazwa uczelni]],StandardName[Ranking],"=Webometrics")</f>
        <v>48</v>
      </c>
      <c r="Q11" s="6">
        <f>SUM(Analiza_wRankingach[[#This Row],[THE_ID]:[Webometrics_ID]])</f>
        <v>48</v>
      </c>
      <c r="R11" s="6"/>
    </row>
    <row r="12" spans="1:25" hidden="1" x14ac:dyDescent="0.45">
      <c r="A12" t="s">
        <v>48</v>
      </c>
      <c r="B12">
        <v>11</v>
      </c>
      <c r="C12" t="s">
        <v>48</v>
      </c>
      <c r="D12">
        <v>11</v>
      </c>
      <c r="E12" t="s">
        <v>848</v>
      </c>
      <c r="G12" t="s">
        <v>61</v>
      </c>
      <c r="H12">
        <f>IF(SUMIFS(StandardName[IDinTheRanking],StandardName[StandardizedName],Analiza_wRankingach[[#This Row],[Nazwa uczelni]],StandardName[Ranking],"=THE")&gt;0,1,0)</f>
        <v>1</v>
      </c>
      <c r="I12">
        <f>IF(SUMIFS(StandardName[IDinTheRanking],StandardName[StandardizedName],Analiza_wRankingach[[#This Row],[Nazwa uczelni]],StandardName[Ranking],"=ARWU")&gt;0,1,0)</f>
        <v>1</v>
      </c>
      <c r="J12">
        <f>IF(SUMIFS(StandardName[IDinTheRanking],StandardName[StandardizedName],Analiza_wRankingach[[#This Row],[Nazwa uczelni]],StandardName[Ranking],"=QS")&gt;0,1,0)</f>
        <v>1</v>
      </c>
      <c r="K12">
        <f>IF(SUMIFS(StandardName[IDinTheRanking],StandardName[StandardizedName],Analiza_wRankingach[[#This Row],[Nazwa uczelni]],StandardName[Ranking],"=Webometrics")&gt;0,1,0)</f>
        <v>1</v>
      </c>
      <c r="L12">
        <f>SUM(Analiza_wRankingach[[#This Row],[THE]:[Webometrics]])</f>
        <v>4</v>
      </c>
      <c r="M12">
        <f>SUMIFS(StandardName[IDinTheRanking],StandardName[StandardizedName],Analiza_wRankingach[[#This Row],[Nazwa uczelni]],StandardName[Ranking],"=THE")</f>
        <v>11</v>
      </c>
      <c r="N12">
        <f>SUMIFS(StandardName[IDinTheRanking],StandardName[StandardizedName],Analiza_wRankingach[[#This Row],[Nazwa uczelni]],StandardName[Ranking],"=ARWU")</f>
        <v>8</v>
      </c>
      <c r="O12">
        <f>SUMIFS(StandardName[IDinTheRanking],StandardName[StandardizedName],Analiza_wRankingach[[#This Row],[Nazwa uczelni]],StandardName[Ranking],"=QS")</f>
        <v>22</v>
      </c>
      <c r="P12">
        <f>SUMIFS(StandardName[IDinTheRanking],StandardName[StandardizedName],Analiza_wRankingach[[#This Row],[Nazwa uczelni]],StandardName[Ranking],"=Webometrics")</f>
        <v>9</v>
      </c>
      <c r="Q12" s="6">
        <f>SUM(Analiza_wRankingach[[#This Row],[THE_ID]:[Webometrics_ID]])</f>
        <v>50</v>
      </c>
      <c r="R12" s="6"/>
    </row>
    <row r="13" spans="1:25" hidden="1" x14ac:dyDescent="0.45">
      <c r="A13" t="s">
        <v>118</v>
      </c>
      <c r="B13">
        <v>12</v>
      </c>
      <c r="C13" t="s">
        <v>118</v>
      </c>
      <c r="D13">
        <v>12</v>
      </c>
      <c r="E13" t="s">
        <v>848</v>
      </c>
      <c r="G13" t="s">
        <v>561</v>
      </c>
      <c r="H13">
        <f>IF(SUMIFS(StandardName[IDinTheRanking],StandardName[StandardizedName],Analiza_wRankingach[[#This Row],[Nazwa uczelni]],StandardName[Ranking],"=THE")&gt;0,1,0)</f>
        <v>0</v>
      </c>
      <c r="I13">
        <f>IF(SUMIFS(StandardName[IDinTheRanking],StandardName[StandardizedName],Analiza_wRankingach[[#This Row],[Nazwa uczelni]],StandardName[Ranking],"=ARWU")&gt;0,1,0)</f>
        <v>1</v>
      </c>
      <c r="J13">
        <f>IF(SUMIFS(StandardName[IDinTheRanking],StandardName[StandardizedName],Analiza_wRankingach[[#This Row],[Nazwa uczelni]],StandardName[Ranking],"=QS")&gt;0,1,0)</f>
        <v>0</v>
      </c>
      <c r="K13">
        <f>IF(SUMIFS(StandardName[IDinTheRanking],StandardName[StandardizedName],Analiza_wRankingach[[#This Row],[Nazwa uczelni]],StandardName[Ranking],"=Webometrics")&gt;0,1,0)</f>
        <v>0</v>
      </c>
      <c r="L13">
        <f>SUM(Analiza_wRankingach[[#This Row],[THE]:[Webometrics]])</f>
        <v>1</v>
      </c>
      <c r="M13">
        <f>SUMIFS(StandardName[IDinTheRanking],StandardName[StandardizedName],Analiza_wRankingach[[#This Row],[Nazwa uczelni]],StandardName[Ranking],"=THE")</f>
        <v>0</v>
      </c>
      <c r="N13">
        <f>SUMIFS(StandardName[IDinTheRanking],StandardName[StandardizedName],Analiza_wRankingach[[#This Row],[Nazwa uczelni]],StandardName[Ranking],"=ARWU")</f>
        <v>50</v>
      </c>
      <c r="O13">
        <f>SUMIFS(StandardName[IDinTheRanking],StandardName[StandardizedName],Analiza_wRankingach[[#This Row],[Nazwa uczelni]],StandardName[Ranking],"=QS")</f>
        <v>0</v>
      </c>
      <c r="P13">
        <f>SUMIFS(StandardName[IDinTheRanking],StandardName[StandardizedName],Analiza_wRankingach[[#This Row],[Nazwa uczelni]],StandardName[Ranking],"=Webometrics")</f>
        <v>0</v>
      </c>
      <c r="Q13" s="6">
        <f>SUM(Analiza_wRankingach[[#This Row],[THE_ID]:[Webometrics_ID]])</f>
        <v>50</v>
      </c>
      <c r="R13" s="6"/>
    </row>
    <row r="14" spans="1:25" hidden="1" x14ac:dyDescent="0.45">
      <c r="A14" t="s">
        <v>124</v>
      </c>
      <c r="B14">
        <v>13</v>
      </c>
      <c r="C14" t="s">
        <v>795</v>
      </c>
      <c r="D14">
        <v>13</v>
      </c>
      <c r="E14" t="s">
        <v>848</v>
      </c>
      <c r="G14" t="s">
        <v>815</v>
      </c>
      <c r="H14">
        <f>IF(SUMIFS(StandardName[IDinTheRanking],StandardName[StandardizedName],Analiza_wRankingach[[#This Row],[Nazwa uczelni]],StandardName[Ranking],"=THE")&gt;0,1,0)</f>
        <v>0</v>
      </c>
      <c r="I14">
        <f>IF(SUMIFS(StandardName[IDinTheRanking],StandardName[StandardizedName],Analiza_wRankingach[[#This Row],[Nazwa uczelni]],StandardName[Ranking],"=ARWU")&gt;0,1,0)</f>
        <v>0</v>
      </c>
      <c r="J14">
        <f>IF(SUMIFS(StandardName[IDinTheRanking],StandardName[StandardizedName],Analiza_wRankingach[[#This Row],[Nazwa uczelni]],StandardName[Ranking],"=QS")&gt;0,1,0)</f>
        <v>0</v>
      </c>
      <c r="K14">
        <f>IF(SUMIFS(StandardName[IDinTheRanking],StandardName[StandardizedName],Analiza_wRankingach[[#This Row],[Nazwa uczelni]],StandardName[Ranking],"=Webometrics")&gt;0,1,0)</f>
        <v>1</v>
      </c>
      <c r="L14">
        <f>SUM(Analiza_wRankingach[[#This Row],[THE]:[Webometrics]])</f>
        <v>1</v>
      </c>
      <c r="M14">
        <f>SUMIFS(StandardName[IDinTheRanking],StandardName[StandardizedName],Analiza_wRankingach[[#This Row],[Nazwa uczelni]],StandardName[Ranking],"=THE")</f>
        <v>0</v>
      </c>
      <c r="N14">
        <f>SUMIFS(StandardName[IDinTheRanking],StandardName[StandardizedName],Analiza_wRankingach[[#This Row],[Nazwa uczelni]],StandardName[Ranking],"=ARWU")</f>
        <v>0</v>
      </c>
      <c r="O14">
        <f>SUMIFS(StandardName[IDinTheRanking],StandardName[StandardizedName],Analiza_wRankingach[[#This Row],[Nazwa uczelni]],StandardName[Ranking],"=QS")</f>
        <v>0</v>
      </c>
      <c r="P14">
        <f>SUMIFS(StandardName[IDinTheRanking],StandardName[StandardizedName],Analiza_wRankingach[[#This Row],[Nazwa uczelni]],StandardName[Ranking],"=Webometrics")</f>
        <v>51</v>
      </c>
      <c r="Q14" s="6">
        <f>SUM(Analiza_wRankingach[[#This Row],[THE_ID]:[Webometrics_ID]])</f>
        <v>51</v>
      </c>
      <c r="R14" s="6"/>
    </row>
    <row r="15" spans="1:25" hidden="1" x14ac:dyDescent="0.45">
      <c r="A15" t="s">
        <v>83</v>
      </c>
      <c r="B15">
        <v>14</v>
      </c>
      <c r="C15" t="s">
        <v>83</v>
      </c>
      <c r="D15">
        <v>14</v>
      </c>
      <c r="E15" t="s">
        <v>848</v>
      </c>
      <c r="G15" t="s">
        <v>563</v>
      </c>
      <c r="H15">
        <f>IF(SUMIFS(StandardName[IDinTheRanking],StandardName[StandardizedName],Analiza_wRankingach[[#This Row],[Nazwa uczelni]],StandardName[Ranking],"=THE")&gt;0,1,0)</f>
        <v>0</v>
      </c>
      <c r="I15">
        <f>IF(SUMIFS(StandardName[IDinTheRanking],StandardName[StandardizedName],Analiza_wRankingach[[#This Row],[Nazwa uczelni]],StandardName[Ranking],"=ARWU")&gt;0,1,0)</f>
        <v>1</v>
      </c>
      <c r="J15">
        <f>IF(SUMIFS(StandardName[IDinTheRanking],StandardName[StandardizedName],Analiza_wRankingach[[#This Row],[Nazwa uczelni]],StandardName[Ranking],"=QS")&gt;0,1,0)</f>
        <v>0</v>
      </c>
      <c r="K15">
        <f>IF(SUMIFS(StandardName[IDinTheRanking],StandardName[StandardizedName],Analiza_wRankingach[[#This Row],[Nazwa uczelni]],StandardName[Ranking],"=Webometrics")&gt;0,1,0)</f>
        <v>0</v>
      </c>
      <c r="L15">
        <f>SUM(Analiza_wRankingach[[#This Row],[THE]:[Webometrics]])</f>
        <v>1</v>
      </c>
      <c r="M15">
        <f>SUMIFS(StandardName[IDinTheRanking],StandardName[StandardizedName],Analiza_wRankingach[[#This Row],[Nazwa uczelni]],StandardName[Ranking],"=THE")</f>
        <v>0</v>
      </c>
      <c r="N15">
        <f>SUMIFS(StandardName[IDinTheRanking],StandardName[StandardizedName],Analiza_wRankingach[[#This Row],[Nazwa uczelni]],StandardName[Ranking],"=ARWU")</f>
        <v>51</v>
      </c>
      <c r="O15">
        <f>SUMIFS(StandardName[IDinTheRanking],StandardName[StandardizedName],Analiza_wRankingach[[#This Row],[Nazwa uczelni]],StandardName[Ranking],"=QS")</f>
        <v>0</v>
      </c>
      <c r="P15">
        <f>SUMIFS(StandardName[IDinTheRanking],StandardName[StandardizedName],Analiza_wRankingach[[#This Row],[Nazwa uczelni]],StandardName[Ranking],"=Webometrics")</f>
        <v>0</v>
      </c>
      <c r="Q15" s="6">
        <f>SUM(Analiza_wRankingach[[#This Row],[THE_ID]:[Webometrics_ID]])</f>
        <v>51</v>
      </c>
      <c r="R15" s="6"/>
    </row>
    <row r="16" spans="1:25" hidden="1" x14ac:dyDescent="0.45">
      <c r="A16" t="s">
        <v>79</v>
      </c>
      <c r="B16">
        <v>15</v>
      </c>
      <c r="C16" t="s">
        <v>79</v>
      </c>
      <c r="D16">
        <v>15</v>
      </c>
      <c r="E16" t="s">
        <v>848</v>
      </c>
      <c r="G16" t="s">
        <v>48</v>
      </c>
      <c r="H16">
        <f>IF(SUMIFS(StandardName[IDinTheRanking],StandardName[StandardizedName],Analiza_wRankingach[[#This Row],[Nazwa uczelni]],StandardName[Ranking],"=THE")&gt;0,1,0)</f>
        <v>1</v>
      </c>
      <c r="I16">
        <f>IF(SUMIFS(StandardName[IDinTheRanking],StandardName[StandardizedName],Analiza_wRankingach[[#This Row],[Nazwa uczelni]],StandardName[Ranking],"=ARWU")&gt;0,1,0)</f>
        <v>1</v>
      </c>
      <c r="J16">
        <f>IF(SUMIFS(StandardName[IDinTheRanking],StandardName[StandardizedName],Analiza_wRankingach[[#This Row],[Nazwa uczelni]],StandardName[Ranking],"=QS")&gt;0,1,0)</f>
        <v>1</v>
      </c>
      <c r="K16">
        <f>IF(SUMIFS(StandardName[IDinTheRanking],StandardName[StandardizedName],Analiza_wRankingach[[#This Row],[Nazwa uczelni]],StandardName[Ranking],"=Webometrics")&gt;0,1,0)</f>
        <v>1</v>
      </c>
      <c r="L16">
        <f>SUM(Analiza_wRankingach[[#This Row],[THE]:[Webometrics]])</f>
        <v>4</v>
      </c>
      <c r="M16">
        <f>SUMIFS(StandardName[IDinTheRanking],StandardName[StandardizedName],Analiza_wRankingach[[#This Row],[Nazwa uczelni]],StandardName[Ranking],"=THE")</f>
        <v>9</v>
      </c>
      <c r="N16">
        <f>SUMIFS(StandardName[IDinTheRanking],StandardName[StandardizedName],Analiza_wRankingach[[#This Row],[Nazwa uczelni]],StandardName[Ranking],"=ARWU")</f>
        <v>11</v>
      </c>
      <c r="O16">
        <f>SUMIFS(StandardName[IDinTheRanking],StandardName[StandardizedName],Analiza_wRankingach[[#This Row],[Nazwa uczelni]],StandardName[Ranking],"=QS")</f>
        <v>18</v>
      </c>
      <c r="P16">
        <f>SUMIFS(StandardName[IDinTheRanking],StandardName[StandardizedName],Analiza_wRankingach[[#This Row],[Nazwa uczelni]],StandardName[Ranking],"=Webometrics")</f>
        <v>14</v>
      </c>
      <c r="Q16" s="6">
        <f>SUM(Analiza_wRankingach[[#This Row],[THE_ID]:[Webometrics_ID]])</f>
        <v>52</v>
      </c>
      <c r="R16" s="6"/>
    </row>
    <row r="17" spans="1:18" hidden="1" x14ac:dyDescent="0.45">
      <c r="A17" t="s">
        <v>508</v>
      </c>
      <c r="B17">
        <v>16</v>
      </c>
      <c r="C17" t="s">
        <v>456</v>
      </c>
      <c r="D17">
        <v>16</v>
      </c>
      <c r="E17" t="s">
        <v>848</v>
      </c>
      <c r="G17" t="s">
        <v>565</v>
      </c>
      <c r="H17">
        <f>IF(SUMIFS(StandardName[IDinTheRanking],StandardName[StandardizedName],Analiza_wRankingach[[#This Row],[Nazwa uczelni]],StandardName[Ranking],"=THE")&gt;0,1,0)</f>
        <v>0</v>
      </c>
      <c r="I17">
        <f>IF(SUMIFS(StandardName[IDinTheRanking],StandardName[StandardizedName],Analiza_wRankingach[[#This Row],[Nazwa uczelni]],StandardName[Ranking],"=ARWU")&gt;0,1,0)</f>
        <v>1</v>
      </c>
      <c r="J17">
        <f>IF(SUMIFS(StandardName[IDinTheRanking],StandardName[StandardizedName],Analiza_wRankingach[[#This Row],[Nazwa uczelni]],StandardName[Ranking],"=QS")&gt;0,1,0)</f>
        <v>0</v>
      </c>
      <c r="K17">
        <f>IF(SUMIFS(StandardName[IDinTheRanking],StandardName[StandardizedName],Analiza_wRankingach[[#This Row],[Nazwa uczelni]],StandardName[Ranking],"=Webometrics")&gt;0,1,0)</f>
        <v>0</v>
      </c>
      <c r="L17">
        <f>SUM(Analiza_wRankingach[[#This Row],[THE]:[Webometrics]])</f>
        <v>1</v>
      </c>
      <c r="M17">
        <f>SUMIFS(StandardName[IDinTheRanking],StandardName[StandardizedName],Analiza_wRankingach[[#This Row],[Nazwa uczelni]],StandardName[Ranking],"=THE")</f>
        <v>0</v>
      </c>
      <c r="N17">
        <f>SUMIFS(StandardName[IDinTheRanking],StandardName[StandardizedName],Analiza_wRankingach[[#This Row],[Nazwa uczelni]],StandardName[Ranking],"=ARWU")</f>
        <v>52</v>
      </c>
      <c r="O17">
        <f>SUMIFS(StandardName[IDinTheRanking],StandardName[StandardizedName],Analiza_wRankingach[[#This Row],[Nazwa uczelni]],StandardName[Ranking],"=QS")</f>
        <v>0</v>
      </c>
      <c r="P17">
        <f>SUMIFS(StandardName[IDinTheRanking],StandardName[StandardizedName],Analiza_wRankingach[[#This Row],[Nazwa uczelni]],StandardName[Ranking],"=Webometrics")</f>
        <v>0</v>
      </c>
      <c r="Q17" s="6">
        <f>SUM(Analiza_wRankingach[[#This Row],[THE_ID]:[Webometrics_ID]])</f>
        <v>52</v>
      </c>
      <c r="R17" s="6"/>
    </row>
    <row r="18" spans="1:18" hidden="1" x14ac:dyDescent="0.45">
      <c r="A18" t="s">
        <v>157</v>
      </c>
      <c r="B18">
        <v>17</v>
      </c>
      <c r="C18" t="s">
        <v>157</v>
      </c>
      <c r="D18">
        <v>17</v>
      </c>
      <c r="E18" t="s">
        <v>848</v>
      </c>
      <c r="G18" t="s">
        <v>817</v>
      </c>
      <c r="H18">
        <f>IF(SUMIFS(StandardName[IDinTheRanking],StandardName[StandardizedName],Analiza_wRankingach[[#This Row],[Nazwa uczelni]],StandardName[Ranking],"=THE")&gt;0,1,0)</f>
        <v>0</v>
      </c>
      <c r="I18">
        <f>IF(SUMIFS(StandardName[IDinTheRanking],StandardName[StandardizedName],Analiza_wRankingach[[#This Row],[Nazwa uczelni]],StandardName[Ranking],"=ARWU")&gt;0,1,0)</f>
        <v>0</v>
      </c>
      <c r="J18">
        <f>IF(SUMIFS(StandardName[IDinTheRanking],StandardName[StandardizedName],Analiza_wRankingach[[#This Row],[Nazwa uczelni]],StandardName[Ranking],"=QS")&gt;0,1,0)</f>
        <v>0</v>
      </c>
      <c r="K18">
        <f>IF(SUMIFS(StandardName[IDinTheRanking],StandardName[StandardizedName],Analiza_wRankingach[[#This Row],[Nazwa uczelni]],StandardName[Ranking],"=Webometrics")&gt;0,1,0)</f>
        <v>1</v>
      </c>
      <c r="L18">
        <f>SUM(Analiza_wRankingach[[#This Row],[THE]:[Webometrics]])</f>
        <v>1</v>
      </c>
      <c r="M18">
        <f>SUMIFS(StandardName[IDinTheRanking],StandardName[StandardizedName],Analiza_wRankingach[[#This Row],[Nazwa uczelni]],StandardName[Ranking],"=THE")</f>
        <v>0</v>
      </c>
      <c r="N18">
        <f>SUMIFS(StandardName[IDinTheRanking],StandardName[StandardizedName],Analiza_wRankingach[[#This Row],[Nazwa uczelni]],StandardName[Ranking],"=ARWU")</f>
        <v>0</v>
      </c>
      <c r="O18">
        <f>SUMIFS(StandardName[IDinTheRanking],StandardName[StandardizedName],Analiza_wRankingach[[#This Row],[Nazwa uczelni]],StandardName[Ranking],"=QS")</f>
        <v>0</v>
      </c>
      <c r="P18">
        <f>SUMIFS(StandardName[IDinTheRanking],StandardName[StandardizedName],Analiza_wRankingach[[#This Row],[Nazwa uczelni]],StandardName[Ranking],"=Webometrics")</f>
        <v>53</v>
      </c>
      <c r="Q18" s="6">
        <f>SUM(Analiza_wRankingach[[#This Row],[THE_ID]:[Webometrics_ID]])</f>
        <v>53</v>
      </c>
      <c r="R18" s="6"/>
    </row>
    <row r="19" spans="1:18" hidden="1" x14ac:dyDescent="0.45">
      <c r="A19" t="s">
        <v>511</v>
      </c>
      <c r="B19">
        <v>18</v>
      </c>
      <c r="C19" t="s">
        <v>796</v>
      </c>
      <c r="D19">
        <v>18</v>
      </c>
      <c r="E19" t="s">
        <v>848</v>
      </c>
      <c r="G19" t="s">
        <v>79</v>
      </c>
      <c r="H19">
        <f>IF(SUMIFS(StandardName[IDinTheRanking],StandardName[StandardizedName],Analiza_wRankingach[[#This Row],[Nazwa uczelni]],StandardName[Ranking],"=THE")&gt;0,1,0)</f>
        <v>1</v>
      </c>
      <c r="I19">
        <f>IF(SUMIFS(StandardName[IDinTheRanking],StandardName[StandardizedName],Analiza_wRankingach[[#This Row],[Nazwa uczelni]],StandardName[Ranking],"=ARWU")&gt;0,1,0)</f>
        <v>1</v>
      </c>
      <c r="J19">
        <f>IF(SUMIFS(StandardName[IDinTheRanking],StandardName[StandardizedName],Analiza_wRankingach[[#This Row],[Nazwa uczelni]],StandardName[Ranking],"=QS")&gt;0,1,0)</f>
        <v>1</v>
      </c>
      <c r="K19">
        <f>IF(SUMIFS(StandardName[IDinTheRanking],StandardName[StandardizedName],Analiza_wRankingach[[#This Row],[Nazwa uczelni]],StandardName[Ranking],"=Webometrics")&gt;0,1,0)</f>
        <v>1</v>
      </c>
      <c r="L19">
        <f>SUM(Analiza_wRankingach[[#This Row],[THE]:[Webometrics]])</f>
        <v>4</v>
      </c>
      <c r="M19">
        <f>SUMIFS(StandardName[IDinTheRanking],StandardName[StandardizedName],Analiza_wRankingach[[#This Row],[Nazwa uczelni]],StandardName[Ranking],"=THE")</f>
        <v>14</v>
      </c>
      <c r="N19">
        <f>SUMIFS(StandardName[IDinTheRanking],StandardName[StandardizedName],Analiza_wRankingach[[#This Row],[Nazwa uczelni]],StandardName[Ranking],"=ARWU")</f>
        <v>15</v>
      </c>
      <c r="O19">
        <f>SUMIFS(StandardName[IDinTheRanking],StandardName[StandardizedName],Analiza_wRankingach[[#This Row],[Nazwa uczelni]],StandardName[Ranking],"=QS")</f>
        <v>13</v>
      </c>
      <c r="P19">
        <f>SUMIFS(StandardName[IDinTheRanking],StandardName[StandardizedName],Analiza_wRankingach[[#This Row],[Nazwa uczelni]],StandardName[Ranking],"=Webometrics")</f>
        <v>11</v>
      </c>
      <c r="Q19" s="6">
        <f>SUM(Analiza_wRankingach[[#This Row],[THE_ID]:[Webometrics_ID]])</f>
        <v>53</v>
      </c>
      <c r="R19" s="6"/>
    </row>
    <row r="20" spans="1:18" hidden="1" x14ac:dyDescent="0.45">
      <c r="A20" t="s">
        <v>513</v>
      </c>
      <c r="B20">
        <v>19</v>
      </c>
      <c r="C20" t="s">
        <v>809</v>
      </c>
      <c r="D20">
        <v>19</v>
      </c>
      <c r="E20" t="s">
        <v>848</v>
      </c>
      <c r="G20" t="s">
        <v>818</v>
      </c>
      <c r="H20">
        <f>IF(SUMIFS(StandardName[IDinTheRanking],StandardName[StandardizedName],Analiza_wRankingach[[#This Row],[Nazwa uczelni]],StandardName[Ranking],"=THE")&gt;0,1,0)</f>
        <v>0</v>
      </c>
      <c r="I20">
        <f>IF(SUMIFS(StandardName[IDinTheRanking],StandardName[StandardizedName],Analiza_wRankingach[[#This Row],[Nazwa uczelni]],StandardName[Ranking],"=ARWU")&gt;0,1,0)</f>
        <v>0</v>
      </c>
      <c r="J20">
        <f>IF(SUMIFS(StandardName[IDinTheRanking],StandardName[StandardizedName],Analiza_wRankingach[[#This Row],[Nazwa uczelni]],StandardName[Ranking],"=QS")&gt;0,1,0)</f>
        <v>0</v>
      </c>
      <c r="K20">
        <f>IF(SUMIFS(StandardName[IDinTheRanking],StandardName[StandardizedName],Analiza_wRankingach[[#This Row],[Nazwa uczelni]],StandardName[Ranking],"=Webometrics")&gt;0,1,0)</f>
        <v>1</v>
      </c>
      <c r="L20">
        <f>SUM(Analiza_wRankingach[[#This Row],[THE]:[Webometrics]])</f>
        <v>1</v>
      </c>
      <c r="M20">
        <f>SUMIFS(StandardName[IDinTheRanking],StandardName[StandardizedName],Analiza_wRankingach[[#This Row],[Nazwa uczelni]],StandardName[Ranking],"=THE")</f>
        <v>0</v>
      </c>
      <c r="N20">
        <f>SUMIFS(StandardName[IDinTheRanking],StandardName[StandardizedName],Analiza_wRankingach[[#This Row],[Nazwa uczelni]],StandardName[Ranking],"=ARWU")</f>
        <v>0</v>
      </c>
      <c r="O20">
        <f>SUMIFS(StandardName[IDinTheRanking],StandardName[StandardizedName],Analiza_wRankingach[[#This Row],[Nazwa uczelni]],StandardName[Ranking],"=QS")</f>
        <v>0</v>
      </c>
      <c r="P20">
        <f>SUMIFS(StandardName[IDinTheRanking],StandardName[StandardizedName],Analiza_wRankingach[[#This Row],[Nazwa uczelni]],StandardName[Ranking],"=Webometrics")</f>
        <v>54</v>
      </c>
      <c r="Q20" s="6">
        <f>SUM(Analiza_wRankingach[[#This Row],[THE_ID]:[Webometrics_ID]])</f>
        <v>54</v>
      </c>
      <c r="R20" s="6"/>
    </row>
    <row r="21" spans="1:18" hidden="1" x14ac:dyDescent="0.45">
      <c r="A21" t="s">
        <v>67</v>
      </c>
      <c r="B21">
        <v>20</v>
      </c>
      <c r="C21" t="s">
        <v>67</v>
      </c>
      <c r="D21">
        <v>20</v>
      </c>
      <c r="E21" t="s">
        <v>848</v>
      </c>
      <c r="G21" t="s">
        <v>625</v>
      </c>
      <c r="H21">
        <f>IF(SUMIFS(StandardName[IDinTheRanking],StandardName[StandardizedName],Analiza_wRankingach[[#This Row],[Nazwa uczelni]],StandardName[Ranking],"=THE")&gt;0,1,0)</f>
        <v>0</v>
      </c>
      <c r="I21">
        <f>IF(SUMIFS(StandardName[IDinTheRanking],StandardName[StandardizedName],Analiza_wRankingach[[#This Row],[Nazwa uczelni]],StandardName[Ranking],"=ARWU")&gt;0,1,0)</f>
        <v>0</v>
      </c>
      <c r="J21">
        <f>IF(SUMIFS(StandardName[IDinTheRanking],StandardName[StandardizedName],Analiza_wRankingach[[#This Row],[Nazwa uczelni]],StandardName[Ranking],"=QS")&gt;0,1,0)</f>
        <v>0</v>
      </c>
      <c r="K21">
        <f>IF(SUMIFS(StandardName[IDinTheRanking],StandardName[StandardizedName],Analiza_wRankingach[[#This Row],[Nazwa uczelni]],StandardName[Ranking],"=Webometrics")&gt;0,1,0)</f>
        <v>1</v>
      </c>
      <c r="L21">
        <f>SUM(Analiza_wRankingach[[#This Row],[THE]:[Webometrics]])</f>
        <v>1</v>
      </c>
      <c r="M21">
        <f>SUMIFS(StandardName[IDinTheRanking],StandardName[StandardizedName],Analiza_wRankingach[[#This Row],[Nazwa uczelni]],StandardName[Ranking],"=THE")</f>
        <v>0</v>
      </c>
      <c r="N21">
        <f>SUMIFS(StandardName[IDinTheRanking],StandardName[StandardizedName],Analiza_wRankingach[[#This Row],[Nazwa uczelni]],StandardName[Ranking],"=ARWU")</f>
        <v>0</v>
      </c>
      <c r="O21">
        <f>SUMIFS(StandardName[IDinTheRanking],StandardName[StandardizedName],Analiza_wRankingach[[#This Row],[Nazwa uczelni]],StandardName[Ranking],"=QS")</f>
        <v>0</v>
      </c>
      <c r="P21">
        <f>SUMIFS(StandardName[IDinTheRanking],StandardName[StandardizedName],Analiza_wRankingach[[#This Row],[Nazwa uczelni]],StandardName[Ranking],"=Webometrics")</f>
        <v>55</v>
      </c>
      <c r="Q21" s="6">
        <f>SUM(Analiza_wRankingach[[#This Row],[THE_ID]:[Webometrics_ID]])</f>
        <v>55</v>
      </c>
      <c r="R21" s="6"/>
    </row>
    <row r="22" spans="1:18" hidden="1" x14ac:dyDescent="0.45">
      <c r="A22" t="s">
        <v>185</v>
      </c>
      <c r="B22">
        <v>21</v>
      </c>
      <c r="C22" t="s">
        <v>797</v>
      </c>
      <c r="D22">
        <v>21</v>
      </c>
      <c r="E22" t="s">
        <v>848</v>
      </c>
      <c r="G22" t="s">
        <v>705</v>
      </c>
      <c r="H22">
        <f>IF(SUMIFS(StandardName[IDinTheRanking],StandardName[StandardizedName],Analiza_wRankingach[[#This Row],[Nazwa uczelni]],StandardName[Ranking],"=THE")&gt;0,1,0)</f>
        <v>0</v>
      </c>
      <c r="I22">
        <f>IF(SUMIFS(StandardName[IDinTheRanking],StandardName[StandardizedName],Analiza_wRankingach[[#This Row],[Nazwa uczelni]],StandardName[Ranking],"=ARWU")&gt;0,1,0)</f>
        <v>0</v>
      </c>
      <c r="J22">
        <f>IF(SUMIFS(StandardName[IDinTheRanking],StandardName[StandardizedName],Analiza_wRankingach[[#This Row],[Nazwa uczelni]],StandardName[Ranking],"=QS")&gt;0,1,0)</f>
        <v>1</v>
      </c>
      <c r="K22">
        <f>IF(SUMIFS(StandardName[IDinTheRanking],StandardName[StandardizedName],Analiza_wRankingach[[#This Row],[Nazwa uczelni]],StandardName[Ranking],"=Webometrics")&gt;0,1,0)</f>
        <v>0</v>
      </c>
      <c r="L22">
        <f>SUM(Analiza_wRankingach[[#This Row],[THE]:[Webometrics]])</f>
        <v>1</v>
      </c>
      <c r="M22">
        <f>SUMIFS(StandardName[IDinTheRanking],StandardName[StandardizedName],Analiza_wRankingach[[#This Row],[Nazwa uczelni]],StandardName[Ranking],"=THE")</f>
        <v>0</v>
      </c>
      <c r="N22">
        <f>SUMIFS(StandardName[IDinTheRanking],StandardName[StandardizedName],Analiza_wRankingach[[#This Row],[Nazwa uczelni]],StandardName[Ranking],"=ARWU")</f>
        <v>0</v>
      </c>
      <c r="O22">
        <f>SUMIFS(StandardName[IDinTheRanking],StandardName[StandardizedName],Analiza_wRankingach[[#This Row],[Nazwa uczelni]],StandardName[Ranking],"=QS")</f>
        <v>55</v>
      </c>
      <c r="P22">
        <f>SUMIFS(StandardName[IDinTheRanking],StandardName[StandardizedName],Analiza_wRankingach[[#This Row],[Nazwa uczelni]],StandardName[Ranking],"=Webometrics")</f>
        <v>0</v>
      </c>
      <c r="Q22" s="6">
        <f>SUM(Analiza_wRankingach[[#This Row],[THE_ID]:[Webometrics_ID]])</f>
        <v>55</v>
      </c>
      <c r="R22" s="6"/>
    </row>
    <row r="23" spans="1:18" hidden="1" x14ac:dyDescent="0.45">
      <c r="A23" t="s">
        <v>102</v>
      </c>
      <c r="B23">
        <v>22</v>
      </c>
      <c r="C23" t="s">
        <v>102</v>
      </c>
      <c r="D23">
        <v>22</v>
      </c>
      <c r="E23" t="s">
        <v>848</v>
      </c>
      <c r="G23" t="s">
        <v>36</v>
      </c>
      <c r="H23">
        <f>IF(SUMIFS(StandardName[IDinTheRanking],StandardName[StandardizedName],Analiza_wRankingach[[#This Row],[Nazwa uczelni]],StandardName[Ranking],"=THE")&gt;0,1,0)</f>
        <v>1</v>
      </c>
      <c r="I23">
        <f>IF(SUMIFS(StandardName[IDinTheRanking],StandardName[StandardizedName],Analiza_wRankingach[[#This Row],[Nazwa uczelni]],StandardName[Ranking],"=ARWU")&gt;0,1,0)</f>
        <v>1</v>
      </c>
      <c r="J23">
        <f>IF(SUMIFS(StandardName[IDinTheRanking],StandardName[StandardizedName],Analiza_wRankingach[[#This Row],[Nazwa uczelni]],StandardName[Ranking],"=QS")&gt;0,1,0)</f>
        <v>1</v>
      </c>
      <c r="K23">
        <f>IF(SUMIFS(StandardName[IDinTheRanking],StandardName[StandardizedName],Analiza_wRankingach[[#This Row],[Nazwa uczelni]],StandardName[Ranking],"=Webometrics")&gt;0,1,0)</f>
        <v>1</v>
      </c>
      <c r="L23">
        <f>SUM(Analiza_wRankingach[[#This Row],[THE]:[Webometrics]])</f>
        <v>4</v>
      </c>
      <c r="M23">
        <f>SUMIFS(StandardName[IDinTheRanking],StandardName[StandardizedName],Analiza_wRankingach[[#This Row],[Nazwa uczelni]],StandardName[Ranking],"=THE")</f>
        <v>7</v>
      </c>
      <c r="N23">
        <f>SUMIFS(StandardName[IDinTheRanking],StandardName[StandardizedName],Analiza_wRankingach[[#This Row],[Nazwa uczelni]],StandardName[Ranking],"=ARWU")</f>
        <v>6</v>
      </c>
      <c r="O23">
        <f>SUMIFS(StandardName[IDinTheRanking],StandardName[StandardizedName],Analiza_wRankingach[[#This Row],[Nazwa uczelni]],StandardName[Ranking],"=QS")</f>
        <v>17</v>
      </c>
      <c r="P23">
        <f>SUMIFS(StandardName[IDinTheRanking],StandardName[StandardizedName],Analiza_wRankingach[[#This Row],[Nazwa uczelni]],StandardName[Ranking],"=Webometrics")</f>
        <v>26</v>
      </c>
      <c r="Q23" s="6">
        <f>SUM(Analiza_wRankingach[[#This Row],[THE_ID]:[Webometrics_ID]])</f>
        <v>56</v>
      </c>
      <c r="R23" s="6"/>
    </row>
    <row r="24" spans="1:18" hidden="1" x14ac:dyDescent="0.45">
      <c r="A24" t="s">
        <v>54</v>
      </c>
      <c r="B24">
        <v>23</v>
      </c>
      <c r="C24" t="s">
        <v>54</v>
      </c>
      <c r="D24">
        <v>23</v>
      </c>
      <c r="E24" t="s">
        <v>848</v>
      </c>
      <c r="G24" t="s">
        <v>809</v>
      </c>
      <c r="H24">
        <f>IF(SUMIFS(StandardName[IDinTheRanking],StandardName[StandardizedName],Analiza_wRankingach[[#This Row],[Nazwa uczelni]],StandardName[Ranking],"=THE")&gt;0,1,0)</f>
        <v>0</v>
      </c>
      <c r="I24">
        <f>IF(SUMIFS(StandardName[IDinTheRanking],StandardName[StandardizedName],Analiza_wRankingach[[#This Row],[Nazwa uczelni]],StandardName[Ranking],"=ARWU")&gt;0,1,0)</f>
        <v>1</v>
      </c>
      <c r="J24">
        <f>IF(SUMIFS(StandardName[IDinTheRanking],StandardName[StandardizedName],Analiza_wRankingach[[#This Row],[Nazwa uczelni]],StandardName[Ranking],"=QS")&gt;0,1,0)</f>
        <v>0</v>
      </c>
      <c r="K24">
        <f>IF(SUMIFS(StandardName[IDinTheRanking],StandardName[StandardizedName],Analiza_wRankingach[[#This Row],[Nazwa uczelni]],StandardName[Ranking],"=Webometrics")&gt;0,1,0)</f>
        <v>1</v>
      </c>
      <c r="L24">
        <f>SUM(Analiza_wRankingach[[#This Row],[THE]:[Webometrics]])</f>
        <v>2</v>
      </c>
      <c r="M24">
        <f>SUMIFS(StandardName[IDinTheRanking],StandardName[StandardizedName],Analiza_wRankingach[[#This Row],[Nazwa uczelni]],StandardName[Ranking],"=THE")</f>
        <v>0</v>
      </c>
      <c r="N24">
        <f>SUMIFS(StandardName[IDinTheRanking],StandardName[StandardizedName],Analiza_wRankingach[[#This Row],[Nazwa uczelni]],StandardName[Ranking],"=ARWU")</f>
        <v>19</v>
      </c>
      <c r="O24">
        <f>SUMIFS(StandardName[IDinTheRanking],StandardName[StandardizedName],Analiza_wRankingach[[#This Row],[Nazwa uczelni]],StandardName[Ranking],"=QS")</f>
        <v>0</v>
      </c>
      <c r="P24">
        <f>SUMIFS(StandardName[IDinTheRanking],StandardName[StandardizedName],Analiza_wRankingach[[#This Row],[Nazwa uczelni]],StandardName[Ranking],"=Webometrics")</f>
        <v>39</v>
      </c>
      <c r="Q24" s="6">
        <f>SUM(Analiza_wRankingach[[#This Row],[THE_ID]:[Webometrics_ID]])</f>
        <v>58</v>
      </c>
      <c r="R24" s="6"/>
    </row>
    <row r="25" spans="1:18" hidden="1" x14ac:dyDescent="0.45">
      <c r="A25" t="s">
        <v>220</v>
      </c>
      <c r="B25">
        <v>24</v>
      </c>
      <c r="C25" t="s">
        <v>854</v>
      </c>
      <c r="D25">
        <v>24</v>
      </c>
      <c r="E25" t="s">
        <v>848</v>
      </c>
      <c r="G25" t="s">
        <v>570</v>
      </c>
      <c r="H25">
        <f>IF(SUMIFS(StandardName[IDinTheRanking],StandardName[StandardizedName],Analiza_wRankingach[[#This Row],[Nazwa uczelni]],StandardName[Ranking],"=THE")&gt;0,1,0)</f>
        <v>0</v>
      </c>
      <c r="I25">
        <f>IF(SUMIFS(StandardName[IDinTheRanking],StandardName[StandardizedName],Analiza_wRankingach[[#This Row],[Nazwa uczelni]],StandardName[Ranking],"=ARWU")&gt;0,1,0)</f>
        <v>1</v>
      </c>
      <c r="J25">
        <f>IF(SUMIFS(StandardName[IDinTheRanking],StandardName[StandardizedName],Analiza_wRankingach[[#This Row],[Nazwa uczelni]],StandardName[Ranking],"=QS")&gt;0,1,0)</f>
        <v>0</v>
      </c>
      <c r="K25">
        <f>IF(SUMIFS(StandardName[IDinTheRanking],StandardName[StandardizedName],Analiza_wRankingach[[#This Row],[Nazwa uczelni]],StandardName[Ranking],"=Webometrics")&gt;0,1,0)</f>
        <v>0</v>
      </c>
      <c r="L25">
        <f>SUM(Analiza_wRankingach[[#This Row],[THE]:[Webometrics]])</f>
        <v>1</v>
      </c>
      <c r="M25">
        <f>SUMIFS(StandardName[IDinTheRanking],StandardName[StandardizedName],Analiza_wRankingach[[#This Row],[Nazwa uczelni]],StandardName[Ranking],"=THE")</f>
        <v>0</v>
      </c>
      <c r="N25">
        <f>SUMIFS(StandardName[IDinTheRanking],StandardName[StandardizedName],Analiza_wRankingach[[#This Row],[Nazwa uczelni]],StandardName[Ranking],"=ARWU")</f>
        <v>58</v>
      </c>
      <c r="O25">
        <f>SUMIFS(StandardName[IDinTheRanking],StandardName[StandardizedName],Analiza_wRankingach[[#This Row],[Nazwa uczelni]],StandardName[Ranking],"=QS")</f>
        <v>0</v>
      </c>
      <c r="P25">
        <f>SUMIFS(StandardName[IDinTheRanking],StandardName[StandardizedName],Analiza_wRankingach[[#This Row],[Nazwa uczelni]],StandardName[Ranking],"=Webometrics")</f>
        <v>0</v>
      </c>
      <c r="Q25" s="6">
        <f>SUM(Analiza_wRankingach[[#This Row],[THE_ID]:[Webometrics_ID]])</f>
        <v>58</v>
      </c>
      <c r="R25" s="6"/>
    </row>
    <row r="26" spans="1:18" hidden="1" x14ac:dyDescent="0.45">
      <c r="A26" t="s">
        <v>139</v>
      </c>
      <c r="B26">
        <v>25</v>
      </c>
      <c r="C26" t="s">
        <v>139</v>
      </c>
      <c r="D26">
        <v>25</v>
      </c>
      <c r="E26" t="s">
        <v>848</v>
      </c>
      <c r="G26" t="s">
        <v>322</v>
      </c>
      <c r="H26">
        <f>IF(SUMIFS(StandardName[IDinTheRanking],StandardName[StandardizedName],Analiza_wRankingach[[#This Row],[Nazwa uczelni]],StandardName[Ranking],"=THE")&gt;0,1,0)</f>
        <v>1</v>
      </c>
      <c r="I26">
        <f>IF(SUMIFS(StandardName[IDinTheRanking],StandardName[StandardizedName],Analiza_wRankingach[[#This Row],[Nazwa uczelni]],StandardName[Ranking],"=ARWU")&gt;0,1,0)</f>
        <v>0</v>
      </c>
      <c r="J26">
        <f>IF(SUMIFS(StandardName[IDinTheRanking],StandardName[StandardizedName],Analiza_wRankingach[[#This Row],[Nazwa uczelni]],StandardName[Ranking],"=QS")&gt;0,1,0)</f>
        <v>0</v>
      </c>
      <c r="K26">
        <f>IF(SUMIFS(StandardName[IDinTheRanking],StandardName[StandardizedName],Analiza_wRankingach[[#This Row],[Nazwa uczelni]],StandardName[Ranking],"=Webometrics")&gt;0,1,0)</f>
        <v>0</v>
      </c>
      <c r="L26">
        <f>SUM(Analiza_wRankingach[[#This Row],[THE]:[Webometrics]])</f>
        <v>1</v>
      </c>
      <c r="M26">
        <f>SUMIFS(StandardName[IDinTheRanking],StandardName[StandardizedName],Analiza_wRankingach[[#This Row],[Nazwa uczelni]],StandardName[Ranking],"=THE")</f>
        <v>59</v>
      </c>
      <c r="N26">
        <f>SUMIFS(StandardName[IDinTheRanking],StandardName[StandardizedName],Analiza_wRankingach[[#This Row],[Nazwa uczelni]],StandardName[Ranking],"=ARWU")</f>
        <v>0</v>
      </c>
      <c r="O26">
        <f>SUMIFS(StandardName[IDinTheRanking],StandardName[StandardizedName],Analiza_wRankingach[[#This Row],[Nazwa uczelni]],StandardName[Ranking],"=QS")</f>
        <v>0</v>
      </c>
      <c r="P26">
        <f>SUMIFS(StandardName[IDinTheRanking],StandardName[StandardizedName],Analiza_wRankingach[[#This Row],[Nazwa uczelni]],StandardName[Ranking],"=Webometrics")</f>
        <v>0</v>
      </c>
      <c r="Q26" s="6">
        <f>SUM(Analiza_wRankingach[[#This Row],[THE_ID]:[Webometrics_ID]])</f>
        <v>59</v>
      </c>
      <c r="R26" s="6"/>
    </row>
    <row r="27" spans="1:18" hidden="1" x14ac:dyDescent="0.45">
      <c r="A27" t="s">
        <v>89</v>
      </c>
      <c r="B27">
        <v>26</v>
      </c>
      <c r="C27" t="s">
        <v>89</v>
      </c>
      <c r="D27">
        <v>26</v>
      </c>
      <c r="E27" t="s">
        <v>848</v>
      </c>
      <c r="G27" t="s">
        <v>118</v>
      </c>
      <c r="H27">
        <f>IF(SUMIFS(StandardName[IDinTheRanking],StandardName[StandardizedName],Analiza_wRankingach[[#This Row],[Nazwa uczelni]],StandardName[Ranking],"=THE")&gt;0,1,0)</f>
        <v>1</v>
      </c>
      <c r="I27">
        <f>IF(SUMIFS(StandardName[IDinTheRanking],StandardName[StandardizedName],Analiza_wRankingach[[#This Row],[Nazwa uczelni]],StandardName[Ranking],"=ARWU")&gt;0,1,0)</f>
        <v>1</v>
      </c>
      <c r="J27">
        <f>IF(SUMIFS(StandardName[IDinTheRanking],StandardName[StandardizedName],Analiza_wRankingach[[#This Row],[Nazwa uczelni]],StandardName[Ranking],"=QS")&gt;0,1,0)</f>
        <v>1</v>
      </c>
      <c r="K27">
        <f>IF(SUMIFS(StandardName[IDinTheRanking],StandardName[StandardizedName],Analiza_wRankingach[[#This Row],[Nazwa uczelni]],StandardName[Ranking],"=Webometrics")&gt;0,1,0)</f>
        <v>1</v>
      </c>
      <c r="L27">
        <f>SUM(Analiza_wRankingach[[#This Row],[THE]:[Webometrics]])</f>
        <v>4</v>
      </c>
      <c r="M27">
        <f>SUMIFS(StandardName[IDinTheRanking],StandardName[StandardizedName],Analiza_wRankingach[[#This Row],[Nazwa uczelni]],StandardName[Ranking],"=THE")</f>
        <v>20</v>
      </c>
      <c r="N27">
        <f>SUMIFS(StandardName[IDinTheRanking],StandardName[StandardizedName],Analiza_wRankingach[[#This Row],[Nazwa uczelni]],StandardName[Ranking],"=ARWU")</f>
        <v>12</v>
      </c>
      <c r="O27">
        <f>SUMIFS(StandardName[IDinTheRanking],StandardName[StandardizedName],Analiza_wRankingach[[#This Row],[Nazwa uczelni]],StandardName[Ranking],"=QS")</f>
        <v>20</v>
      </c>
      <c r="P27">
        <f>SUMIFS(StandardName[IDinTheRanking],StandardName[StandardizedName],Analiza_wRankingach[[#This Row],[Nazwa uczelni]],StandardName[Ranking],"=Webometrics")</f>
        <v>8</v>
      </c>
      <c r="Q27" s="6">
        <f>SUM(Analiza_wRankingach[[#This Row],[THE_ID]:[Webometrics_ID]])</f>
        <v>60</v>
      </c>
      <c r="R27" s="6"/>
    </row>
    <row r="28" spans="1:18" hidden="1" x14ac:dyDescent="0.45">
      <c r="A28" t="s">
        <v>522</v>
      </c>
      <c r="B28">
        <v>27</v>
      </c>
      <c r="C28" t="s">
        <v>313</v>
      </c>
      <c r="D28">
        <v>27</v>
      </c>
      <c r="E28" t="s">
        <v>848</v>
      </c>
      <c r="G28" t="s">
        <v>501</v>
      </c>
      <c r="H28">
        <f>IF(SUMIFS(StandardName[IDinTheRanking],StandardName[StandardizedName],Analiza_wRankingach[[#This Row],[Nazwa uczelni]],StandardName[Ranking],"=THE")&gt;0,1,0)</f>
        <v>1</v>
      </c>
      <c r="I28">
        <f>IF(SUMIFS(StandardName[IDinTheRanking],StandardName[StandardizedName],Analiza_wRankingach[[#This Row],[Nazwa uczelni]],StandardName[Ranking],"=ARWU")&gt;0,1,0)</f>
        <v>1</v>
      </c>
      <c r="J28">
        <f>IF(SUMIFS(StandardName[IDinTheRanking],StandardName[StandardizedName],Analiza_wRankingach[[#This Row],[Nazwa uczelni]],StandardName[Ranking],"=QS")&gt;0,1,0)</f>
        <v>1</v>
      </c>
      <c r="K28">
        <f>IF(SUMIFS(StandardName[IDinTheRanking],StandardName[StandardizedName],Analiza_wRankingach[[#This Row],[Nazwa uczelni]],StandardName[Ranking],"=Webometrics")&gt;0,1,0)</f>
        <v>1</v>
      </c>
      <c r="L28">
        <f>SUM(Analiza_wRankingach[[#This Row],[THE]:[Webometrics]])</f>
        <v>4</v>
      </c>
      <c r="M28">
        <f>SUMIFS(StandardName[IDinTheRanking],StandardName[StandardizedName],Analiza_wRankingach[[#This Row],[Nazwa uczelni]],StandardName[Ranking],"=THE")</f>
        <v>13</v>
      </c>
      <c r="N28">
        <f>SUMIFS(StandardName[IDinTheRanking],StandardName[StandardizedName],Analiza_wRankingach[[#This Row],[Nazwa uczelni]],StandardName[Ranking],"=ARWU")</f>
        <v>10</v>
      </c>
      <c r="O28">
        <f>SUMIFS(StandardName[IDinTheRanking],StandardName[StandardizedName],Analiza_wRankingach[[#This Row],[Nazwa uczelni]],StandardName[Ranking],"=QS")</f>
        <v>10</v>
      </c>
      <c r="P28">
        <f>SUMIFS(StandardName[IDinTheRanking],StandardName[StandardizedName],Analiza_wRankingach[[#This Row],[Nazwa uczelni]],StandardName[Ranking],"=Webometrics")</f>
        <v>29</v>
      </c>
      <c r="Q28" s="6">
        <f>SUM(Analiza_wRankingach[[#This Row],[THE_ID]:[Webometrics_ID]])</f>
        <v>62</v>
      </c>
      <c r="R28" s="6"/>
    </row>
    <row r="29" spans="1:18" hidden="1" x14ac:dyDescent="0.45">
      <c r="A29" t="s">
        <v>133</v>
      </c>
      <c r="B29">
        <v>28</v>
      </c>
      <c r="C29" t="s">
        <v>133</v>
      </c>
      <c r="D29">
        <v>28</v>
      </c>
      <c r="E29" t="s">
        <v>848</v>
      </c>
      <c r="G29" t="s">
        <v>594</v>
      </c>
      <c r="H29">
        <f>IF(SUMIFS(StandardName[IDinTheRanking],StandardName[StandardizedName],Analiza_wRankingach[[#This Row],[Nazwa uczelni]],StandardName[Ranking],"=THE")&gt;0,1,0)</f>
        <v>0</v>
      </c>
      <c r="I29">
        <f>IF(SUMIFS(StandardName[IDinTheRanking],StandardName[StandardizedName],Analiza_wRankingach[[#This Row],[Nazwa uczelni]],StandardName[Ranking],"=ARWU")&gt;0,1,0)</f>
        <v>1</v>
      </c>
      <c r="J29">
        <f>IF(SUMIFS(StandardName[IDinTheRanking],StandardName[StandardizedName],Analiza_wRankingach[[#This Row],[Nazwa uczelni]],StandardName[Ranking],"=QS")&gt;0,1,0)</f>
        <v>0</v>
      </c>
      <c r="K29">
        <f>IF(SUMIFS(StandardName[IDinTheRanking],StandardName[StandardizedName],Analiza_wRankingach[[#This Row],[Nazwa uczelni]],StandardName[Ranking],"=Webometrics")&gt;0,1,0)</f>
        <v>0</v>
      </c>
      <c r="L29">
        <f>SUM(Analiza_wRankingach[[#This Row],[THE]:[Webometrics]])</f>
        <v>1</v>
      </c>
      <c r="M29">
        <f>SUMIFS(StandardName[IDinTheRanking],StandardName[StandardizedName],Analiza_wRankingach[[#This Row],[Nazwa uczelni]],StandardName[Ranking],"=THE")</f>
        <v>0</v>
      </c>
      <c r="N29">
        <f>SUMIFS(StandardName[IDinTheRanking],StandardName[StandardizedName],Analiza_wRankingach[[#This Row],[Nazwa uczelni]],StandardName[Ranking],"=ARWU")</f>
        <v>62</v>
      </c>
      <c r="O29">
        <f>SUMIFS(StandardName[IDinTheRanking],StandardName[StandardizedName],Analiza_wRankingach[[#This Row],[Nazwa uczelni]],StandardName[Ranking],"=QS")</f>
        <v>0</v>
      </c>
      <c r="P29">
        <f>SUMIFS(StandardName[IDinTheRanking],StandardName[StandardizedName],Analiza_wRankingach[[#This Row],[Nazwa uczelni]],StandardName[Ranking],"=Webometrics")</f>
        <v>0</v>
      </c>
      <c r="Q29" s="6">
        <f>SUM(Analiza_wRankingach[[#This Row],[THE_ID]:[Webometrics_ID]])</f>
        <v>62</v>
      </c>
      <c r="R29" s="6"/>
    </row>
    <row r="30" spans="1:18" hidden="1" x14ac:dyDescent="0.45">
      <c r="A30" t="s">
        <v>366</v>
      </c>
      <c r="B30">
        <v>29</v>
      </c>
      <c r="C30" t="s">
        <v>366</v>
      </c>
      <c r="D30">
        <v>29</v>
      </c>
      <c r="E30" t="s">
        <v>848</v>
      </c>
      <c r="G30" t="s">
        <v>820</v>
      </c>
      <c r="H30">
        <f>IF(SUMIFS(StandardName[IDinTheRanking],StandardName[StandardizedName],Analiza_wRankingach[[#This Row],[Nazwa uczelni]],StandardName[Ranking],"=THE")&gt;0,1,0)</f>
        <v>0</v>
      </c>
      <c r="I30">
        <f>IF(SUMIFS(StandardName[IDinTheRanking],StandardName[StandardizedName],Analiza_wRankingach[[#This Row],[Nazwa uczelni]],StandardName[Ranking],"=ARWU")&gt;0,1,0)</f>
        <v>0</v>
      </c>
      <c r="J30">
        <f>IF(SUMIFS(StandardName[IDinTheRanking],StandardName[StandardizedName],Analiza_wRankingach[[#This Row],[Nazwa uczelni]],StandardName[Ranking],"=QS")&gt;0,1,0)</f>
        <v>0</v>
      </c>
      <c r="K30">
        <f>IF(SUMIFS(StandardName[IDinTheRanking],StandardName[StandardizedName],Analiza_wRankingach[[#This Row],[Nazwa uczelni]],StandardName[Ranking],"=Webometrics")&gt;0,1,0)</f>
        <v>1</v>
      </c>
      <c r="L30">
        <f>SUM(Analiza_wRankingach[[#This Row],[THE]:[Webometrics]])</f>
        <v>1</v>
      </c>
      <c r="M30">
        <f>SUMIFS(StandardName[IDinTheRanking],StandardName[StandardizedName],Analiza_wRankingach[[#This Row],[Nazwa uczelni]],StandardName[Ranking],"=THE")</f>
        <v>0</v>
      </c>
      <c r="N30">
        <f>SUMIFS(StandardName[IDinTheRanking],StandardName[StandardizedName],Analiza_wRankingach[[#This Row],[Nazwa uczelni]],StandardName[Ranking],"=ARWU")</f>
        <v>0</v>
      </c>
      <c r="O30">
        <f>SUMIFS(StandardName[IDinTheRanking],StandardName[StandardizedName],Analiza_wRankingach[[#This Row],[Nazwa uczelni]],StandardName[Ranking],"=QS")</f>
        <v>0</v>
      </c>
      <c r="P30">
        <f>SUMIFS(StandardName[IDinTheRanking],StandardName[StandardizedName],Analiza_wRankingach[[#This Row],[Nazwa uczelni]],StandardName[Ranking],"=Webometrics")</f>
        <v>63</v>
      </c>
      <c r="Q30" s="6">
        <f>SUM(Analiza_wRankingach[[#This Row],[THE_ID]:[Webometrics_ID]])</f>
        <v>63</v>
      </c>
      <c r="R30" s="6"/>
    </row>
    <row r="31" spans="1:18" hidden="1" x14ac:dyDescent="0.45">
      <c r="A31" t="s">
        <v>151</v>
      </c>
      <c r="B31">
        <v>30</v>
      </c>
      <c r="C31" t="s">
        <v>151</v>
      </c>
      <c r="D31">
        <v>30</v>
      </c>
      <c r="E31" t="s">
        <v>848</v>
      </c>
      <c r="G31" t="s">
        <v>83</v>
      </c>
      <c r="H31">
        <f>IF(SUMIFS(StandardName[IDinTheRanking],StandardName[StandardizedName],Analiza_wRankingach[[#This Row],[Nazwa uczelni]],StandardName[Ranking],"=THE")&gt;0,1,0)</f>
        <v>1</v>
      </c>
      <c r="I31">
        <f>IF(SUMIFS(StandardName[IDinTheRanking],StandardName[StandardizedName],Analiza_wRankingach[[#This Row],[Nazwa uczelni]],StandardName[Ranking],"=ARWU")&gt;0,1,0)</f>
        <v>1</v>
      </c>
      <c r="J31">
        <f>IF(SUMIFS(StandardName[IDinTheRanking],StandardName[StandardizedName],Analiza_wRankingach[[#This Row],[Nazwa uczelni]],StandardName[Ranking],"=QS")&gt;0,1,0)</f>
        <v>1</v>
      </c>
      <c r="K31">
        <f>IF(SUMIFS(StandardName[IDinTheRanking],StandardName[StandardizedName],Analiza_wRankingach[[#This Row],[Nazwa uczelni]],StandardName[Ranking],"=Webometrics")&gt;0,1,0)</f>
        <v>1</v>
      </c>
      <c r="L31">
        <f>SUM(Analiza_wRankingach[[#This Row],[THE]:[Webometrics]])</f>
        <v>4</v>
      </c>
      <c r="M31">
        <f>SUMIFS(StandardName[IDinTheRanking],StandardName[StandardizedName],Analiza_wRankingach[[#This Row],[Nazwa uczelni]],StandardName[Ranking],"=THE")</f>
        <v>15</v>
      </c>
      <c r="N31">
        <f>SUMIFS(StandardName[IDinTheRanking],StandardName[StandardizedName],Analiza_wRankingach[[#This Row],[Nazwa uczelni]],StandardName[Ranking],"=ARWU")</f>
        <v>14</v>
      </c>
      <c r="O31">
        <f>SUMIFS(StandardName[IDinTheRanking],StandardName[StandardizedName],Analiza_wRankingach[[#This Row],[Nazwa uczelni]],StandardName[Ranking],"=QS")</f>
        <v>24</v>
      </c>
      <c r="P31">
        <f>SUMIFS(StandardName[IDinTheRanking],StandardName[StandardizedName],Analiza_wRankingach[[#This Row],[Nazwa uczelni]],StandardName[Ranking],"=Webometrics")</f>
        <v>10</v>
      </c>
      <c r="Q31" s="6">
        <f>SUM(Analiza_wRankingach[[#This Row],[THE_ID]:[Webometrics_ID]])</f>
        <v>63</v>
      </c>
      <c r="R31" s="6"/>
    </row>
    <row r="32" spans="1:18" hidden="1" x14ac:dyDescent="0.45">
      <c r="A32" t="s">
        <v>145</v>
      </c>
      <c r="B32">
        <v>31</v>
      </c>
      <c r="C32" t="s">
        <v>145</v>
      </c>
      <c r="D32">
        <v>31</v>
      </c>
      <c r="E32" t="s">
        <v>848</v>
      </c>
      <c r="G32" t="s">
        <v>796</v>
      </c>
      <c r="H32">
        <f>IF(SUMIFS(StandardName[IDinTheRanking],StandardName[StandardizedName],Analiza_wRankingach[[#This Row],[Nazwa uczelni]],StandardName[Ranking],"=THE")&gt;0,1,0)</f>
        <v>1</v>
      </c>
      <c r="I32">
        <f>IF(SUMIFS(StandardName[IDinTheRanking],StandardName[StandardizedName],Analiza_wRankingach[[#This Row],[Nazwa uczelni]],StandardName[Ranking],"=ARWU")&gt;0,1,0)</f>
        <v>1</v>
      </c>
      <c r="J32">
        <f>IF(SUMIFS(StandardName[IDinTheRanking],StandardName[StandardizedName],Analiza_wRankingach[[#This Row],[Nazwa uczelni]],StandardName[Ranking],"=QS")&gt;0,1,0)</f>
        <v>1</v>
      </c>
      <c r="K32">
        <f>IF(SUMIFS(StandardName[IDinTheRanking],StandardName[StandardizedName],Analiza_wRankingach[[#This Row],[Nazwa uczelni]],StandardName[Ranking],"=Webometrics")&gt;0,1,0)</f>
        <v>1</v>
      </c>
      <c r="L32">
        <f>SUM(Analiza_wRankingach[[#This Row],[THE]:[Webometrics]])</f>
        <v>4</v>
      </c>
      <c r="M32">
        <f>SUMIFS(StandardName[IDinTheRanking],StandardName[StandardizedName],Analiza_wRankingach[[#This Row],[Nazwa uczelni]],StandardName[Ranking],"=THE")</f>
        <v>22</v>
      </c>
      <c r="N32">
        <f>SUMIFS(StandardName[IDinTheRanking],StandardName[StandardizedName],Analiza_wRankingach[[#This Row],[Nazwa uczelni]],StandardName[Ranking],"=ARWU")</f>
        <v>18</v>
      </c>
      <c r="O32">
        <f>SUMIFS(StandardName[IDinTheRanking],StandardName[StandardizedName],Analiza_wRankingach[[#This Row],[Nazwa uczelni]],StandardName[Ranking],"=QS")</f>
        <v>8</v>
      </c>
      <c r="P32">
        <f>SUMIFS(StandardName[IDinTheRanking],StandardName[StandardizedName],Analiza_wRankingach[[#This Row],[Nazwa uczelni]],StandardName[Ranking],"=Webometrics")</f>
        <v>15</v>
      </c>
      <c r="Q32" s="6">
        <f>SUM(Analiza_wRankingach[[#This Row],[THE_ID]:[Webometrics_ID]])</f>
        <v>63</v>
      </c>
      <c r="R32" s="6"/>
    </row>
    <row r="33" spans="1:18" hidden="1" x14ac:dyDescent="0.45">
      <c r="A33" t="s">
        <v>533</v>
      </c>
      <c r="B33">
        <v>32</v>
      </c>
      <c r="C33" t="s">
        <v>194</v>
      </c>
      <c r="D33">
        <v>32</v>
      </c>
      <c r="E33" t="s">
        <v>848</v>
      </c>
      <c r="G33" t="s">
        <v>715</v>
      </c>
      <c r="H33">
        <f>IF(SUMIFS(StandardName[IDinTheRanking],StandardName[StandardizedName],Analiza_wRankingach[[#This Row],[Nazwa uczelni]],StandardName[Ranking],"=THE")&gt;0,1,0)</f>
        <v>0</v>
      </c>
      <c r="I33">
        <f>IF(SUMIFS(StandardName[IDinTheRanking],StandardName[StandardizedName],Analiza_wRankingach[[#This Row],[Nazwa uczelni]],StandardName[Ranking],"=ARWU")&gt;0,1,0)</f>
        <v>0</v>
      </c>
      <c r="J33">
        <f>IF(SUMIFS(StandardName[IDinTheRanking],StandardName[StandardizedName],Analiza_wRankingach[[#This Row],[Nazwa uczelni]],StandardName[Ranking],"=QS")&gt;0,1,0)</f>
        <v>1</v>
      </c>
      <c r="K33">
        <f>IF(SUMIFS(StandardName[IDinTheRanking],StandardName[StandardizedName],Analiza_wRankingach[[#This Row],[Nazwa uczelni]],StandardName[Ranking],"=Webometrics")&gt;0,1,0)</f>
        <v>0</v>
      </c>
      <c r="L33">
        <f>SUM(Analiza_wRankingach[[#This Row],[THE]:[Webometrics]])</f>
        <v>1</v>
      </c>
      <c r="M33">
        <f>SUMIFS(StandardName[IDinTheRanking],StandardName[StandardizedName],Analiza_wRankingach[[#This Row],[Nazwa uczelni]],StandardName[Ranking],"=THE")</f>
        <v>0</v>
      </c>
      <c r="N33">
        <f>SUMIFS(StandardName[IDinTheRanking],StandardName[StandardizedName],Analiza_wRankingach[[#This Row],[Nazwa uczelni]],StandardName[Ranking],"=ARWU")</f>
        <v>0</v>
      </c>
      <c r="O33">
        <f>SUMIFS(StandardName[IDinTheRanking],StandardName[StandardizedName],Analiza_wRankingach[[#This Row],[Nazwa uczelni]],StandardName[Ranking],"=QS")</f>
        <v>64</v>
      </c>
      <c r="P33">
        <f>SUMIFS(StandardName[IDinTheRanking],StandardName[StandardizedName],Analiza_wRankingach[[#This Row],[Nazwa uczelni]],StandardName[Ranking],"=Webometrics")</f>
        <v>0</v>
      </c>
      <c r="Q33" s="6">
        <f>SUM(Analiza_wRankingach[[#This Row],[THE_ID]:[Webometrics_ID]])</f>
        <v>64</v>
      </c>
      <c r="R33" s="6"/>
    </row>
    <row r="34" spans="1:18" hidden="1" x14ac:dyDescent="0.45">
      <c r="A34" t="s">
        <v>535</v>
      </c>
      <c r="B34">
        <v>33</v>
      </c>
      <c r="C34" t="s">
        <v>412</v>
      </c>
      <c r="D34">
        <v>33</v>
      </c>
      <c r="E34" t="s">
        <v>848</v>
      </c>
      <c r="G34" t="s">
        <v>821</v>
      </c>
      <c r="H34">
        <f>IF(SUMIFS(StandardName[IDinTheRanking],StandardName[StandardizedName],Analiza_wRankingach[[#This Row],[Nazwa uczelni]],StandardName[Ranking],"=THE")&gt;0,1,0)</f>
        <v>0</v>
      </c>
      <c r="I34">
        <f>IF(SUMIFS(StandardName[IDinTheRanking],StandardName[StandardizedName],Analiza_wRankingach[[#This Row],[Nazwa uczelni]],StandardName[Ranking],"=ARWU")&gt;0,1,0)</f>
        <v>0</v>
      </c>
      <c r="J34">
        <f>IF(SUMIFS(StandardName[IDinTheRanking],StandardName[StandardizedName],Analiza_wRankingach[[#This Row],[Nazwa uczelni]],StandardName[Ranking],"=QS")&gt;0,1,0)</f>
        <v>0</v>
      </c>
      <c r="K34">
        <f>IF(SUMIFS(StandardName[IDinTheRanking],StandardName[StandardizedName],Analiza_wRankingach[[#This Row],[Nazwa uczelni]],StandardName[Ranking],"=Webometrics")&gt;0,1,0)</f>
        <v>1</v>
      </c>
      <c r="L34">
        <f>SUM(Analiza_wRankingach[[#This Row],[THE]:[Webometrics]])</f>
        <v>1</v>
      </c>
      <c r="M34">
        <f>SUMIFS(StandardName[IDinTheRanking],StandardName[StandardizedName],Analiza_wRankingach[[#This Row],[Nazwa uczelni]],StandardName[Ranking],"=THE")</f>
        <v>0</v>
      </c>
      <c r="N34">
        <f>SUMIFS(StandardName[IDinTheRanking],StandardName[StandardizedName],Analiza_wRankingach[[#This Row],[Nazwa uczelni]],StandardName[Ranking],"=ARWU")</f>
        <v>0</v>
      </c>
      <c r="O34">
        <f>SUMIFS(StandardName[IDinTheRanking],StandardName[StandardizedName],Analiza_wRankingach[[#This Row],[Nazwa uczelni]],StandardName[Ranking],"=QS")</f>
        <v>0</v>
      </c>
      <c r="P34">
        <f>SUMIFS(StandardName[IDinTheRanking],StandardName[StandardizedName],Analiza_wRankingach[[#This Row],[Nazwa uczelni]],StandardName[Ranking],"=Webometrics")</f>
        <v>64</v>
      </c>
      <c r="Q34" s="6">
        <f>SUM(Analiza_wRankingach[[#This Row],[THE_ID]:[Webometrics_ID]])</f>
        <v>64</v>
      </c>
      <c r="R34" s="6"/>
    </row>
    <row r="35" spans="1:18" hidden="1" x14ac:dyDescent="0.45">
      <c r="A35" t="s">
        <v>97</v>
      </c>
      <c r="B35">
        <v>34</v>
      </c>
      <c r="C35" t="s">
        <v>97</v>
      </c>
      <c r="D35">
        <v>34</v>
      </c>
      <c r="E35" t="s">
        <v>848</v>
      </c>
      <c r="G35" t="s">
        <v>556</v>
      </c>
      <c r="H35">
        <f>IF(SUMIFS(StandardName[IDinTheRanking],StandardName[StandardizedName],Analiza_wRankingach[[#This Row],[Nazwa uczelni]],StandardName[Ranking],"=THE")&gt;0,1,0)</f>
        <v>0</v>
      </c>
      <c r="I35">
        <f>IF(SUMIFS(StandardName[IDinTheRanking],StandardName[StandardizedName],Analiza_wRankingach[[#This Row],[Nazwa uczelni]],StandardName[Ranking],"=ARWU")&gt;0,1,0)</f>
        <v>1</v>
      </c>
      <c r="J35">
        <f>IF(SUMIFS(StandardName[IDinTheRanking],StandardName[StandardizedName],Analiza_wRankingach[[#This Row],[Nazwa uczelni]],StandardName[Ranking],"=QS")&gt;0,1,0)</f>
        <v>0</v>
      </c>
      <c r="K35">
        <f>IF(SUMIFS(StandardName[IDinTheRanking],StandardName[StandardizedName],Analiza_wRankingach[[#This Row],[Nazwa uczelni]],StandardName[Ranking],"=Webometrics")&gt;0,1,0)</f>
        <v>1</v>
      </c>
      <c r="L35">
        <f>SUM(Analiza_wRankingach[[#This Row],[THE]:[Webometrics]])</f>
        <v>2</v>
      </c>
      <c r="M35">
        <f>SUMIFS(StandardName[IDinTheRanking],StandardName[StandardizedName],Analiza_wRankingach[[#This Row],[Nazwa uczelni]],StandardName[Ranking],"=THE")</f>
        <v>0</v>
      </c>
      <c r="N35">
        <f>SUMIFS(StandardName[IDinTheRanking],StandardName[StandardizedName],Analiza_wRankingach[[#This Row],[Nazwa uczelni]],StandardName[Ranking],"=ARWU")</f>
        <v>46</v>
      </c>
      <c r="O35">
        <f>SUMIFS(StandardName[IDinTheRanking],StandardName[StandardizedName],Analiza_wRankingach[[#This Row],[Nazwa uczelni]],StandardName[Ranking],"=QS")</f>
        <v>0</v>
      </c>
      <c r="P35">
        <f>SUMIFS(StandardName[IDinTheRanking],StandardName[StandardizedName],Analiza_wRankingach[[#This Row],[Nazwa uczelni]],StandardName[Ranking],"=Webometrics")</f>
        <v>18</v>
      </c>
      <c r="Q35" s="6">
        <f>SUM(Analiza_wRankingach[[#This Row],[THE_ID]:[Webometrics_ID]])</f>
        <v>64</v>
      </c>
      <c r="R35" s="6"/>
    </row>
    <row r="36" spans="1:18" hidden="1" x14ac:dyDescent="0.45">
      <c r="A36" t="s">
        <v>537</v>
      </c>
      <c r="B36">
        <v>35</v>
      </c>
      <c r="C36" t="s">
        <v>169</v>
      </c>
      <c r="D36">
        <v>35</v>
      </c>
      <c r="E36" t="s">
        <v>848</v>
      </c>
      <c r="G36" t="s">
        <v>720</v>
      </c>
      <c r="H36">
        <f>IF(SUMIFS(StandardName[IDinTheRanking],StandardName[StandardizedName],Analiza_wRankingach[[#This Row],[Nazwa uczelni]],StandardName[Ranking],"=THE")&gt;0,1,0)</f>
        <v>0</v>
      </c>
      <c r="I36">
        <f>IF(SUMIFS(StandardName[IDinTheRanking],StandardName[StandardizedName],Analiza_wRankingach[[#This Row],[Nazwa uczelni]],StandardName[Ranking],"=ARWU")&gt;0,1,0)</f>
        <v>0</v>
      </c>
      <c r="J36">
        <f>IF(SUMIFS(StandardName[IDinTheRanking],StandardName[StandardizedName],Analiza_wRankingach[[#This Row],[Nazwa uczelni]],StandardName[Ranking],"=QS")&gt;0,1,0)</f>
        <v>1</v>
      </c>
      <c r="K36">
        <f>IF(SUMIFS(StandardName[IDinTheRanking],StandardName[StandardizedName],Analiza_wRankingach[[#This Row],[Nazwa uczelni]],StandardName[Ranking],"=Webometrics")&gt;0,1,0)</f>
        <v>0</v>
      </c>
      <c r="L36">
        <f>SUM(Analiza_wRankingach[[#This Row],[THE]:[Webometrics]])</f>
        <v>1</v>
      </c>
      <c r="M36">
        <f>SUMIFS(StandardName[IDinTheRanking],StandardName[StandardizedName],Analiza_wRankingach[[#This Row],[Nazwa uczelni]],StandardName[Ranking],"=THE")</f>
        <v>0</v>
      </c>
      <c r="N36">
        <f>SUMIFS(StandardName[IDinTheRanking],StandardName[StandardizedName],Analiza_wRankingach[[#This Row],[Nazwa uczelni]],StandardName[Ranking],"=ARWU")</f>
        <v>0</v>
      </c>
      <c r="O36">
        <f>SUMIFS(StandardName[IDinTheRanking],StandardName[StandardizedName],Analiza_wRankingach[[#This Row],[Nazwa uczelni]],StandardName[Ranking],"=QS")</f>
        <v>67</v>
      </c>
      <c r="P36">
        <f>SUMIFS(StandardName[IDinTheRanking],StandardName[StandardizedName],Analiza_wRankingach[[#This Row],[Nazwa uczelni]],StandardName[Ranking],"=Webometrics")</f>
        <v>0</v>
      </c>
      <c r="Q36" s="6">
        <f>SUM(Analiza_wRankingach[[#This Row],[THE_ID]:[Webometrics_ID]])</f>
        <v>67</v>
      </c>
      <c r="R36" s="6"/>
    </row>
    <row r="37" spans="1:18" hidden="1" x14ac:dyDescent="0.45">
      <c r="A37" t="s">
        <v>355</v>
      </c>
      <c r="B37">
        <v>36</v>
      </c>
      <c r="C37" t="s">
        <v>355</v>
      </c>
      <c r="D37">
        <v>36</v>
      </c>
      <c r="E37" t="s">
        <v>848</v>
      </c>
      <c r="G37" t="s">
        <v>722</v>
      </c>
      <c r="H37">
        <f>IF(SUMIFS(StandardName[IDinTheRanking],StandardName[StandardizedName],Analiza_wRankingach[[#This Row],[Nazwa uczelni]],StandardName[Ranking],"=THE")&gt;0,1,0)</f>
        <v>0</v>
      </c>
      <c r="I37">
        <f>IF(SUMIFS(StandardName[IDinTheRanking],StandardName[StandardizedName],Analiza_wRankingach[[#This Row],[Nazwa uczelni]],StandardName[Ranking],"=ARWU")&gt;0,1,0)</f>
        <v>0</v>
      </c>
      <c r="J37">
        <f>IF(SUMIFS(StandardName[IDinTheRanking],StandardName[StandardizedName],Analiza_wRankingach[[#This Row],[Nazwa uczelni]],StandardName[Ranking],"=QS")&gt;0,1,0)</f>
        <v>1</v>
      </c>
      <c r="K37">
        <f>IF(SUMIFS(StandardName[IDinTheRanking],StandardName[StandardizedName],Analiza_wRankingach[[#This Row],[Nazwa uczelni]],StandardName[Ranking],"=Webometrics")&gt;0,1,0)</f>
        <v>0</v>
      </c>
      <c r="L37">
        <f>SUM(Analiza_wRankingach[[#This Row],[THE]:[Webometrics]])</f>
        <v>1</v>
      </c>
      <c r="M37">
        <f>SUMIFS(StandardName[IDinTheRanking],StandardName[StandardizedName],Analiza_wRankingach[[#This Row],[Nazwa uczelni]],StandardName[Ranking],"=THE")</f>
        <v>0</v>
      </c>
      <c r="N37">
        <f>SUMIFS(StandardName[IDinTheRanking],StandardName[StandardizedName],Analiza_wRankingach[[#This Row],[Nazwa uczelni]],StandardName[Ranking],"=ARWU")</f>
        <v>0</v>
      </c>
      <c r="O37">
        <f>SUMIFS(StandardName[IDinTheRanking],StandardName[StandardizedName],Analiza_wRankingach[[#This Row],[Nazwa uczelni]],StandardName[Ranking],"=QS")</f>
        <v>68</v>
      </c>
      <c r="P37">
        <f>SUMIFS(StandardName[IDinTheRanking],StandardName[StandardizedName],Analiza_wRankingach[[#This Row],[Nazwa uczelni]],StandardName[Ranking],"=Webometrics")</f>
        <v>0</v>
      </c>
      <c r="Q37" s="6">
        <f>SUM(Analiza_wRankingach[[#This Row],[THE_ID]:[Webometrics_ID]])</f>
        <v>68</v>
      </c>
      <c r="R37" s="6"/>
    </row>
    <row r="38" spans="1:18" hidden="1" x14ac:dyDescent="0.45">
      <c r="A38" t="s">
        <v>541</v>
      </c>
      <c r="B38">
        <v>37</v>
      </c>
      <c r="C38" t="s">
        <v>276</v>
      </c>
      <c r="D38">
        <v>37</v>
      </c>
      <c r="E38" t="s">
        <v>848</v>
      </c>
      <c r="G38" t="s">
        <v>599</v>
      </c>
      <c r="H38">
        <f>IF(SUMIFS(StandardName[IDinTheRanking],StandardName[StandardizedName],Analiza_wRankingach[[#This Row],[Nazwa uczelni]],StandardName[Ranking],"=THE")&gt;0,1,0)</f>
        <v>0</v>
      </c>
      <c r="I38">
        <f>IF(SUMIFS(StandardName[IDinTheRanking],StandardName[StandardizedName],Analiza_wRankingach[[#This Row],[Nazwa uczelni]],StandardName[Ranking],"=ARWU")&gt;0,1,0)</f>
        <v>1</v>
      </c>
      <c r="J38">
        <f>IF(SUMIFS(StandardName[IDinTheRanking],StandardName[StandardizedName],Analiza_wRankingach[[#This Row],[Nazwa uczelni]],StandardName[Ranking],"=QS")&gt;0,1,0)</f>
        <v>0</v>
      </c>
      <c r="K38">
        <f>IF(SUMIFS(StandardName[IDinTheRanking],StandardName[StandardizedName],Analiza_wRankingach[[#This Row],[Nazwa uczelni]],StandardName[Ranking],"=Webometrics")&gt;0,1,0)</f>
        <v>0</v>
      </c>
      <c r="L38">
        <f>SUM(Analiza_wRankingach[[#This Row],[THE]:[Webometrics]])</f>
        <v>1</v>
      </c>
      <c r="M38">
        <f>SUMIFS(StandardName[IDinTheRanking],StandardName[StandardizedName],Analiza_wRankingach[[#This Row],[Nazwa uczelni]],StandardName[Ranking],"=THE")</f>
        <v>0</v>
      </c>
      <c r="N38">
        <f>SUMIFS(StandardName[IDinTheRanking],StandardName[StandardizedName],Analiza_wRankingach[[#This Row],[Nazwa uczelni]],StandardName[Ranking],"=ARWU")</f>
        <v>69</v>
      </c>
      <c r="O38">
        <f>SUMIFS(StandardName[IDinTheRanking],StandardName[StandardizedName],Analiza_wRankingach[[#This Row],[Nazwa uczelni]],StandardName[Ranking],"=QS")</f>
        <v>0</v>
      </c>
      <c r="P38">
        <f>SUMIFS(StandardName[IDinTheRanking],StandardName[StandardizedName],Analiza_wRankingach[[#This Row],[Nazwa uczelni]],StandardName[Ranking],"=Webometrics")</f>
        <v>0</v>
      </c>
      <c r="Q38" s="6">
        <f>SUM(Analiza_wRankingach[[#This Row],[THE_ID]:[Webometrics_ID]])</f>
        <v>69</v>
      </c>
      <c r="R38" s="6"/>
    </row>
    <row r="39" spans="1:18" hidden="1" x14ac:dyDescent="0.45">
      <c r="A39" t="s">
        <v>543</v>
      </c>
      <c r="B39">
        <v>38</v>
      </c>
      <c r="C39" t="s">
        <v>296</v>
      </c>
      <c r="D39">
        <v>38</v>
      </c>
      <c r="E39" t="s">
        <v>848</v>
      </c>
      <c r="G39" t="s">
        <v>826</v>
      </c>
      <c r="H39">
        <f>IF(SUMIFS(StandardName[IDinTheRanking],StandardName[StandardizedName],Analiza_wRankingach[[#This Row],[Nazwa uczelni]],StandardName[Ranking],"=THE")&gt;0,1,0)</f>
        <v>0</v>
      </c>
      <c r="I39">
        <f>IF(SUMIFS(StandardName[IDinTheRanking],StandardName[StandardizedName],Analiza_wRankingach[[#This Row],[Nazwa uczelni]],StandardName[Ranking],"=ARWU")&gt;0,1,0)</f>
        <v>0</v>
      </c>
      <c r="J39">
        <f>IF(SUMIFS(StandardName[IDinTheRanking],StandardName[StandardizedName],Analiza_wRankingach[[#This Row],[Nazwa uczelni]],StandardName[Ranking],"=QS")&gt;0,1,0)</f>
        <v>0</v>
      </c>
      <c r="K39">
        <f>IF(SUMIFS(StandardName[IDinTheRanking],StandardName[StandardizedName],Analiza_wRankingach[[#This Row],[Nazwa uczelni]],StandardName[Ranking],"=Webometrics")&gt;0,1,0)</f>
        <v>1</v>
      </c>
      <c r="L39">
        <f>SUM(Analiza_wRankingach[[#This Row],[THE]:[Webometrics]])</f>
        <v>1</v>
      </c>
      <c r="M39">
        <f>SUMIFS(StandardName[IDinTheRanking],StandardName[StandardizedName],Analiza_wRankingach[[#This Row],[Nazwa uczelni]],StandardName[Ranking],"=THE")</f>
        <v>0</v>
      </c>
      <c r="N39">
        <f>SUMIFS(StandardName[IDinTheRanking],StandardName[StandardizedName],Analiza_wRankingach[[#This Row],[Nazwa uczelni]],StandardName[Ranking],"=ARWU")</f>
        <v>0</v>
      </c>
      <c r="O39">
        <f>SUMIFS(StandardName[IDinTheRanking],StandardName[StandardizedName],Analiza_wRankingach[[#This Row],[Nazwa uczelni]],StandardName[Ranking],"=QS")</f>
        <v>0</v>
      </c>
      <c r="P39">
        <f>SUMIFS(StandardName[IDinTheRanking],StandardName[StandardizedName],Analiza_wRankingach[[#This Row],[Nazwa uczelni]],StandardName[Ranking],"=Webometrics")</f>
        <v>70</v>
      </c>
      <c r="Q39" s="6">
        <f>SUM(Analiza_wRankingach[[#This Row],[THE_ID]:[Webometrics_ID]])</f>
        <v>70</v>
      </c>
      <c r="R39" s="6"/>
    </row>
    <row r="40" spans="1:18" hidden="1" x14ac:dyDescent="0.45">
      <c r="A40" t="s">
        <v>545</v>
      </c>
      <c r="B40">
        <v>39</v>
      </c>
      <c r="C40" t="s">
        <v>545</v>
      </c>
      <c r="D40">
        <v>39</v>
      </c>
      <c r="E40" t="s">
        <v>848</v>
      </c>
      <c r="G40" t="s">
        <v>725</v>
      </c>
      <c r="H40">
        <f>IF(SUMIFS(StandardName[IDinTheRanking],StandardName[StandardizedName],Analiza_wRankingach[[#This Row],[Nazwa uczelni]],StandardName[Ranking],"=THE")&gt;0,1,0)</f>
        <v>0</v>
      </c>
      <c r="I40">
        <f>IF(SUMIFS(StandardName[IDinTheRanking],StandardName[StandardizedName],Analiza_wRankingach[[#This Row],[Nazwa uczelni]],StandardName[Ranking],"=ARWU")&gt;0,1,0)</f>
        <v>0</v>
      </c>
      <c r="J40">
        <f>IF(SUMIFS(StandardName[IDinTheRanking],StandardName[StandardizedName],Analiza_wRankingach[[#This Row],[Nazwa uczelni]],StandardName[Ranking],"=QS")&gt;0,1,0)</f>
        <v>1</v>
      </c>
      <c r="K40">
        <f>IF(SUMIFS(StandardName[IDinTheRanking],StandardName[StandardizedName],Analiza_wRankingach[[#This Row],[Nazwa uczelni]],StandardName[Ranking],"=Webometrics")&gt;0,1,0)</f>
        <v>0</v>
      </c>
      <c r="L40">
        <f>SUM(Analiza_wRankingach[[#This Row],[THE]:[Webometrics]])</f>
        <v>1</v>
      </c>
      <c r="M40">
        <f>SUMIFS(StandardName[IDinTheRanking],StandardName[StandardizedName],Analiza_wRankingach[[#This Row],[Nazwa uczelni]],StandardName[Ranking],"=THE")</f>
        <v>0</v>
      </c>
      <c r="N40">
        <f>SUMIFS(StandardName[IDinTheRanking],StandardName[StandardizedName],Analiza_wRankingach[[#This Row],[Nazwa uczelni]],StandardName[Ranking],"=ARWU")</f>
        <v>0</v>
      </c>
      <c r="O40">
        <f>SUMIFS(StandardName[IDinTheRanking],StandardName[StandardizedName],Analiza_wRankingach[[#This Row],[Nazwa uczelni]],StandardName[Ranking],"=QS")</f>
        <v>70</v>
      </c>
      <c r="P40">
        <f>SUMIFS(StandardName[IDinTheRanking],StandardName[StandardizedName],Analiza_wRankingach[[#This Row],[Nazwa uczelni]],StandardName[Ranking],"=Webometrics")</f>
        <v>0</v>
      </c>
      <c r="Q40" s="6">
        <f>SUM(Analiza_wRankingach[[#This Row],[THE_ID]:[Webometrics_ID]])</f>
        <v>70</v>
      </c>
      <c r="R40" s="6"/>
    </row>
    <row r="41" spans="1:18" hidden="1" x14ac:dyDescent="0.45">
      <c r="A41" t="s">
        <v>547</v>
      </c>
      <c r="B41">
        <v>40</v>
      </c>
      <c r="C41" t="s">
        <v>663</v>
      </c>
      <c r="D41">
        <v>40</v>
      </c>
      <c r="E41" t="s">
        <v>848</v>
      </c>
      <c r="G41" t="s">
        <v>600</v>
      </c>
      <c r="H41">
        <f>IF(SUMIFS(StandardName[IDinTheRanking],StandardName[StandardizedName],Analiza_wRankingach[[#This Row],[Nazwa uczelni]],StandardName[Ranking],"=THE")&gt;0,1,0)</f>
        <v>0</v>
      </c>
      <c r="I41">
        <f>IF(SUMIFS(StandardName[IDinTheRanking],StandardName[StandardizedName],Analiza_wRankingach[[#This Row],[Nazwa uczelni]],StandardName[Ranking],"=ARWU")&gt;0,1,0)</f>
        <v>1</v>
      </c>
      <c r="J41">
        <f>IF(SUMIFS(StandardName[IDinTheRanking],StandardName[StandardizedName],Analiza_wRankingach[[#This Row],[Nazwa uczelni]],StandardName[Ranking],"=QS")&gt;0,1,0)</f>
        <v>0</v>
      </c>
      <c r="K41">
        <f>IF(SUMIFS(StandardName[IDinTheRanking],StandardName[StandardizedName],Analiza_wRankingach[[#This Row],[Nazwa uczelni]],StandardName[Ranking],"=Webometrics")&gt;0,1,0)</f>
        <v>0</v>
      </c>
      <c r="L41">
        <f>SUM(Analiza_wRankingach[[#This Row],[THE]:[Webometrics]])</f>
        <v>1</v>
      </c>
      <c r="M41">
        <f>SUMIFS(StandardName[IDinTheRanking],StandardName[StandardizedName],Analiza_wRankingach[[#This Row],[Nazwa uczelni]],StandardName[Ranking],"=THE")</f>
        <v>0</v>
      </c>
      <c r="N41">
        <f>SUMIFS(StandardName[IDinTheRanking],StandardName[StandardizedName],Analiza_wRankingach[[#This Row],[Nazwa uczelni]],StandardName[Ranking],"=ARWU")</f>
        <v>70</v>
      </c>
      <c r="O41">
        <f>SUMIFS(StandardName[IDinTheRanking],StandardName[StandardizedName],Analiza_wRankingach[[#This Row],[Nazwa uczelni]],StandardName[Ranking],"=QS")</f>
        <v>0</v>
      </c>
      <c r="P41">
        <f>SUMIFS(StandardName[IDinTheRanking],StandardName[StandardizedName],Analiza_wRankingach[[#This Row],[Nazwa uczelni]],StandardName[Ranking],"=Webometrics")</f>
        <v>0</v>
      </c>
      <c r="Q41" s="6">
        <f>SUM(Analiza_wRankingach[[#This Row],[THE_ID]:[Webometrics_ID]])</f>
        <v>70</v>
      </c>
      <c r="R41" s="6"/>
    </row>
    <row r="42" spans="1:18" hidden="1" x14ac:dyDescent="0.45">
      <c r="A42" t="s">
        <v>270</v>
      </c>
      <c r="B42">
        <v>41</v>
      </c>
      <c r="C42" t="s">
        <v>270</v>
      </c>
      <c r="D42">
        <v>41</v>
      </c>
      <c r="E42" t="s">
        <v>848</v>
      </c>
      <c r="G42" t="s">
        <v>728</v>
      </c>
      <c r="H42">
        <f>IF(SUMIFS(StandardName[IDinTheRanking],StandardName[StandardizedName],Analiza_wRankingach[[#This Row],[Nazwa uczelni]],StandardName[Ranking],"=THE")&gt;0,1,0)</f>
        <v>0</v>
      </c>
      <c r="I42">
        <f>IF(SUMIFS(StandardName[IDinTheRanking],StandardName[StandardizedName],Analiza_wRankingach[[#This Row],[Nazwa uczelni]],StandardName[Ranking],"=ARWU")&gt;0,1,0)</f>
        <v>0</v>
      </c>
      <c r="J42">
        <f>IF(SUMIFS(StandardName[IDinTheRanking],StandardName[StandardizedName],Analiza_wRankingach[[#This Row],[Nazwa uczelni]],StandardName[Ranking],"=QS")&gt;0,1,0)</f>
        <v>1</v>
      </c>
      <c r="K42">
        <f>IF(SUMIFS(StandardName[IDinTheRanking],StandardName[StandardizedName],Analiza_wRankingach[[#This Row],[Nazwa uczelni]],StandardName[Ranking],"=Webometrics")&gt;0,1,0)</f>
        <v>0</v>
      </c>
      <c r="L42">
        <f>SUM(Analiza_wRankingach[[#This Row],[THE]:[Webometrics]])</f>
        <v>1</v>
      </c>
      <c r="M42">
        <f>SUMIFS(StandardName[IDinTheRanking],StandardName[StandardizedName],Analiza_wRankingach[[#This Row],[Nazwa uczelni]],StandardName[Ranking],"=THE")</f>
        <v>0</v>
      </c>
      <c r="N42">
        <f>SUMIFS(StandardName[IDinTheRanking],StandardName[StandardizedName],Analiza_wRankingach[[#This Row],[Nazwa uczelni]],StandardName[Ranking],"=ARWU")</f>
        <v>0</v>
      </c>
      <c r="O42">
        <f>SUMIFS(StandardName[IDinTheRanking],StandardName[StandardizedName],Analiza_wRankingach[[#This Row],[Nazwa uczelni]],StandardName[Ranking],"=QS")</f>
        <v>71</v>
      </c>
      <c r="P42">
        <f>SUMIFS(StandardName[IDinTheRanking],StandardName[StandardizedName],Analiza_wRankingach[[#This Row],[Nazwa uczelni]],StandardName[Ranking],"=Webometrics")</f>
        <v>0</v>
      </c>
      <c r="Q42" s="6">
        <f>SUM(Analiza_wRankingach[[#This Row],[THE_ID]:[Webometrics_ID]])</f>
        <v>71</v>
      </c>
      <c r="R42" s="6"/>
    </row>
    <row r="43" spans="1:18" hidden="1" x14ac:dyDescent="0.45">
      <c r="A43" t="s">
        <v>360</v>
      </c>
      <c r="B43">
        <v>42</v>
      </c>
      <c r="C43" t="s">
        <v>360</v>
      </c>
      <c r="D43">
        <v>41</v>
      </c>
      <c r="E43" t="s">
        <v>848</v>
      </c>
      <c r="G43" t="s">
        <v>67</v>
      </c>
      <c r="H43">
        <f>IF(SUMIFS(StandardName[IDinTheRanking],StandardName[StandardizedName],Analiza_wRankingach[[#This Row],[Nazwa uczelni]],StandardName[Ranking],"=THE")&gt;0,1,0)</f>
        <v>1</v>
      </c>
      <c r="I43">
        <f>IF(SUMIFS(StandardName[IDinTheRanking],StandardName[StandardizedName],Analiza_wRankingach[[#This Row],[Nazwa uczelni]],StandardName[Ranking],"=ARWU")&gt;0,1,0)</f>
        <v>1</v>
      </c>
      <c r="J43">
        <f>IF(SUMIFS(StandardName[IDinTheRanking],StandardName[StandardizedName],Analiza_wRankingach[[#This Row],[Nazwa uczelni]],StandardName[Ranking],"=QS")&gt;0,1,0)</f>
        <v>1</v>
      </c>
      <c r="K43">
        <f>IF(SUMIFS(StandardName[IDinTheRanking],StandardName[StandardizedName],Analiza_wRankingach[[#This Row],[Nazwa uczelni]],StandardName[Ranking],"=Webometrics")&gt;0,1,0)</f>
        <v>1</v>
      </c>
      <c r="L43">
        <f>SUM(Analiza_wRankingach[[#This Row],[THE]:[Webometrics]])</f>
        <v>4</v>
      </c>
      <c r="M43">
        <f>SUMIFS(StandardName[IDinTheRanking],StandardName[StandardizedName],Analiza_wRankingach[[#This Row],[Nazwa uczelni]],StandardName[Ranking],"=THE")</f>
        <v>12</v>
      </c>
      <c r="N43">
        <f>SUMIFS(StandardName[IDinTheRanking],StandardName[StandardizedName],Analiza_wRankingach[[#This Row],[Nazwa uczelni]],StandardName[Ranking],"=ARWU")</f>
        <v>20</v>
      </c>
      <c r="O43">
        <f>SUMIFS(StandardName[IDinTheRanking],StandardName[StandardizedName],Analiza_wRankingach[[#This Row],[Nazwa uczelni]],StandardName[Ranking],"=QS")</f>
        <v>9</v>
      </c>
      <c r="P43">
        <f>SUMIFS(StandardName[IDinTheRanking],StandardName[StandardizedName],Analiza_wRankingach[[#This Row],[Nazwa uczelni]],StandardName[Ranking],"=Webometrics")</f>
        <v>30</v>
      </c>
      <c r="Q43" s="6">
        <f>SUM(Analiza_wRankingach[[#This Row],[THE_ID]:[Webometrics_ID]])</f>
        <v>71</v>
      </c>
      <c r="R43" s="6"/>
    </row>
    <row r="44" spans="1:18" hidden="1" x14ac:dyDescent="0.45">
      <c r="A44" t="s">
        <v>446</v>
      </c>
      <c r="B44">
        <v>43</v>
      </c>
      <c r="C44" t="s">
        <v>446</v>
      </c>
      <c r="D44">
        <v>43</v>
      </c>
      <c r="E44" t="s">
        <v>848</v>
      </c>
      <c r="G44" t="s">
        <v>601</v>
      </c>
      <c r="H44">
        <f>IF(SUMIFS(StandardName[IDinTheRanking],StandardName[StandardizedName],Analiza_wRankingach[[#This Row],[Nazwa uczelni]],StandardName[Ranking],"=THE")&gt;0,1,0)</f>
        <v>0</v>
      </c>
      <c r="I44">
        <f>IF(SUMIFS(StandardName[IDinTheRanking],StandardName[StandardizedName],Analiza_wRankingach[[#This Row],[Nazwa uczelni]],StandardName[Ranking],"=ARWU")&gt;0,1,0)</f>
        <v>1</v>
      </c>
      <c r="J44">
        <f>IF(SUMIFS(StandardName[IDinTheRanking],StandardName[StandardizedName],Analiza_wRankingach[[#This Row],[Nazwa uczelni]],StandardName[Ranking],"=QS")&gt;0,1,0)</f>
        <v>0</v>
      </c>
      <c r="K44">
        <f>IF(SUMIFS(StandardName[IDinTheRanking],StandardName[StandardizedName],Analiza_wRankingach[[#This Row],[Nazwa uczelni]],StandardName[Ranking],"=Webometrics")&gt;0,1,0)</f>
        <v>0</v>
      </c>
      <c r="L44">
        <f>SUM(Analiza_wRankingach[[#This Row],[THE]:[Webometrics]])</f>
        <v>1</v>
      </c>
      <c r="M44">
        <f>SUMIFS(StandardName[IDinTheRanking],StandardName[StandardizedName],Analiza_wRankingach[[#This Row],[Nazwa uczelni]],StandardName[Ranking],"=THE")</f>
        <v>0</v>
      </c>
      <c r="N44">
        <f>SUMIFS(StandardName[IDinTheRanking],StandardName[StandardizedName],Analiza_wRankingach[[#This Row],[Nazwa uczelni]],StandardName[Ranking],"=ARWU")</f>
        <v>72</v>
      </c>
      <c r="O44">
        <f>SUMIFS(StandardName[IDinTheRanking],StandardName[StandardizedName],Analiza_wRankingach[[#This Row],[Nazwa uczelni]],StandardName[Ranking],"=QS")</f>
        <v>0</v>
      </c>
      <c r="P44">
        <f>SUMIFS(StandardName[IDinTheRanking],StandardName[StandardizedName],Analiza_wRankingach[[#This Row],[Nazwa uczelni]],StandardName[Ranking],"=Webometrics")</f>
        <v>0</v>
      </c>
      <c r="Q44" s="6">
        <f>SUM(Analiza_wRankingach[[#This Row],[THE_ID]:[Webometrics_ID]])</f>
        <v>72</v>
      </c>
      <c r="R44" s="6"/>
    </row>
    <row r="45" spans="1:18" hidden="1" x14ac:dyDescent="0.45">
      <c r="A45" t="s">
        <v>552</v>
      </c>
      <c r="B45">
        <v>44</v>
      </c>
      <c r="C45" t="s">
        <v>552</v>
      </c>
      <c r="D45">
        <v>44</v>
      </c>
      <c r="E45" t="s">
        <v>848</v>
      </c>
      <c r="G45" t="s">
        <v>381</v>
      </c>
      <c r="H45">
        <f>IF(SUMIFS(StandardName[IDinTheRanking],StandardName[StandardizedName],Analiza_wRankingach[[#This Row],[Nazwa uczelni]],StandardName[Ranking],"=THE")&gt;0,1,0)</f>
        <v>1</v>
      </c>
      <c r="I45">
        <f>IF(SUMIFS(StandardName[IDinTheRanking],StandardName[StandardizedName],Analiza_wRankingach[[#This Row],[Nazwa uczelni]],StandardName[Ranking],"=ARWU")&gt;0,1,0)</f>
        <v>0</v>
      </c>
      <c r="J45">
        <f>IF(SUMIFS(StandardName[IDinTheRanking],StandardName[StandardizedName],Analiza_wRankingach[[#This Row],[Nazwa uczelni]],StandardName[Ranking],"=QS")&gt;0,1,0)</f>
        <v>0</v>
      </c>
      <c r="K45">
        <f>IF(SUMIFS(StandardName[IDinTheRanking],StandardName[StandardizedName],Analiza_wRankingach[[#This Row],[Nazwa uczelni]],StandardName[Ranking],"=Webometrics")&gt;0,1,0)</f>
        <v>0</v>
      </c>
      <c r="L45">
        <f>SUM(Analiza_wRankingach[[#This Row],[THE]:[Webometrics]])</f>
        <v>1</v>
      </c>
      <c r="M45">
        <f>SUMIFS(StandardName[IDinTheRanking],StandardName[StandardizedName],Analiza_wRankingach[[#This Row],[Nazwa uczelni]],StandardName[Ranking],"=THE")</f>
        <v>73</v>
      </c>
      <c r="N45">
        <f>SUMIFS(StandardName[IDinTheRanking],StandardName[StandardizedName],Analiza_wRankingach[[#This Row],[Nazwa uczelni]],StandardName[Ranking],"=ARWU")</f>
        <v>0</v>
      </c>
      <c r="O45">
        <f>SUMIFS(StandardName[IDinTheRanking],StandardName[StandardizedName],Analiza_wRankingach[[#This Row],[Nazwa uczelni]],StandardName[Ranking],"=QS")</f>
        <v>0</v>
      </c>
      <c r="P45">
        <f>SUMIFS(StandardName[IDinTheRanking],StandardName[StandardizedName],Analiza_wRankingach[[#This Row],[Nazwa uczelni]],StandardName[Ranking],"=Webometrics")</f>
        <v>0</v>
      </c>
      <c r="Q45" s="6">
        <f>SUM(Analiza_wRankingach[[#This Row],[THE_ID]:[Webometrics_ID]])</f>
        <v>73</v>
      </c>
      <c r="R45" s="6"/>
    </row>
    <row r="46" spans="1:18" hidden="1" x14ac:dyDescent="0.45">
      <c r="A46" t="s">
        <v>225</v>
      </c>
      <c r="B46">
        <v>45</v>
      </c>
      <c r="C46" t="s">
        <v>225</v>
      </c>
      <c r="D46">
        <v>44</v>
      </c>
      <c r="E46" t="s">
        <v>848</v>
      </c>
      <c r="G46" t="s">
        <v>733</v>
      </c>
      <c r="H46">
        <f>IF(SUMIFS(StandardName[IDinTheRanking],StandardName[StandardizedName],Analiza_wRankingach[[#This Row],[Nazwa uczelni]],StandardName[Ranking],"=THE")&gt;0,1,0)</f>
        <v>0</v>
      </c>
      <c r="I46">
        <f>IF(SUMIFS(StandardName[IDinTheRanking],StandardName[StandardizedName],Analiza_wRankingach[[#This Row],[Nazwa uczelni]],StandardName[Ranking],"=ARWU")&gt;0,1,0)</f>
        <v>0</v>
      </c>
      <c r="J46">
        <f>IF(SUMIFS(StandardName[IDinTheRanking],StandardName[StandardizedName],Analiza_wRankingach[[#This Row],[Nazwa uczelni]],StandardName[Ranking],"=QS")&gt;0,1,0)</f>
        <v>1</v>
      </c>
      <c r="K46">
        <f>IF(SUMIFS(StandardName[IDinTheRanking],StandardName[StandardizedName],Analiza_wRankingach[[#This Row],[Nazwa uczelni]],StandardName[Ranking],"=Webometrics")&gt;0,1,0)</f>
        <v>0</v>
      </c>
      <c r="L46">
        <f>SUM(Analiza_wRankingach[[#This Row],[THE]:[Webometrics]])</f>
        <v>1</v>
      </c>
      <c r="M46">
        <f>SUMIFS(StandardName[IDinTheRanking],StandardName[StandardizedName],Analiza_wRankingach[[#This Row],[Nazwa uczelni]],StandardName[Ranking],"=THE")</f>
        <v>0</v>
      </c>
      <c r="N46">
        <f>SUMIFS(StandardName[IDinTheRanking],StandardName[StandardizedName],Analiza_wRankingach[[#This Row],[Nazwa uczelni]],StandardName[Ranking],"=ARWU")</f>
        <v>0</v>
      </c>
      <c r="O46">
        <f>SUMIFS(StandardName[IDinTheRanking],StandardName[StandardizedName],Analiza_wRankingach[[#This Row],[Nazwa uczelni]],StandardName[Ranking],"=QS")</f>
        <v>74</v>
      </c>
      <c r="P46">
        <f>SUMIFS(StandardName[IDinTheRanking],StandardName[StandardizedName],Analiza_wRankingach[[#This Row],[Nazwa uczelni]],StandardName[Ranking],"=Webometrics")</f>
        <v>0</v>
      </c>
      <c r="Q46" s="6">
        <f>SUM(Analiza_wRankingach[[#This Row],[THE_ID]:[Webometrics_ID]])</f>
        <v>74</v>
      </c>
      <c r="R46" s="6"/>
    </row>
    <row r="47" spans="1:18" hidden="1" x14ac:dyDescent="0.45">
      <c r="A47" t="s">
        <v>556</v>
      </c>
      <c r="B47">
        <v>46</v>
      </c>
      <c r="C47" t="s">
        <v>556</v>
      </c>
      <c r="D47">
        <v>44</v>
      </c>
      <c r="E47" t="s">
        <v>848</v>
      </c>
      <c r="G47" t="s">
        <v>602</v>
      </c>
      <c r="H47">
        <f>IF(SUMIFS(StandardName[IDinTheRanking],StandardName[StandardizedName],Analiza_wRankingach[[#This Row],[Nazwa uczelni]],StandardName[Ranking],"=THE")&gt;0,1,0)</f>
        <v>0</v>
      </c>
      <c r="I47">
        <f>IF(SUMIFS(StandardName[IDinTheRanking],StandardName[StandardizedName],Analiza_wRankingach[[#This Row],[Nazwa uczelni]],StandardName[Ranking],"=ARWU")&gt;0,1,0)</f>
        <v>1</v>
      </c>
      <c r="J47">
        <f>IF(SUMIFS(StandardName[IDinTheRanking],StandardName[StandardizedName],Analiza_wRankingach[[#This Row],[Nazwa uczelni]],StandardName[Ranking],"=QS")&gt;0,1,0)</f>
        <v>0</v>
      </c>
      <c r="K47">
        <f>IF(SUMIFS(StandardName[IDinTheRanking],StandardName[StandardizedName],Analiza_wRankingach[[#This Row],[Nazwa uczelni]],StandardName[Ranking],"=Webometrics")&gt;0,1,0)</f>
        <v>0</v>
      </c>
      <c r="L47">
        <f>SUM(Analiza_wRankingach[[#This Row],[THE]:[Webometrics]])</f>
        <v>1</v>
      </c>
      <c r="M47">
        <f>SUMIFS(StandardName[IDinTheRanking],StandardName[StandardizedName],Analiza_wRankingach[[#This Row],[Nazwa uczelni]],StandardName[Ranking],"=THE")</f>
        <v>0</v>
      </c>
      <c r="N47">
        <f>SUMIFS(StandardName[IDinTheRanking],StandardName[StandardizedName],Analiza_wRankingach[[#This Row],[Nazwa uczelni]],StandardName[Ranking],"=ARWU")</f>
        <v>74</v>
      </c>
      <c r="O47">
        <f>SUMIFS(StandardName[IDinTheRanking],StandardName[StandardizedName],Analiza_wRankingach[[#This Row],[Nazwa uczelni]],StandardName[Ranking],"=QS")</f>
        <v>0</v>
      </c>
      <c r="P47">
        <f>SUMIFS(StandardName[IDinTheRanking],StandardName[StandardizedName],Analiza_wRankingach[[#This Row],[Nazwa uczelni]],StandardName[Ranking],"=Webometrics")</f>
        <v>0</v>
      </c>
      <c r="Q47" s="6">
        <f>SUM(Analiza_wRankingach[[#This Row],[THE_ID]:[Webometrics_ID]])</f>
        <v>74</v>
      </c>
      <c r="R47" s="6"/>
    </row>
    <row r="48" spans="1:18" hidden="1" x14ac:dyDescent="0.45">
      <c r="A48" t="s">
        <v>289</v>
      </c>
      <c r="B48">
        <v>47</v>
      </c>
      <c r="C48" t="s">
        <v>816</v>
      </c>
      <c r="D48">
        <v>47</v>
      </c>
      <c r="E48" t="s">
        <v>848</v>
      </c>
      <c r="G48" t="s">
        <v>734</v>
      </c>
      <c r="H48">
        <f>IF(SUMIFS(StandardName[IDinTheRanking],StandardName[StandardizedName],Analiza_wRankingach[[#This Row],[Nazwa uczelni]],StandardName[Ranking],"=THE")&gt;0,1,0)</f>
        <v>0</v>
      </c>
      <c r="I48">
        <f>IF(SUMIFS(StandardName[IDinTheRanking],StandardName[StandardizedName],Analiza_wRankingach[[#This Row],[Nazwa uczelni]],StandardName[Ranking],"=ARWU")&gt;0,1,0)</f>
        <v>0</v>
      </c>
      <c r="J48">
        <f>IF(SUMIFS(StandardName[IDinTheRanking],StandardName[StandardizedName],Analiza_wRankingach[[#This Row],[Nazwa uczelni]],StandardName[Ranking],"=QS")&gt;0,1,0)</f>
        <v>1</v>
      </c>
      <c r="K48">
        <f>IF(SUMIFS(StandardName[IDinTheRanking],StandardName[StandardizedName],Analiza_wRankingach[[#This Row],[Nazwa uczelni]],StandardName[Ranking],"=Webometrics")&gt;0,1,0)</f>
        <v>0</v>
      </c>
      <c r="L48">
        <f>SUM(Analiza_wRankingach[[#This Row],[THE]:[Webometrics]])</f>
        <v>1</v>
      </c>
      <c r="M48">
        <f>SUMIFS(StandardName[IDinTheRanking],StandardName[StandardizedName],Analiza_wRankingach[[#This Row],[Nazwa uczelni]],StandardName[Ranking],"=THE")</f>
        <v>0</v>
      </c>
      <c r="N48">
        <f>SUMIFS(StandardName[IDinTheRanking],StandardName[StandardizedName],Analiza_wRankingach[[#This Row],[Nazwa uczelni]],StandardName[Ranking],"=ARWU")</f>
        <v>0</v>
      </c>
      <c r="O48">
        <f>SUMIFS(StandardName[IDinTheRanking],StandardName[StandardizedName],Analiza_wRankingach[[#This Row],[Nazwa uczelni]],StandardName[Ranking],"=QS")</f>
        <v>75</v>
      </c>
      <c r="P48">
        <f>SUMIFS(StandardName[IDinTheRanking],StandardName[StandardizedName],Analiza_wRankingach[[#This Row],[Nazwa uczelni]],StandardName[Ranking],"=Webometrics")</f>
        <v>0</v>
      </c>
      <c r="Q48" s="6">
        <f>SUM(Analiza_wRankingach[[#This Row],[THE_ID]:[Webometrics_ID]])</f>
        <v>75</v>
      </c>
      <c r="R48" s="6"/>
    </row>
    <row r="49" spans="1:18" hidden="1" x14ac:dyDescent="0.45">
      <c r="A49" t="s">
        <v>558</v>
      </c>
      <c r="B49">
        <v>48</v>
      </c>
      <c r="C49" t="s">
        <v>199</v>
      </c>
      <c r="D49">
        <v>48</v>
      </c>
      <c r="E49" t="s">
        <v>848</v>
      </c>
      <c r="G49" t="s">
        <v>54</v>
      </c>
      <c r="H49">
        <f>IF(SUMIFS(StandardName[IDinTheRanking],StandardName[StandardizedName],Analiza_wRankingach[[#This Row],[Nazwa uczelni]],StandardName[Ranking],"=THE")&gt;0,1,0)</f>
        <v>1</v>
      </c>
      <c r="I49">
        <f>IF(SUMIFS(StandardName[IDinTheRanking],StandardName[StandardizedName],Analiza_wRankingach[[#This Row],[Nazwa uczelni]],StandardName[Ranking],"=ARWU")&gt;0,1,0)</f>
        <v>1</v>
      </c>
      <c r="J49">
        <f>IF(SUMIFS(StandardName[IDinTheRanking],StandardName[StandardizedName],Analiza_wRankingach[[#This Row],[Nazwa uczelni]],StandardName[Ranking],"=QS")&gt;0,1,0)</f>
        <v>1</v>
      </c>
      <c r="K49">
        <f>IF(SUMIFS(StandardName[IDinTheRanking],StandardName[StandardizedName],Analiza_wRankingach[[#This Row],[Nazwa uczelni]],StandardName[Ranking],"=Webometrics")&gt;0,1,0)</f>
        <v>1</v>
      </c>
      <c r="L49">
        <f>SUM(Analiza_wRankingach[[#This Row],[THE]:[Webometrics]])</f>
        <v>4</v>
      </c>
      <c r="M49">
        <f>SUMIFS(StandardName[IDinTheRanking],StandardName[StandardizedName],Analiza_wRankingach[[#This Row],[Nazwa uczelni]],StandardName[Ranking],"=THE")</f>
        <v>10</v>
      </c>
      <c r="N49">
        <f>SUMIFS(StandardName[IDinTheRanking],StandardName[StandardizedName],Analiza_wRankingach[[#This Row],[Nazwa uczelni]],StandardName[Ranking],"=ARWU")</f>
        <v>23</v>
      </c>
      <c r="O49">
        <f>SUMIFS(StandardName[IDinTheRanking],StandardName[StandardizedName],Analiza_wRankingach[[#This Row],[Nazwa uczelni]],StandardName[Ranking],"=QS")</f>
        <v>7</v>
      </c>
      <c r="P49">
        <f>SUMIFS(StandardName[IDinTheRanking],StandardName[StandardizedName],Analiza_wRankingach[[#This Row],[Nazwa uczelni]],StandardName[Ranking],"=Webometrics")</f>
        <v>35</v>
      </c>
      <c r="Q49" s="6">
        <f>SUM(Analiza_wRankingach[[#This Row],[THE_ID]:[Webometrics_ID]])</f>
        <v>75</v>
      </c>
      <c r="R49" s="6"/>
    </row>
    <row r="50" spans="1:18" hidden="1" x14ac:dyDescent="0.45">
      <c r="A50" t="s">
        <v>266</v>
      </c>
      <c r="B50">
        <v>49</v>
      </c>
      <c r="C50" t="s">
        <v>266</v>
      </c>
      <c r="D50">
        <v>49</v>
      </c>
      <c r="E50" t="s">
        <v>848</v>
      </c>
      <c r="G50" t="s">
        <v>395</v>
      </c>
      <c r="H50">
        <f>IF(SUMIFS(StandardName[IDinTheRanking],StandardName[StandardizedName],Analiza_wRankingach[[#This Row],[Nazwa uczelni]],StandardName[Ranking],"=THE")&gt;0,1,0)</f>
        <v>1</v>
      </c>
      <c r="I50">
        <f>IF(SUMIFS(StandardName[IDinTheRanking],StandardName[StandardizedName],Analiza_wRankingach[[#This Row],[Nazwa uczelni]],StandardName[Ranking],"=ARWU")&gt;0,1,0)</f>
        <v>0</v>
      </c>
      <c r="J50">
        <f>IF(SUMIFS(StandardName[IDinTheRanking],StandardName[StandardizedName],Analiza_wRankingach[[#This Row],[Nazwa uczelni]],StandardName[Ranking],"=QS")&gt;0,1,0)</f>
        <v>0</v>
      </c>
      <c r="K50">
        <f>IF(SUMIFS(StandardName[IDinTheRanking],StandardName[StandardizedName],Analiza_wRankingach[[#This Row],[Nazwa uczelni]],StandardName[Ranking],"=Webometrics")&gt;0,1,0)</f>
        <v>0</v>
      </c>
      <c r="L50">
        <f>SUM(Analiza_wRankingach[[#This Row],[THE]:[Webometrics]])</f>
        <v>1</v>
      </c>
      <c r="M50">
        <f>SUMIFS(StandardName[IDinTheRanking],StandardName[StandardizedName],Analiza_wRankingach[[#This Row],[Nazwa uczelni]],StandardName[Ranking],"=THE")</f>
        <v>77</v>
      </c>
      <c r="N50">
        <f>SUMIFS(StandardName[IDinTheRanking],StandardName[StandardizedName],Analiza_wRankingach[[#This Row],[Nazwa uczelni]],StandardName[Ranking],"=ARWU")</f>
        <v>0</v>
      </c>
      <c r="O50">
        <f>SUMIFS(StandardName[IDinTheRanking],StandardName[StandardizedName],Analiza_wRankingach[[#This Row],[Nazwa uczelni]],StandardName[Ranking],"=QS")</f>
        <v>0</v>
      </c>
      <c r="P50">
        <f>SUMIFS(StandardName[IDinTheRanking],StandardName[StandardizedName],Analiza_wRankingach[[#This Row],[Nazwa uczelni]],StandardName[Ranking],"=Webometrics")</f>
        <v>0</v>
      </c>
      <c r="Q50" s="6">
        <f>SUM(Analiza_wRankingach[[#This Row],[THE_ID]:[Webometrics_ID]])</f>
        <v>77</v>
      </c>
      <c r="R50" s="6"/>
    </row>
    <row r="51" spans="1:18" hidden="1" x14ac:dyDescent="0.45">
      <c r="A51" t="s">
        <v>561</v>
      </c>
      <c r="B51">
        <v>50</v>
      </c>
      <c r="C51" t="s">
        <v>561</v>
      </c>
      <c r="D51">
        <v>50</v>
      </c>
      <c r="E51" t="s">
        <v>848</v>
      </c>
      <c r="G51" t="s">
        <v>738</v>
      </c>
      <c r="H51">
        <f>IF(SUMIFS(StandardName[IDinTheRanking],StandardName[StandardizedName],Analiza_wRankingach[[#This Row],[Nazwa uczelni]],StandardName[Ranking],"=THE")&gt;0,1,0)</f>
        <v>0</v>
      </c>
      <c r="I51">
        <f>IF(SUMIFS(StandardName[IDinTheRanking],StandardName[StandardizedName],Analiza_wRankingach[[#This Row],[Nazwa uczelni]],StandardName[Ranking],"=ARWU")&gt;0,1,0)</f>
        <v>0</v>
      </c>
      <c r="J51">
        <f>IF(SUMIFS(StandardName[IDinTheRanking],StandardName[StandardizedName],Analiza_wRankingach[[#This Row],[Nazwa uczelni]],StandardName[Ranking],"=QS")&gt;0,1,0)</f>
        <v>1</v>
      </c>
      <c r="K51">
        <f>IF(SUMIFS(StandardName[IDinTheRanking],StandardName[StandardizedName],Analiza_wRankingach[[#This Row],[Nazwa uczelni]],StandardName[Ranking],"=Webometrics")&gt;0,1,0)</f>
        <v>0</v>
      </c>
      <c r="L51">
        <f>SUM(Analiza_wRankingach[[#This Row],[THE]:[Webometrics]])</f>
        <v>1</v>
      </c>
      <c r="M51">
        <f>SUMIFS(StandardName[IDinTheRanking],StandardName[StandardizedName],Analiza_wRankingach[[#This Row],[Nazwa uczelni]],StandardName[Ranking],"=THE")</f>
        <v>0</v>
      </c>
      <c r="N51">
        <f>SUMIFS(StandardName[IDinTheRanking],StandardName[StandardizedName],Analiza_wRankingach[[#This Row],[Nazwa uczelni]],StandardName[Ranking],"=ARWU")</f>
        <v>0</v>
      </c>
      <c r="O51">
        <f>SUMIFS(StandardName[IDinTheRanking],StandardName[StandardizedName],Analiza_wRankingach[[#This Row],[Nazwa uczelni]],StandardName[Ranking],"=QS")</f>
        <v>77</v>
      </c>
      <c r="P51">
        <f>SUMIFS(StandardName[IDinTheRanking],StandardName[StandardizedName],Analiza_wRankingach[[#This Row],[Nazwa uczelni]],StandardName[Ranking],"=Webometrics")</f>
        <v>0</v>
      </c>
      <c r="Q51" s="6">
        <f>SUM(Analiza_wRankingach[[#This Row],[THE_ID]:[Webometrics_ID]])</f>
        <v>77</v>
      </c>
      <c r="R51" s="6"/>
    </row>
    <row r="52" spans="1:18" hidden="1" x14ac:dyDescent="0.45">
      <c r="A52" t="s">
        <v>563</v>
      </c>
      <c r="B52">
        <v>51</v>
      </c>
      <c r="C52" t="s">
        <v>563</v>
      </c>
      <c r="D52">
        <v>51</v>
      </c>
      <c r="E52" t="s">
        <v>848</v>
      </c>
      <c r="G52" t="s">
        <v>830</v>
      </c>
      <c r="H52">
        <f>IF(SUMIFS(StandardName[IDinTheRanking],StandardName[StandardizedName],Analiza_wRankingach[[#This Row],[Nazwa uczelni]],StandardName[Ranking],"=THE")&gt;0,1,0)</f>
        <v>0</v>
      </c>
      <c r="I52">
        <f>IF(SUMIFS(StandardName[IDinTheRanking],StandardName[StandardizedName],Analiza_wRankingach[[#This Row],[Nazwa uczelni]],StandardName[Ranking],"=ARWU")&gt;0,1,0)</f>
        <v>0</v>
      </c>
      <c r="J52">
        <f>IF(SUMIFS(StandardName[IDinTheRanking],StandardName[StandardizedName],Analiza_wRankingach[[#This Row],[Nazwa uczelni]],StandardName[Ranking],"=QS")&gt;0,1,0)</f>
        <v>0</v>
      </c>
      <c r="K52">
        <f>IF(SUMIFS(StandardName[IDinTheRanking],StandardName[StandardizedName],Analiza_wRankingach[[#This Row],[Nazwa uczelni]],StandardName[Ranking],"=Webometrics")&gt;0,1,0)</f>
        <v>1</v>
      </c>
      <c r="L52">
        <f>SUM(Analiza_wRankingach[[#This Row],[THE]:[Webometrics]])</f>
        <v>1</v>
      </c>
      <c r="M52">
        <f>SUMIFS(StandardName[IDinTheRanking],StandardName[StandardizedName],Analiza_wRankingach[[#This Row],[Nazwa uczelni]],StandardName[Ranking],"=THE")</f>
        <v>0</v>
      </c>
      <c r="N52">
        <f>SUMIFS(StandardName[IDinTheRanking],StandardName[StandardizedName],Analiza_wRankingach[[#This Row],[Nazwa uczelni]],StandardName[Ranking],"=ARWU")</f>
        <v>0</v>
      </c>
      <c r="O52">
        <f>SUMIFS(StandardName[IDinTheRanking],StandardName[StandardizedName],Analiza_wRankingach[[#This Row],[Nazwa uczelni]],StandardName[Ranking],"=QS")</f>
        <v>0</v>
      </c>
      <c r="P52">
        <f>SUMIFS(StandardName[IDinTheRanking],StandardName[StandardizedName],Analiza_wRankingach[[#This Row],[Nazwa uczelni]],StandardName[Ranking],"=Webometrics")</f>
        <v>77</v>
      </c>
      <c r="Q52" s="6">
        <f>SUM(Analiza_wRankingach[[#This Row],[THE_ID]:[Webometrics_ID]])</f>
        <v>77</v>
      </c>
      <c r="R52" s="6"/>
    </row>
    <row r="53" spans="1:18" hidden="1" x14ac:dyDescent="0.45">
      <c r="A53" t="s">
        <v>565</v>
      </c>
      <c r="B53">
        <v>52</v>
      </c>
      <c r="C53" t="s">
        <v>565</v>
      </c>
      <c r="D53">
        <v>52</v>
      </c>
      <c r="E53" t="s">
        <v>848</v>
      </c>
      <c r="G53" t="s">
        <v>603</v>
      </c>
      <c r="H53">
        <f>IF(SUMIFS(StandardName[IDinTheRanking],StandardName[StandardizedName],Analiza_wRankingach[[#This Row],[Nazwa uczelni]],StandardName[Ranking],"=THE")&gt;0,1,0)</f>
        <v>0</v>
      </c>
      <c r="I53">
        <f>IF(SUMIFS(StandardName[IDinTheRanking],StandardName[StandardizedName],Analiza_wRankingach[[#This Row],[Nazwa uczelni]],StandardName[Ranking],"=ARWU")&gt;0,1,0)</f>
        <v>1</v>
      </c>
      <c r="J53">
        <f>IF(SUMIFS(StandardName[IDinTheRanking],StandardName[StandardizedName],Analiza_wRankingach[[#This Row],[Nazwa uczelni]],StandardName[Ranking],"=QS")&gt;0,1,0)</f>
        <v>0</v>
      </c>
      <c r="K53">
        <f>IF(SUMIFS(StandardName[IDinTheRanking],StandardName[StandardizedName],Analiza_wRankingach[[#This Row],[Nazwa uczelni]],StandardName[Ranking],"=Webometrics")&gt;0,1,0)</f>
        <v>0</v>
      </c>
      <c r="L53">
        <f>SUM(Analiza_wRankingach[[#This Row],[THE]:[Webometrics]])</f>
        <v>1</v>
      </c>
      <c r="M53">
        <f>SUMIFS(StandardName[IDinTheRanking],StandardName[StandardizedName],Analiza_wRankingach[[#This Row],[Nazwa uczelni]],StandardName[Ranking],"=THE")</f>
        <v>0</v>
      </c>
      <c r="N53">
        <f>SUMIFS(StandardName[IDinTheRanking],StandardName[StandardizedName],Analiza_wRankingach[[#This Row],[Nazwa uczelni]],StandardName[Ranking],"=ARWU")</f>
        <v>77</v>
      </c>
      <c r="O53">
        <f>SUMIFS(StandardName[IDinTheRanking],StandardName[StandardizedName],Analiza_wRankingach[[#This Row],[Nazwa uczelni]],StandardName[Ranking],"=QS")</f>
        <v>0</v>
      </c>
      <c r="P53">
        <f>SUMIFS(StandardName[IDinTheRanking],StandardName[StandardizedName],Analiza_wRankingach[[#This Row],[Nazwa uczelni]],StandardName[Ranking],"=Webometrics")</f>
        <v>0</v>
      </c>
      <c r="Q53" s="6">
        <f>SUM(Analiza_wRankingach[[#This Row],[THE_ID]:[Webometrics_ID]])</f>
        <v>77</v>
      </c>
      <c r="R53" s="6"/>
    </row>
    <row r="54" spans="1:18" hidden="1" x14ac:dyDescent="0.45">
      <c r="A54" t="s">
        <v>347</v>
      </c>
      <c r="B54">
        <v>53</v>
      </c>
      <c r="C54" t="s">
        <v>347</v>
      </c>
      <c r="D54">
        <v>53</v>
      </c>
      <c r="E54" t="s">
        <v>848</v>
      </c>
      <c r="G54" t="s">
        <v>831</v>
      </c>
      <c r="H54">
        <f>IF(SUMIFS(StandardName[IDinTheRanking],StandardName[StandardizedName],Analiza_wRankingach[[#This Row],[Nazwa uczelni]],StandardName[Ranking],"=THE")&gt;0,1,0)</f>
        <v>0</v>
      </c>
      <c r="I54">
        <f>IF(SUMIFS(StandardName[IDinTheRanking],StandardName[StandardizedName],Analiza_wRankingach[[#This Row],[Nazwa uczelni]],StandardName[Ranking],"=ARWU")&gt;0,1,0)</f>
        <v>0</v>
      </c>
      <c r="J54">
        <f>IF(SUMIFS(StandardName[IDinTheRanking],StandardName[StandardizedName],Analiza_wRankingach[[#This Row],[Nazwa uczelni]],StandardName[Ranking],"=QS")&gt;0,1,0)</f>
        <v>0</v>
      </c>
      <c r="K54">
        <f>IF(SUMIFS(StandardName[IDinTheRanking],StandardName[StandardizedName],Analiza_wRankingach[[#This Row],[Nazwa uczelni]],StandardName[Ranking],"=Webometrics")&gt;0,1,0)</f>
        <v>1</v>
      </c>
      <c r="L54">
        <f>SUM(Analiza_wRankingach[[#This Row],[THE]:[Webometrics]])</f>
        <v>1</v>
      </c>
      <c r="M54">
        <f>SUMIFS(StandardName[IDinTheRanking],StandardName[StandardizedName],Analiza_wRankingach[[#This Row],[Nazwa uczelni]],StandardName[Ranking],"=THE")</f>
        <v>0</v>
      </c>
      <c r="N54">
        <f>SUMIFS(StandardName[IDinTheRanking],StandardName[StandardizedName],Analiza_wRankingach[[#This Row],[Nazwa uczelni]],StandardName[Ranking],"=ARWU")</f>
        <v>0</v>
      </c>
      <c r="O54">
        <f>SUMIFS(StandardName[IDinTheRanking],StandardName[StandardizedName],Analiza_wRankingach[[#This Row],[Nazwa uczelni]],StandardName[Ranking],"=QS")</f>
        <v>0</v>
      </c>
      <c r="P54">
        <f>SUMIFS(StandardName[IDinTheRanking],StandardName[StandardizedName],Analiza_wRankingach[[#This Row],[Nazwa uczelni]],StandardName[Ranking],"=Webometrics")</f>
        <v>78</v>
      </c>
      <c r="Q54" s="6">
        <f>SUM(Analiza_wRankingach[[#This Row],[THE_ID]:[Webometrics_ID]])</f>
        <v>78</v>
      </c>
      <c r="R54" s="6"/>
    </row>
    <row r="55" spans="1:18" hidden="1" x14ac:dyDescent="0.45">
      <c r="A55" t="s">
        <v>286</v>
      </c>
      <c r="B55">
        <v>54</v>
      </c>
      <c r="C55" t="s">
        <v>286</v>
      </c>
      <c r="D55">
        <v>54</v>
      </c>
      <c r="E55" t="s">
        <v>848</v>
      </c>
      <c r="G55" t="s">
        <v>740</v>
      </c>
      <c r="H55">
        <f>IF(SUMIFS(StandardName[IDinTheRanking],StandardName[StandardizedName],Analiza_wRankingach[[#This Row],[Nazwa uczelni]],StandardName[Ranking],"=THE")&gt;0,1,0)</f>
        <v>0</v>
      </c>
      <c r="I55">
        <f>IF(SUMIFS(StandardName[IDinTheRanking],StandardName[StandardizedName],Analiza_wRankingach[[#This Row],[Nazwa uczelni]],StandardName[Ranking],"=ARWU")&gt;0,1,0)</f>
        <v>0</v>
      </c>
      <c r="J55">
        <f>IF(SUMIFS(StandardName[IDinTheRanking],StandardName[StandardizedName],Analiza_wRankingach[[#This Row],[Nazwa uczelni]],StandardName[Ranking],"=QS")&gt;0,1,0)</f>
        <v>1</v>
      </c>
      <c r="K55">
        <f>IF(SUMIFS(StandardName[IDinTheRanking],StandardName[StandardizedName],Analiza_wRankingach[[#This Row],[Nazwa uczelni]],StandardName[Ranking],"=Webometrics")&gt;0,1,0)</f>
        <v>0</v>
      </c>
      <c r="L55">
        <f>SUM(Analiza_wRankingach[[#This Row],[THE]:[Webometrics]])</f>
        <v>1</v>
      </c>
      <c r="M55">
        <f>SUMIFS(StandardName[IDinTheRanking],StandardName[StandardizedName],Analiza_wRankingach[[#This Row],[Nazwa uczelni]],StandardName[Ranking],"=THE")</f>
        <v>0</v>
      </c>
      <c r="N55">
        <f>SUMIFS(StandardName[IDinTheRanking],StandardName[StandardizedName],Analiza_wRankingach[[#This Row],[Nazwa uczelni]],StandardName[Ranking],"=ARWU")</f>
        <v>0</v>
      </c>
      <c r="O55">
        <f>SUMIFS(StandardName[IDinTheRanking],StandardName[StandardizedName],Analiza_wRankingach[[#This Row],[Nazwa uczelni]],StandardName[Ranking],"=QS")</f>
        <v>78</v>
      </c>
      <c r="P55">
        <f>SUMIFS(StandardName[IDinTheRanking],StandardName[StandardizedName],Analiza_wRankingach[[#This Row],[Nazwa uczelni]],StandardName[Ranking],"=Webometrics")</f>
        <v>0</v>
      </c>
      <c r="Q55" s="6">
        <f>SUM(Analiza_wRankingach[[#This Row],[THE_ID]:[Webometrics_ID]])</f>
        <v>78</v>
      </c>
      <c r="R55" s="6"/>
    </row>
    <row r="56" spans="1:18" hidden="1" x14ac:dyDescent="0.45">
      <c r="A56" t="s">
        <v>352</v>
      </c>
      <c r="B56">
        <v>55</v>
      </c>
      <c r="C56" t="s">
        <v>352</v>
      </c>
      <c r="D56">
        <v>54</v>
      </c>
      <c r="E56" t="s">
        <v>848</v>
      </c>
      <c r="G56" t="s">
        <v>604</v>
      </c>
      <c r="H56">
        <f>IF(SUMIFS(StandardName[IDinTheRanking],StandardName[StandardizedName],Analiza_wRankingach[[#This Row],[Nazwa uczelni]],StandardName[Ranking],"=THE")&gt;0,1,0)</f>
        <v>0</v>
      </c>
      <c r="I56">
        <f>IF(SUMIFS(StandardName[IDinTheRanking],StandardName[StandardizedName],Analiza_wRankingach[[#This Row],[Nazwa uczelni]],StandardName[Ranking],"=ARWU")&gt;0,1,0)</f>
        <v>1</v>
      </c>
      <c r="J56">
        <f>IF(SUMIFS(StandardName[IDinTheRanking],StandardName[StandardizedName],Analiza_wRankingach[[#This Row],[Nazwa uczelni]],StandardName[Ranking],"=QS")&gt;0,1,0)</f>
        <v>0</v>
      </c>
      <c r="K56">
        <f>IF(SUMIFS(StandardName[IDinTheRanking],StandardName[StandardizedName],Analiza_wRankingach[[#This Row],[Nazwa uczelni]],StandardName[Ranking],"=Webometrics")&gt;0,1,0)</f>
        <v>0</v>
      </c>
      <c r="L56">
        <f>SUM(Analiza_wRankingach[[#This Row],[THE]:[Webometrics]])</f>
        <v>1</v>
      </c>
      <c r="M56">
        <f>SUMIFS(StandardName[IDinTheRanking],StandardName[StandardizedName],Analiza_wRankingach[[#This Row],[Nazwa uczelni]],StandardName[Ranking],"=THE")</f>
        <v>0</v>
      </c>
      <c r="N56">
        <f>SUMIFS(StandardName[IDinTheRanking],StandardName[StandardizedName],Analiza_wRankingach[[#This Row],[Nazwa uczelni]],StandardName[Ranking],"=ARWU")</f>
        <v>78</v>
      </c>
      <c r="O56">
        <f>SUMIFS(StandardName[IDinTheRanking],StandardName[StandardizedName],Analiza_wRankingach[[#This Row],[Nazwa uczelni]],StandardName[Ranking],"=QS")</f>
        <v>0</v>
      </c>
      <c r="P56">
        <f>SUMIFS(StandardName[IDinTheRanking],StandardName[StandardizedName],Analiza_wRankingach[[#This Row],[Nazwa uczelni]],StandardName[Ranking],"=Webometrics")</f>
        <v>0</v>
      </c>
      <c r="Q56" s="6">
        <f>SUM(Analiza_wRankingach[[#This Row],[THE_ID]:[Webometrics_ID]])</f>
        <v>78</v>
      </c>
      <c r="R56" s="6"/>
    </row>
    <row r="57" spans="1:18" hidden="1" x14ac:dyDescent="0.45">
      <c r="A57" t="s">
        <v>173</v>
      </c>
      <c r="B57">
        <v>56</v>
      </c>
      <c r="C57" t="s">
        <v>173</v>
      </c>
      <c r="D57">
        <v>56</v>
      </c>
      <c r="E57" t="s">
        <v>848</v>
      </c>
      <c r="G57" t="s">
        <v>742</v>
      </c>
      <c r="H57">
        <f>IF(SUMIFS(StandardName[IDinTheRanking],StandardName[StandardizedName],Analiza_wRankingach[[#This Row],[Nazwa uczelni]],StandardName[Ranking],"=THE")&gt;0,1,0)</f>
        <v>0</v>
      </c>
      <c r="I57">
        <f>IF(SUMIFS(StandardName[IDinTheRanking],StandardName[StandardizedName],Analiza_wRankingach[[#This Row],[Nazwa uczelni]],StandardName[Ranking],"=ARWU")&gt;0,1,0)</f>
        <v>0</v>
      </c>
      <c r="J57">
        <f>IF(SUMIFS(StandardName[IDinTheRanking],StandardName[StandardizedName],Analiza_wRankingach[[#This Row],[Nazwa uczelni]],StandardName[Ranking],"=QS")&gt;0,1,0)</f>
        <v>1</v>
      </c>
      <c r="K57">
        <f>IF(SUMIFS(StandardName[IDinTheRanking],StandardName[StandardizedName],Analiza_wRankingach[[#This Row],[Nazwa uczelni]],StandardName[Ranking],"=Webometrics")&gt;0,1,0)</f>
        <v>0</v>
      </c>
      <c r="L57">
        <f>SUM(Analiza_wRankingach[[#This Row],[THE]:[Webometrics]])</f>
        <v>1</v>
      </c>
      <c r="M57">
        <f>SUMIFS(StandardName[IDinTheRanking],StandardName[StandardizedName],Analiza_wRankingach[[#This Row],[Nazwa uczelni]],StandardName[Ranking],"=THE")</f>
        <v>0</v>
      </c>
      <c r="N57">
        <f>SUMIFS(StandardName[IDinTheRanking],StandardName[StandardizedName],Analiza_wRankingach[[#This Row],[Nazwa uczelni]],StandardName[Ranking],"=ARWU")</f>
        <v>0</v>
      </c>
      <c r="O57">
        <f>SUMIFS(StandardName[IDinTheRanking],StandardName[StandardizedName],Analiza_wRankingach[[#This Row],[Nazwa uczelni]],StandardName[Ranking],"=QS")</f>
        <v>79</v>
      </c>
      <c r="P57">
        <f>SUMIFS(StandardName[IDinTheRanking],StandardName[StandardizedName],Analiza_wRankingach[[#This Row],[Nazwa uczelni]],StandardName[Ranking],"=Webometrics")</f>
        <v>0</v>
      </c>
      <c r="Q57" s="6">
        <f>SUM(Analiza_wRankingach[[#This Row],[THE_ID]:[Webometrics_ID]])</f>
        <v>79</v>
      </c>
      <c r="R57" s="6"/>
    </row>
    <row r="58" spans="1:18" hidden="1" x14ac:dyDescent="0.45">
      <c r="A58" t="s">
        <v>345</v>
      </c>
      <c r="B58">
        <v>57</v>
      </c>
      <c r="C58" t="s">
        <v>829</v>
      </c>
      <c r="D58">
        <v>57</v>
      </c>
      <c r="E58" t="s">
        <v>848</v>
      </c>
      <c r="G58" t="s">
        <v>605</v>
      </c>
      <c r="H58">
        <f>IF(SUMIFS(StandardName[IDinTheRanking],StandardName[StandardizedName],Analiza_wRankingach[[#This Row],[Nazwa uczelni]],StandardName[Ranking],"=THE")&gt;0,1,0)</f>
        <v>0</v>
      </c>
      <c r="I58">
        <f>IF(SUMIFS(StandardName[IDinTheRanking],StandardName[StandardizedName],Analiza_wRankingach[[#This Row],[Nazwa uczelni]],StandardName[Ranking],"=ARWU")&gt;0,1,0)</f>
        <v>1</v>
      </c>
      <c r="J58">
        <f>IF(SUMIFS(StandardName[IDinTheRanking],StandardName[StandardizedName],Analiza_wRankingach[[#This Row],[Nazwa uczelni]],StandardName[Ranking],"=QS")&gt;0,1,0)</f>
        <v>0</v>
      </c>
      <c r="K58">
        <f>IF(SUMIFS(StandardName[IDinTheRanking],StandardName[StandardizedName],Analiza_wRankingach[[#This Row],[Nazwa uczelni]],StandardName[Ranking],"=Webometrics")&gt;0,1,0)</f>
        <v>0</v>
      </c>
      <c r="L58">
        <f>SUM(Analiza_wRankingach[[#This Row],[THE]:[Webometrics]])</f>
        <v>1</v>
      </c>
      <c r="M58">
        <f>SUMIFS(StandardName[IDinTheRanking],StandardName[StandardizedName],Analiza_wRankingach[[#This Row],[Nazwa uczelni]],StandardName[Ranking],"=THE")</f>
        <v>0</v>
      </c>
      <c r="N58">
        <f>SUMIFS(StandardName[IDinTheRanking],StandardName[StandardizedName],Analiza_wRankingach[[#This Row],[Nazwa uczelni]],StandardName[Ranking],"=ARWU")</f>
        <v>79</v>
      </c>
      <c r="O58">
        <f>SUMIFS(StandardName[IDinTheRanking],StandardName[StandardizedName],Analiza_wRankingach[[#This Row],[Nazwa uczelni]],StandardName[Ranking],"=QS")</f>
        <v>0</v>
      </c>
      <c r="P58">
        <f>SUMIFS(StandardName[IDinTheRanking],StandardName[StandardizedName],Analiza_wRankingach[[#This Row],[Nazwa uczelni]],StandardName[Ranking],"=Webometrics")</f>
        <v>0</v>
      </c>
      <c r="Q58" s="6">
        <f>SUM(Analiza_wRankingach[[#This Row],[THE_ID]:[Webometrics_ID]])</f>
        <v>79</v>
      </c>
      <c r="R58" s="6"/>
    </row>
    <row r="59" spans="1:18" hidden="1" x14ac:dyDescent="0.45">
      <c r="A59" t="s">
        <v>570</v>
      </c>
      <c r="B59">
        <v>58</v>
      </c>
      <c r="C59" t="s">
        <v>570</v>
      </c>
      <c r="D59">
        <v>57</v>
      </c>
      <c r="E59" t="s">
        <v>848</v>
      </c>
      <c r="G59" t="s">
        <v>31</v>
      </c>
      <c r="H59">
        <f>IF(SUMIFS(StandardName[IDinTheRanking],StandardName[StandardizedName],Analiza_wRankingach[[#This Row],[Nazwa uczelni]],StandardName[Ranking],"=THE")&gt;0,1,0)</f>
        <v>1</v>
      </c>
      <c r="I59">
        <f>IF(SUMIFS(StandardName[IDinTheRanking],StandardName[StandardizedName],Analiza_wRankingach[[#This Row],[Nazwa uczelni]],StandardName[Ranking],"=ARWU")&gt;0,1,0)</f>
        <v>1</v>
      </c>
      <c r="J59">
        <f>IF(SUMIFS(StandardName[IDinTheRanking],StandardName[StandardizedName],Analiza_wRankingach[[#This Row],[Nazwa uczelni]],StandardName[Ranking],"=QS")&gt;0,1,0)</f>
        <v>1</v>
      </c>
      <c r="K59">
        <f>IF(SUMIFS(StandardName[IDinTheRanking],StandardName[StandardizedName],Analiza_wRankingach[[#This Row],[Nazwa uczelni]],StandardName[Ranking],"=Webometrics")&gt;0,1,0)</f>
        <v>1</v>
      </c>
      <c r="L59">
        <f>SUM(Analiza_wRankingach[[#This Row],[THE]:[Webometrics]])</f>
        <v>4</v>
      </c>
      <c r="M59">
        <f>SUMIFS(StandardName[IDinTheRanking],StandardName[StandardizedName],Analiza_wRankingach[[#This Row],[Nazwa uczelni]],StandardName[Ranking],"=THE")</f>
        <v>6</v>
      </c>
      <c r="N59">
        <f>SUMIFS(StandardName[IDinTheRanking],StandardName[StandardizedName],Analiza_wRankingach[[#This Row],[Nazwa uczelni]],StandardName[Ranking],"=ARWU")</f>
        <v>9</v>
      </c>
      <c r="O59">
        <f>SUMIFS(StandardName[IDinTheRanking],StandardName[StandardizedName],Analiza_wRankingach[[#This Row],[Nazwa uczelni]],StandardName[Ranking],"=QS")</f>
        <v>6</v>
      </c>
      <c r="P59">
        <f>SUMIFS(StandardName[IDinTheRanking],StandardName[StandardizedName],Analiza_wRankingach[[#This Row],[Nazwa uczelni]],StandardName[Ranking],"=Webometrics")</f>
        <v>59</v>
      </c>
      <c r="Q59" s="6">
        <f>SUM(Analiza_wRankingach[[#This Row],[THE_ID]:[Webometrics_ID]])</f>
        <v>80</v>
      </c>
      <c r="R59" s="6"/>
    </row>
    <row r="60" spans="1:18" hidden="1" x14ac:dyDescent="0.45">
      <c r="A60" t="s">
        <v>425</v>
      </c>
      <c r="B60">
        <v>59</v>
      </c>
      <c r="C60" t="s">
        <v>425</v>
      </c>
      <c r="D60">
        <v>59</v>
      </c>
      <c r="E60" t="s">
        <v>848</v>
      </c>
      <c r="G60" t="s">
        <v>89</v>
      </c>
      <c r="H60">
        <f>IF(SUMIFS(StandardName[IDinTheRanking],StandardName[StandardizedName],Analiza_wRankingach[[#This Row],[Nazwa uczelni]],StandardName[Ranking],"=THE")&gt;0,1,0)</f>
        <v>1</v>
      </c>
      <c r="I60">
        <f>IF(SUMIFS(StandardName[IDinTheRanking],StandardName[StandardizedName],Analiza_wRankingach[[#This Row],[Nazwa uczelni]],StandardName[Ranking],"=ARWU")&gt;0,1,0)</f>
        <v>1</v>
      </c>
      <c r="J60">
        <f>IF(SUMIFS(StandardName[IDinTheRanking],StandardName[StandardizedName],Analiza_wRankingach[[#This Row],[Nazwa uczelni]],StandardName[Ranking],"=QS")&gt;0,1,0)</f>
        <v>1</v>
      </c>
      <c r="K60">
        <f>IF(SUMIFS(StandardName[IDinTheRanking],StandardName[StandardizedName],Analiza_wRankingach[[#This Row],[Nazwa uczelni]],StandardName[Ranking],"=Webometrics")&gt;0,1,0)</f>
        <v>1</v>
      </c>
      <c r="L60">
        <f>SUM(Analiza_wRankingach[[#This Row],[THE]:[Webometrics]])</f>
        <v>4</v>
      </c>
      <c r="M60">
        <f>SUMIFS(StandardName[IDinTheRanking],StandardName[StandardizedName],Analiza_wRankingach[[#This Row],[Nazwa uczelni]],StandardName[Ranking],"=THE")</f>
        <v>16</v>
      </c>
      <c r="N60">
        <f>SUMIFS(StandardName[IDinTheRanking],StandardName[StandardizedName],Analiza_wRankingach[[#This Row],[Nazwa uczelni]],StandardName[Ranking],"=ARWU")</f>
        <v>26</v>
      </c>
      <c r="O60">
        <f>SUMIFS(StandardName[IDinTheRanking],StandardName[StandardizedName],Analiza_wRankingach[[#This Row],[Nazwa uczelni]],StandardName[Ranking],"=QS")</f>
        <v>14</v>
      </c>
      <c r="P60">
        <f>SUMIFS(StandardName[IDinTheRanking],StandardName[StandardizedName],Analiza_wRankingach[[#This Row],[Nazwa uczelni]],StandardName[Ranking],"=Webometrics")</f>
        <v>24</v>
      </c>
      <c r="Q60" s="6">
        <f>SUM(Analiza_wRankingach[[#This Row],[THE_ID]:[Webometrics_ID]])</f>
        <v>80</v>
      </c>
      <c r="R60" s="6"/>
    </row>
    <row r="61" spans="1:18" hidden="1" x14ac:dyDescent="0.45">
      <c r="A61" t="s">
        <v>572</v>
      </c>
      <c r="B61">
        <v>60</v>
      </c>
      <c r="C61" t="s">
        <v>572</v>
      </c>
      <c r="D61">
        <v>60</v>
      </c>
      <c r="E61" t="s">
        <v>848</v>
      </c>
      <c r="G61" t="s">
        <v>832</v>
      </c>
      <c r="H61">
        <f>IF(SUMIFS(StandardName[IDinTheRanking],StandardName[StandardizedName],Analiza_wRankingach[[#This Row],[Nazwa uczelni]],StandardName[Ranking],"=THE")&gt;0,1,0)</f>
        <v>0</v>
      </c>
      <c r="I61">
        <f>IF(SUMIFS(StandardName[IDinTheRanking],StandardName[StandardizedName],Analiza_wRankingach[[#This Row],[Nazwa uczelni]],StandardName[Ranking],"=ARWU")&gt;0,1,0)</f>
        <v>0</v>
      </c>
      <c r="J61">
        <f>IF(SUMIFS(StandardName[IDinTheRanking],StandardName[StandardizedName],Analiza_wRankingach[[#This Row],[Nazwa uczelni]],StandardName[Ranking],"=QS")&gt;0,1,0)</f>
        <v>0</v>
      </c>
      <c r="K61">
        <f>IF(SUMIFS(StandardName[IDinTheRanking],StandardName[StandardizedName],Analiza_wRankingach[[#This Row],[Nazwa uczelni]],StandardName[Ranking],"=Webometrics")&gt;0,1,0)</f>
        <v>1</v>
      </c>
      <c r="L61">
        <f>SUM(Analiza_wRankingach[[#This Row],[THE]:[Webometrics]])</f>
        <v>1</v>
      </c>
      <c r="M61">
        <f>SUMIFS(StandardName[IDinTheRanking],StandardName[StandardizedName],Analiza_wRankingach[[#This Row],[Nazwa uczelni]],StandardName[Ranking],"=THE")</f>
        <v>0</v>
      </c>
      <c r="N61">
        <f>SUMIFS(StandardName[IDinTheRanking],StandardName[StandardizedName],Analiza_wRankingach[[#This Row],[Nazwa uczelni]],StandardName[Ranking],"=ARWU")</f>
        <v>0</v>
      </c>
      <c r="O61">
        <f>SUMIFS(StandardName[IDinTheRanking],StandardName[StandardizedName],Analiza_wRankingach[[#This Row],[Nazwa uczelni]],StandardName[Ranking],"=QS")</f>
        <v>0</v>
      </c>
      <c r="P61">
        <f>SUMIFS(StandardName[IDinTheRanking],StandardName[StandardizedName],Analiza_wRankingach[[#This Row],[Nazwa uczelni]],StandardName[Ranking],"=Webometrics")</f>
        <v>82</v>
      </c>
      <c r="Q61" s="6">
        <f>SUM(Analiza_wRankingach[[#This Row],[THE_ID]:[Webometrics_ID]])</f>
        <v>82</v>
      </c>
      <c r="R61" s="6"/>
    </row>
    <row r="62" spans="1:18" hidden="1" x14ac:dyDescent="0.45">
      <c r="A62" t="s">
        <v>463</v>
      </c>
      <c r="B62">
        <v>61</v>
      </c>
      <c r="C62" t="s">
        <v>808</v>
      </c>
      <c r="D62">
        <v>61</v>
      </c>
      <c r="E62" t="s">
        <v>848</v>
      </c>
      <c r="G62" t="s">
        <v>133</v>
      </c>
      <c r="H62">
        <f>IF(SUMIFS(StandardName[IDinTheRanking],StandardName[StandardizedName],Analiza_wRankingach[[#This Row],[Nazwa uczelni]],StandardName[Ranking],"=THE")&gt;0,1,0)</f>
        <v>1</v>
      </c>
      <c r="I62">
        <f>IF(SUMIFS(StandardName[IDinTheRanking],StandardName[StandardizedName],Analiza_wRankingach[[#This Row],[Nazwa uczelni]],StandardName[Ranking],"=ARWU")&gt;0,1,0)</f>
        <v>1</v>
      </c>
      <c r="J62">
        <f>IF(SUMIFS(StandardName[IDinTheRanking],StandardName[StandardizedName],Analiza_wRankingach[[#This Row],[Nazwa uczelni]],StandardName[Ranking],"=QS")&gt;0,1,0)</f>
        <v>1</v>
      </c>
      <c r="K62">
        <f>IF(SUMIFS(StandardName[IDinTheRanking],StandardName[StandardizedName],Analiza_wRankingach[[#This Row],[Nazwa uczelni]],StandardName[Ranking],"=Webometrics")&gt;0,1,0)</f>
        <v>1</v>
      </c>
      <c r="L62">
        <f>SUM(Analiza_wRankingach[[#This Row],[THE]:[Webometrics]])</f>
        <v>4</v>
      </c>
      <c r="M62">
        <f>SUMIFS(StandardName[IDinTheRanking],StandardName[StandardizedName],Analiza_wRankingach[[#This Row],[Nazwa uczelni]],StandardName[Ranking],"=THE")</f>
        <v>23</v>
      </c>
      <c r="N62">
        <f>SUMIFS(StandardName[IDinTheRanking],StandardName[StandardizedName],Analiza_wRankingach[[#This Row],[Nazwa uczelni]],StandardName[Ranking],"=ARWU")</f>
        <v>28</v>
      </c>
      <c r="O62">
        <f>SUMIFS(StandardName[IDinTheRanking],StandardName[StandardizedName],Analiza_wRankingach[[#This Row],[Nazwa uczelni]],StandardName[Ranking],"=QS")</f>
        <v>25</v>
      </c>
      <c r="P62">
        <f>SUMIFS(StandardName[IDinTheRanking],StandardName[StandardizedName],Analiza_wRankingach[[#This Row],[Nazwa uczelni]],StandardName[Ranking],"=Webometrics")</f>
        <v>6</v>
      </c>
      <c r="Q62" s="6">
        <f>SUM(Analiza_wRankingach[[#This Row],[THE_ID]:[Webometrics_ID]])</f>
        <v>82</v>
      </c>
      <c r="R62" s="6"/>
    </row>
    <row r="63" spans="1:18" hidden="1" x14ac:dyDescent="0.45">
      <c r="A63" t="s">
        <v>594</v>
      </c>
      <c r="B63">
        <v>62</v>
      </c>
      <c r="C63" t="s">
        <v>594</v>
      </c>
      <c r="D63">
        <v>62</v>
      </c>
      <c r="E63" t="s">
        <v>848</v>
      </c>
      <c r="G63" t="s">
        <v>833</v>
      </c>
      <c r="H63">
        <f>IF(SUMIFS(StandardName[IDinTheRanking],StandardName[StandardizedName],Analiza_wRankingach[[#This Row],[Nazwa uczelni]],StandardName[Ranking],"=THE")&gt;0,1,0)</f>
        <v>0</v>
      </c>
      <c r="I63">
        <f>IF(SUMIFS(StandardName[IDinTheRanking],StandardName[StandardizedName],Analiza_wRankingach[[#This Row],[Nazwa uczelni]],StandardName[Ranking],"=ARWU")&gt;0,1,0)</f>
        <v>0</v>
      </c>
      <c r="J63">
        <f>IF(SUMIFS(StandardName[IDinTheRanking],StandardName[StandardizedName],Analiza_wRankingach[[#This Row],[Nazwa uczelni]],StandardName[Ranking],"=QS")&gt;0,1,0)</f>
        <v>0</v>
      </c>
      <c r="K63">
        <f>IF(SUMIFS(StandardName[IDinTheRanking],StandardName[StandardizedName],Analiza_wRankingach[[#This Row],[Nazwa uczelni]],StandardName[Ranking],"=Webometrics")&gt;0,1,0)</f>
        <v>1</v>
      </c>
      <c r="L63">
        <f>SUM(Analiza_wRankingach[[#This Row],[THE]:[Webometrics]])</f>
        <v>1</v>
      </c>
      <c r="M63">
        <f>SUMIFS(StandardName[IDinTheRanking],StandardName[StandardizedName],Analiza_wRankingach[[#This Row],[Nazwa uczelni]],StandardName[Ranking],"=THE")</f>
        <v>0</v>
      </c>
      <c r="N63">
        <f>SUMIFS(StandardName[IDinTheRanking],StandardName[StandardizedName],Analiza_wRankingach[[#This Row],[Nazwa uczelni]],StandardName[Ranking],"=ARWU")</f>
        <v>0</v>
      </c>
      <c r="O63">
        <f>SUMIFS(StandardName[IDinTheRanking],StandardName[StandardizedName],Analiza_wRankingach[[#This Row],[Nazwa uczelni]],StandardName[Ranking],"=QS")</f>
        <v>0</v>
      </c>
      <c r="P63">
        <f>SUMIFS(StandardName[IDinTheRanking],StandardName[StandardizedName],Analiza_wRankingach[[#This Row],[Nazwa uczelni]],StandardName[Ranking],"=Webometrics")</f>
        <v>83</v>
      </c>
      <c r="Q63" s="6">
        <f>SUM(Analiza_wRankingach[[#This Row],[THE_ID]:[Webometrics_ID]])</f>
        <v>83</v>
      </c>
      <c r="R63" s="6"/>
    </row>
    <row r="64" spans="1:18" hidden="1" x14ac:dyDescent="0.45">
      <c r="A64" t="s">
        <v>385</v>
      </c>
      <c r="B64">
        <v>63</v>
      </c>
      <c r="C64" t="s">
        <v>385</v>
      </c>
      <c r="D64">
        <v>62</v>
      </c>
      <c r="E64" t="s">
        <v>848</v>
      </c>
      <c r="G64" t="s">
        <v>609</v>
      </c>
      <c r="H64">
        <f>IF(SUMIFS(StandardName[IDinTheRanking],StandardName[StandardizedName],Analiza_wRankingach[[#This Row],[Nazwa uczelni]],StandardName[Ranking],"=THE")&gt;0,1,0)</f>
        <v>0</v>
      </c>
      <c r="I64">
        <f>IF(SUMIFS(StandardName[IDinTheRanking],StandardName[StandardizedName],Analiza_wRankingach[[#This Row],[Nazwa uczelni]],StandardName[Ranking],"=ARWU")&gt;0,1,0)</f>
        <v>1</v>
      </c>
      <c r="J64">
        <f>IF(SUMIFS(StandardName[IDinTheRanking],StandardName[StandardizedName],Analiza_wRankingach[[#This Row],[Nazwa uczelni]],StandardName[Ranking],"=QS")&gt;0,1,0)</f>
        <v>0</v>
      </c>
      <c r="K64">
        <f>IF(SUMIFS(StandardName[IDinTheRanking],StandardName[StandardizedName],Analiza_wRankingach[[#This Row],[Nazwa uczelni]],StandardName[Ranking],"=Webometrics")&gt;0,1,0)</f>
        <v>0</v>
      </c>
      <c r="L64">
        <f>SUM(Analiza_wRankingach[[#This Row],[THE]:[Webometrics]])</f>
        <v>1</v>
      </c>
      <c r="M64">
        <f>SUMIFS(StandardName[IDinTheRanking],StandardName[StandardizedName],Analiza_wRankingach[[#This Row],[Nazwa uczelni]],StandardName[Ranking],"=THE")</f>
        <v>0</v>
      </c>
      <c r="N64">
        <f>SUMIFS(StandardName[IDinTheRanking],StandardName[StandardizedName],Analiza_wRankingach[[#This Row],[Nazwa uczelni]],StandardName[Ranking],"=ARWU")</f>
        <v>84</v>
      </c>
      <c r="O64">
        <f>SUMIFS(StandardName[IDinTheRanking],StandardName[StandardizedName],Analiza_wRankingach[[#This Row],[Nazwa uczelni]],StandardName[Ranking],"=QS")</f>
        <v>0</v>
      </c>
      <c r="P64">
        <f>SUMIFS(StandardName[IDinTheRanking],StandardName[StandardizedName],Analiza_wRankingach[[#This Row],[Nazwa uczelni]],StandardName[Ranking],"=Webometrics")</f>
        <v>0</v>
      </c>
      <c r="Q64" s="6">
        <f>SUM(Analiza_wRankingach[[#This Row],[THE_ID]:[Webometrics_ID]])</f>
        <v>84</v>
      </c>
      <c r="R64" s="6"/>
    </row>
    <row r="65" spans="1:18" hidden="1" x14ac:dyDescent="0.45">
      <c r="A65" t="s">
        <v>595</v>
      </c>
      <c r="B65">
        <v>64</v>
      </c>
      <c r="C65" t="s">
        <v>810</v>
      </c>
      <c r="D65">
        <v>64</v>
      </c>
      <c r="E65" t="s">
        <v>848</v>
      </c>
      <c r="G65" t="s">
        <v>835</v>
      </c>
      <c r="H65">
        <f>IF(SUMIFS(StandardName[IDinTheRanking],StandardName[StandardizedName],Analiza_wRankingach[[#This Row],[Nazwa uczelni]],StandardName[Ranking],"=THE")&gt;0,1,0)</f>
        <v>0</v>
      </c>
      <c r="I65">
        <f>IF(SUMIFS(StandardName[IDinTheRanking],StandardName[StandardizedName],Analiza_wRankingach[[#This Row],[Nazwa uczelni]],StandardName[Ranking],"=ARWU")&gt;0,1,0)</f>
        <v>0</v>
      </c>
      <c r="J65">
        <f>IF(SUMIFS(StandardName[IDinTheRanking],StandardName[StandardizedName],Analiza_wRankingach[[#This Row],[Nazwa uczelni]],StandardName[Ranking],"=QS")&gt;0,1,0)</f>
        <v>0</v>
      </c>
      <c r="K65">
        <f>IF(SUMIFS(StandardName[IDinTheRanking],StandardName[StandardizedName],Analiza_wRankingach[[#This Row],[Nazwa uczelni]],StandardName[Ranking],"=Webometrics")&gt;0,1,0)</f>
        <v>1</v>
      </c>
      <c r="L65">
        <f>SUM(Analiza_wRankingach[[#This Row],[THE]:[Webometrics]])</f>
        <v>1</v>
      </c>
      <c r="M65">
        <f>SUMIFS(StandardName[IDinTheRanking],StandardName[StandardizedName],Analiza_wRankingach[[#This Row],[Nazwa uczelni]],StandardName[Ranking],"=THE")</f>
        <v>0</v>
      </c>
      <c r="N65">
        <f>SUMIFS(StandardName[IDinTheRanking],StandardName[StandardizedName],Analiza_wRankingach[[#This Row],[Nazwa uczelni]],StandardName[Ranking],"=ARWU")</f>
        <v>0</v>
      </c>
      <c r="O65">
        <f>SUMIFS(StandardName[IDinTheRanking],StandardName[StandardizedName],Analiza_wRankingach[[#This Row],[Nazwa uczelni]],StandardName[Ranking],"=QS")</f>
        <v>0</v>
      </c>
      <c r="P65">
        <f>SUMIFS(StandardName[IDinTheRanking],StandardName[StandardizedName],Analiza_wRankingach[[#This Row],[Nazwa uczelni]],StandardName[Ranking],"=Webometrics")</f>
        <v>85</v>
      </c>
      <c r="Q65" s="6">
        <f>SUM(Analiza_wRankingach[[#This Row],[THE_ID]:[Webometrics_ID]])</f>
        <v>85</v>
      </c>
      <c r="R65" s="6"/>
    </row>
    <row r="66" spans="1:18" hidden="1" x14ac:dyDescent="0.45">
      <c r="A66" t="s">
        <v>471</v>
      </c>
      <c r="B66">
        <v>65</v>
      </c>
      <c r="C66" t="s">
        <v>471</v>
      </c>
      <c r="D66">
        <v>64</v>
      </c>
      <c r="E66" t="s">
        <v>848</v>
      </c>
      <c r="G66" t="s">
        <v>610</v>
      </c>
      <c r="H66">
        <f>IF(SUMIFS(StandardName[IDinTheRanking],StandardName[StandardizedName],Analiza_wRankingach[[#This Row],[Nazwa uczelni]],StandardName[Ranking],"=THE")&gt;0,1,0)</f>
        <v>0</v>
      </c>
      <c r="I66">
        <f>IF(SUMIFS(StandardName[IDinTheRanking],StandardName[StandardizedName],Analiza_wRankingach[[#This Row],[Nazwa uczelni]],StandardName[Ranking],"=ARWU")&gt;0,1,0)</f>
        <v>1</v>
      </c>
      <c r="J66">
        <f>IF(SUMIFS(StandardName[IDinTheRanking],StandardName[StandardizedName],Analiza_wRankingach[[#This Row],[Nazwa uczelni]],StandardName[Ranking],"=QS")&gt;0,1,0)</f>
        <v>0</v>
      </c>
      <c r="K66">
        <f>IF(SUMIFS(StandardName[IDinTheRanking],StandardName[StandardizedName],Analiza_wRankingach[[#This Row],[Nazwa uczelni]],StandardName[Ranking],"=Webometrics")&gt;0,1,0)</f>
        <v>0</v>
      </c>
      <c r="L66">
        <f>SUM(Analiza_wRankingach[[#This Row],[THE]:[Webometrics]])</f>
        <v>1</v>
      </c>
      <c r="M66">
        <f>SUMIFS(StandardName[IDinTheRanking],StandardName[StandardizedName],Analiza_wRankingach[[#This Row],[Nazwa uczelni]],StandardName[Ranking],"=THE")</f>
        <v>0</v>
      </c>
      <c r="N66">
        <f>SUMIFS(StandardName[IDinTheRanking],StandardName[StandardizedName],Analiza_wRankingach[[#This Row],[Nazwa uczelni]],StandardName[Ranking],"=ARWU")</f>
        <v>85</v>
      </c>
      <c r="O66">
        <f>SUMIFS(StandardName[IDinTheRanking],StandardName[StandardizedName],Analiza_wRankingach[[#This Row],[Nazwa uczelni]],StandardName[Ranking],"=QS")</f>
        <v>0</v>
      </c>
      <c r="P66">
        <f>SUMIFS(StandardName[IDinTheRanking],StandardName[StandardizedName],Analiza_wRankingach[[#This Row],[Nazwa uczelni]],StandardName[Ranking],"=Webometrics")</f>
        <v>0</v>
      </c>
      <c r="Q66" s="6">
        <f>SUM(Analiza_wRankingach[[#This Row],[THE_ID]:[Webometrics_ID]])</f>
        <v>85</v>
      </c>
      <c r="R66" s="6"/>
    </row>
    <row r="67" spans="1:18" hidden="1" x14ac:dyDescent="0.45">
      <c r="A67" t="s">
        <v>388</v>
      </c>
      <c r="B67">
        <v>66</v>
      </c>
      <c r="C67" t="s">
        <v>388</v>
      </c>
      <c r="D67">
        <v>66</v>
      </c>
      <c r="E67" t="s">
        <v>848</v>
      </c>
      <c r="G67" t="s">
        <v>434</v>
      </c>
      <c r="H67">
        <f>IF(SUMIFS(StandardName[IDinTheRanking],StandardName[StandardizedName],Analiza_wRankingach[[#This Row],[Nazwa uczelni]],StandardName[Ranking],"=THE")&gt;0,1,0)</f>
        <v>1</v>
      </c>
      <c r="I67">
        <f>IF(SUMIFS(StandardName[IDinTheRanking],StandardName[StandardizedName],Analiza_wRankingach[[#This Row],[Nazwa uczelni]],StandardName[Ranking],"=ARWU")&gt;0,1,0)</f>
        <v>0</v>
      </c>
      <c r="J67">
        <f>IF(SUMIFS(StandardName[IDinTheRanking],StandardName[StandardizedName],Analiza_wRankingach[[#This Row],[Nazwa uczelni]],StandardName[Ranking],"=QS")&gt;0,1,0)</f>
        <v>0</v>
      </c>
      <c r="K67">
        <f>IF(SUMIFS(StandardName[IDinTheRanking],StandardName[StandardizedName],Analiza_wRankingach[[#This Row],[Nazwa uczelni]],StandardName[Ranking],"=Webometrics")&gt;0,1,0)</f>
        <v>0</v>
      </c>
      <c r="L67">
        <f>SUM(Analiza_wRankingach[[#This Row],[THE]:[Webometrics]])</f>
        <v>1</v>
      </c>
      <c r="M67">
        <f>SUMIFS(StandardName[IDinTheRanking],StandardName[StandardizedName],Analiza_wRankingach[[#This Row],[Nazwa uczelni]],StandardName[Ranking],"=THE")</f>
        <v>86</v>
      </c>
      <c r="N67">
        <f>SUMIFS(StandardName[IDinTheRanking],StandardName[StandardizedName],Analiza_wRankingach[[#This Row],[Nazwa uczelni]],StandardName[Ranking],"=ARWU")</f>
        <v>0</v>
      </c>
      <c r="O67">
        <f>SUMIFS(StandardName[IDinTheRanking],StandardName[StandardizedName],Analiza_wRankingach[[#This Row],[Nazwa uczelni]],StandardName[Ranking],"=QS")</f>
        <v>0</v>
      </c>
      <c r="P67">
        <f>SUMIFS(StandardName[IDinTheRanking],StandardName[StandardizedName],Analiza_wRankingach[[#This Row],[Nazwa uczelni]],StandardName[Ranking],"=Webometrics")</f>
        <v>0</v>
      </c>
      <c r="Q67" s="6">
        <f>SUM(Analiza_wRankingach[[#This Row],[THE_ID]:[Webometrics_ID]])</f>
        <v>86</v>
      </c>
      <c r="R67" s="6"/>
    </row>
    <row r="68" spans="1:18" hidden="1" x14ac:dyDescent="0.45">
      <c r="A68" t="s">
        <v>282</v>
      </c>
      <c r="B68">
        <v>67</v>
      </c>
      <c r="C68" t="s">
        <v>282</v>
      </c>
      <c r="D68">
        <v>67</v>
      </c>
      <c r="E68" t="s">
        <v>848</v>
      </c>
      <c r="G68" t="s">
        <v>836</v>
      </c>
      <c r="H68">
        <f>IF(SUMIFS(StandardName[IDinTheRanking],StandardName[StandardizedName],Analiza_wRankingach[[#This Row],[Nazwa uczelni]],StandardName[Ranking],"=THE")&gt;0,1,0)</f>
        <v>0</v>
      </c>
      <c r="I68">
        <f>IF(SUMIFS(StandardName[IDinTheRanking],StandardName[StandardizedName],Analiza_wRankingach[[#This Row],[Nazwa uczelni]],StandardName[Ranking],"=ARWU")&gt;0,1,0)</f>
        <v>0</v>
      </c>
      <c r="J68">
        <f>IF(SUMIFS(StandardName[IDinTheRanking],StandardName[StandardizedName],Analiza_wRankingach[[#This Row],[Nazwa uczelni]],StandardName[Ranking],"=QS")&gt;0,1,0)</f>
        <v>0</v>
      </c>
      <c r="K68">
        <f>IF(SUMIFS(StandardName[IDinTheRanking],StandardName[StandardizedName],Analiza_wRankingach[[#This Row],[Nazwa uczelni]],StandardName[Ranking],"=Webometrics")&gt;0,1,0)</f>
        <v>1</v>
      </c>
      <c r="L68">
        <f>SUM(Analiza_wRankingach[[#This Row],[THE]:[Webometrics]])</f>
        <v>1</v>
      </c>
      <c r="M68">
        <f>SUMIFS(StandardName[IDinTheRanking],StandardName[StandardizedName],Analiza_wRankingach[[#This Row],[Nazwa uczelni]],StandardName[Ranking],"=THE")</f>
        <v>0</v>
      </c>
      <c r="N68">
        <f>SUMIFS(StandardName[IDinTheRanking],StandardName[StandardizedName],Analiza_wRankingach[[#This Row],[Nazwa uczelni]],StandardName[Ranking],"=ARWU")</f>
        <v>0</v>
      </c>
      <c r="O68">
        <f>SUMIFS(StandardName[IDinTheRanking],StandardName[StandardizedName],Analiza_wRankingach[[#This Row],[Nazwa uczelni]],StandardName[Ranking],"=QS")</f>
        <v>0</v>
      </c>
      <c r="P68">
        <f>SUMIFS(StandardName[IDinTheRanking],StandardName[StandardizedName],Analiza_wRankingach[[#This Row],[Nazwa uczelni]],StandardName[Ranking],"=Webometrics")</f>
        <v>86</v>
      </c>
      <c r="Q68" s="6">
        <f>SUM(Analiza_wRankingach[[#This Row],[THE_ID]:[Webometrics_ID]])</f>
        <v>86</v>
      </c>
      <c r="R68" s="6"/>
    </row>
    <row r="69" spans="1:18" hidden="1" x14ac:dyDescent="0.45">
      <c r="A69" t="s">
        <v>598</v>
      </c>
      <c r="B69">
        <v>68</v>
      </c>
      <c r="C69" t="s">
        <v>598</v>
      </c>
      <c r="D69">
        <v>67</v>
      </c>
      <c r="E69" t="s">
        <v>848</v>
      </c>
      <c r="G69" t="s">
        <v>612</v>
      </c>
      <c r="H69">
        <f>IF(SUMIFS(StandardName[IDinTheRanking],StandardName[StandardizedName],Analiza_wRankingach[[#This Row],[Nazwa uczelni]],StandardName[Ranking],"=THE")&gt;0,1,0)</f>
        <v>0</v>
      </c>
      <c r="I69">
        <f>IF(SUMIFS(StandardName[IDinTheRanking],StandardName[StandardizedName],Analiza_wRankingach[[#This Row],[Nazwa uczelni]],StandardName[Ranking],"=ARWU")&gt;0,1,0)</f>
        <v>1</v>
      </c>
      <c r="J69">
        <f>IF(SUMIFS(StandardName[IDinTheRanking],StandardName[StandardizedName],Analiza_wRankingach[[#This Row],[Nazwa uczelni]],StandardName[Ranking],"=QS")&gt;0,1,0)</f>
        <v>0</v>
      </c>
      <c r="K69">
        <f>IF(SUMIFS(StandardName[IDinTheRanking],StandardName[StandardizedName],Analiza_wRankingach[[#This Row],[Nazwa uczelni]],StandardName[Ranking],"=Webometrics")&gt;0,1,0)</f>
        <v>0</v>
      </c>
      <c r="L69">
        <f>SUM(Analiza_wRankingach[[#This Row],[THE]:[Webometrics]])</f>
        <v>1</v>
      </c>
      <c r="M69">
        <f>SUMIFS(StandardName[IDinTheRanking],StandardName[StandardizedName],Analiza_wRankingach[[#This Row],[Nazwa uczelni]],StandardName[Ranking],"=THE")</f>
        <v>0</v>
      </c>
      <c r="N69">
        <f>SUMIFS(StandardName[IDinTheRanking],StandardName[StandardizedName],Analiza_wRankingach[[#This Row],[Nazwa uczelni]],StandardName[Ranking],"=ARWU")</f>
        <v>86</v>
      </c>
      <c r="O69">
        <f>SUMIFS(StandardName[IDinTheRanking],StandardName[StandardizedName],Analiza_wRankingach[[#This Row],[Nazwa uczelni]],StandardName[Ranking],"=QS")</f>
        <v>0</v>
      </c>
      <c r="P69">
        <f>SUMIFS(StandardName[IDinTheRanking],StandardName[StandardizedName],Analiza_wRankingach[[#This Row],[Nazwa uczelni]],StandardName[Ranking],"=Webometrics")</f>
        <v>0</v>
      </c>
      <c r="Q69" s="6">
        <f>SUM(Analiza_wRankingach[[#This Row],[THE_ID]:[Webometrics_ID]])</f>
        <v>86</v>
      </c>
      <c r="R69" s="6"/>
    </row>
    <row r="70" spans="1:18" hidden="1" x14ac:dyDescent="0.45">
      <c r="A70" t="s">
        <v>599</v>
      </c>
      <c r="B70">
        <v>69</v>
      </c>
      <c r="C70" t="s">
        <v>599</v>
      </c>
      <c r="D70">
        <v>69</v>
      </c>
      <c r="E70" t="s">
        <v>848</v>
      </c>
      <c r="G70" t="s">
        <v>751</v>
      </c>
      <c r="H70">
        <f>IF(SUMIFS(StandardName[IDinTheRanking],StandardName[StandardizedName],Analiza_wRankingach[[#This Row],[Nazwa uczelni]],StandardName[Ranking],"=THE")&gt;0,1,0)</f>
        <v>0</v>
      </c>
      <c r="I70">
        <f>IF(SUMIFS(StandardName[IDinTheRanking],StandardName[StandardizedName],Analiza_wRankingach[[#This Row],[Nazwa uczelni]],StandardName[Ranking],"=ARWU")&gt;0,1,0)</f>
        <v>0</v>
      </c>
      <c r="J70">
        <f>IF(SUMIFS(StandardName[IDinTheRanking],StandardName[StandardizedName],Analiza_wRankingach[[#This Row],[Nazwa uczelni]],StandardName[Ranking],"=QS")&gt;0,1,0)</f>
        <v>1</v>
      </c>
      <c r="K70">
        <f>IF(SUMIFS(StandardName[IDinTheRanking],StandardName[StandardizedName],Analiza_wRankingach[[#This Row],[Nazwa uczelni]],StandardName[Ranking],"=Webometrics")&gt;0,1,0)</f>
        <v>0</v>
      </c>
      <c r="L70">
        <f>SUM(Analiza_wRankingach[[#This Row],[THE]:[Webometrics]])</f>
        <v>1</v>
      </c>
      <c r="M70">
        <f>SUMIFS(StandardName[IDinTheRanking],StandardName[StandardizedName],Analiza_wRankingach[[#This Row],[Nazwa uczelni]],StandardName[Ranking],"=THE")</f>
        <v>0</v>
      </c>
      <c r="N70">
        <f>SUMIFS(StandardName[IDinTheRanking],StandardName[StandardizedName],Analiza_wRankingach[[#This Row],[Nazwa uczelni]],StandardName[Ranking],"=ARWU")</f>
        <v>0</v>
      </c>
      <c r="O70">
        <f>SUMIFS(StandardName[IDinTheRanking],StandardName[StandardizedName],Analiza_wRankingach[[#This Row],[Nazwa uczelni]],StandardName[Ranking],"=QS")</f>
        <v>87</v>
      </c>
      <c r="P70">
        <f>SUMIFS(StandardName[IDinTheRanking],StandardName[StandardizedName],Analiza_wRankingach[[#This Row],[Nazwa uczelni]],StandardName[Ranking],"=Webometrics")</f>
        <v>0</v>
      </c>
      <c r="Q70" s="6">
        <f>SUM(Analiza_wRankingach[[#This Row],[THE_ID]:[Webometrics_ID]])</f>
        <v>87</v>
      </c>
      <c r="R70" s="6"/>
    </row>
    <row r="71" spans="1:18" hidden="1" x14ac:dyDescent="0.45">
      <c r="A71" t="s">
        <v>600</v>
      </c>
      <c r="B71">
        <v>70</v>
      </c>
      <c r="C71" t="s">
        <v>600</v>
      </c>
      <c r="D71">
        <v>70</v>
      </c>
      <c r="E71" t="s">
        <v>848</v>
      </c>
      <c r="G71" t="s">
        <v>438</v>
      </c>
      <c r="H71">
        <f>IF(SUMIFS(StandardName[IDinTheRanking],StandardName[StandardizedName],Analiza_wRankingach[[#This Row],[Nazwa uczelni]],StandardName[Ranking],"=THE")&gt;0,1,0)</f>
        <v>1</v>
      </c>
      <c r="I71">
        <f>IF(SUMIFS(StandardName[IDinTheRanking],StandardName[StandardizedName],Analiza_wRankingach[[#This Row],[Nazwa uczelni]],StandardName[Ranking],"=ARWU")&gt;0,1,0)</f>
        <v>0</v>
      </c>
      <c r="J71">
        <f>IF(SUMIFS(StandardName[IDinTheRanking],StandardName[StandardizedName],Analiza_wRankingach[[#This Row],[Nazwa uczelni]],StandardName[Ranking],"=QS")&gt;0,1,0)</f>
        <v>0</v>
      </c>
      <c r="K71">
        <f>IF(SUMIFS(StandardName[IDinTheRanking],StandardName[StandardizedName],Analiza_wRankingach[[#This Row],[Nazwa uczelni]],StandardName[Ranking],"=Webometrics")&gt;0,1,0)</f>
        <v>0</v>
      </c>
      <c r="L71">
        <f>SUM(Analiza_wRankingach[[#This Row],[THE]:[Webometrics]])</f>
        <v>1</v>
      </c>
      <c r="M71">
        <f>SUMIFS(StandardName[IDinTheRanking],StandardName[StandardizedName],Analiza_wRankingach[[#This Row],[Nazwa uczelni]],StandardName[Ranking],"=THE")</f>
        <v>87</v>
      </c>
      <c r="N71">
        <f>SUMIFS(StandardName[IDinTheRanking],StandardName[StandardizedName],Analiza_wRankingach[[#This Row],[Nazwa uczelni]],StandardName[Ranking],"=ARWU")</f>
        <v>0</v>
      </c>
      <c r="O71">
        <f>SUMIFS(StandardName[IDinTheRanking],StandardName[StandardizedName],Analiza_wRankingach[[#This Row],[Nazwa uczelni]],StandardName[Ranking],"=QS")</f>
        <v>0</v>
      </c>
      <c r="P71">
        <f>SUMIFS(StandardName[IDinTheRanking],StandardName[StandardizedName],Analiza_wRankingach[[#This Row],[Nazwa uczelni]],StandardName[Ranking],"=Webometrics")</f>
        <v>0</v>
      </c>
      <c r="Q71" s="6">
        <f>SUM(Analiza_wRankingach[[#This Row],[THE_ID]:[Webometrics_ID]])</f>
        <v>87</v>
      </c>
      <c r="R71" s="6"/>
    </row>
    <row r="72" spans="1:18" hidden="1" x14ac:dyDescent="0.45">
      <c r="A72" t="s">
        <v>110</v>
      </c>
      <c r="B72">
        <v>71</v>
      </c>
      <c r="C72" t="s">
        <v>110</v>
      </c>
      <c r="D72">
        <v>71</v>
      </c>
      <c r="E72" t="s">
        <v>848</v>
      </c>
      <c r="G72" t="s">
        <v>756</v>
      </c>
      <c r="H72">
        <f>IF(SUMIFS(StandardName[IDinTheRanking],StandardName[StandardizedName],Analiza_wRankingach[[#This Row],[Nazwa uczelni]],StandardName[Ranking],"=THE")&gt;0,1,0)</f>
        <v>0</v>
      </c>
      <c r="I72">
        <f>IF(SUMIFS(StandardName[IDinTheRanking],StandardName[StandardizedName],Analiza_wRankingach[[#This Row],[Nazwa uczelni]],StandardName[Ranking],"=ARWU")&gt;0,1,0)</f>
        <v>0</v>
      </c>
      <c r="J72">
        <f>IF(SUMIFS(StandardName[IDinTheRanking],StandardName[StandardizedName],Analiza_wRankingach[[#This Row],[Nazwa uczelni]],StandardName[Ranking],"=QS")&gt;0,1,0)</f>
        <v>1</v>
      </c>
      <c r="K72">
        <f>IF(SUMIFS(StandardName[IDinTheRanking],StandardName[StandardizedName],Analiza_wRankingach[[#This Row],[Nazwa uczelni]],StandardName[Ranking],"=Webometrics")&gt;0,1,0)</f>
        <v>0</v>
      </c>
      <c r="L72">
        <f>SUM(Analiza_wRankingach[[#This Row],[THE]:[Webometrics]])</f>
        <v>1</v>
      </c>
      <c r="M72">
        <f>SUMIFS(StandardName[IDinTheRanking],StandardName[StandardizedName],Analiza_wRankingach[[#This Row],[Nazwa uczelni]],StandardName[Ranking],"=THE")</f>
        <v>0</v>
      </c>
      <c r="N72">
        <f>SUMIFS(StandardName[IDinTheRanking],StandardName[StandardizedName],Analiza_wRankingach[[#This Row],[Nazwa uczelni]],StandardName[Ranking],"=ARWU")</f>
        <v>0</v>
      </c>
      <c r="O72">
        <f>SUMIFS(StandardName[IDinTheRanking],StandardName[StandardizedName],Analiza_wRankingach[[#This Row],[Nazwa uczelni]],StandardName[Ranking],"=QS")</f>
        <v>89</v>
      </c>
      <c r="P72">
        <f>SUMIFS(StandardName[IDinTheRanking],StandardName[StandardizedName],Analiza_wRankingach[[#This Row],[Nazwa uczelni]],StandardName[Ranking],"=Webometrics")</f>
        <v>0</v>
      </c>
      <c r="Q72" s="6">
        <f>SUM(Analiza_wRankingach[[#This Row],[THE_ID]:[Webometrics_ID]])</f>
        <v>89</v>
      </c>
      <c r="R72" s="6"/>
    </row>
    <row r="73" spans="1:18" hidden="1" x14ac:dyDescent="0.45">
      <c r="A73" t="s">
        <v>601</v>
      </c>
      <c r="B73">
        <v>72</v>
      </c>
      <c r="C73" t="s">
        <v>601</v>
      </c>
      <c r="D73">
        <v>71</v>
      </c>
      <c r="E73" t="s">
        <v>848</v>
      </c>
      <c r="G73" t="s">
        <v>615</v>
      </c>
      <c r="H73">
        <f>IF(SUMIFS(StandardName[IDinTheRanking],StandardName[StandardizedName],Analiza_wRankingach[[#This Row],[Nazwa uczelni]],StandardName[Ranking],"=THE")&gt;0,1,0)</f>
        <v>0</v>
      </c>
      <c r="I73">
        <f>IF(SUMIFS(StandardName[IDinTheRanking],StandardName[StandardizedName],Analiza_wRankingach[[#This Row],[Nazwa uczelni]],StandardName[Ranking],"=ARWU")&gt;0,1,0)</f>
        <v>1</v>
      </c>
      <c r="J73">
        <f>IF(SUMIFS(StandardName[IDinTheRanking],StandardName[StandardizedName],Analiza_wRankingach[[#This Row],[Nazwa uczelni]],StandardName[Ranking],"=QS")&gt;0,1,0)</f>
        <v>0</v>
      </c>
      <c r="K73">
        <f>IF(SUMIFS(StandardName[IDinTheRanking],StandardName[StandardizedName],Analiza_wRankingach[[#This Row],[Nazwa uczelni]],StandardName[Ranking],"=Webometrics")&gt;0,1,0)</f>
        <v>0</v>
      </c>
      <c r="L73">
        <f>SUM(Analiza_wRankingach[[#This Row],[THE]:[Webometrics]])</f>
        <v>1</v>
      </c>
      <c r="M73">
        <f>SUMIFS(StandardName[IDinTheRanking],StandardName[StandardizedName],Analiza_wRankingach[[#This Row],[Nazwa uczelni]],StandardName[Ranking],"=THE")</f>
        <v>0</v>
      </c>
      <c r="N73">
        <f>SUMIFS(StandardName[IDinTheRanking],StandardName[StandardizedName],Analiza_wRankingach[[#This Row],[Nazwa uczelni]],StandardName[Ranking],"=ARWU")</f>
        <v>89</v>
      </c>
      <c r="O73">
        <f>SUMIFS(StandardName[IDinTheRanking],StandardName[StandardizedName],Analiza_wRankingach[[#This Row],[Nazwa uczelni]],StandardName[Ranking],"=QS")</f>
        <v>0</v>
      </c>
      <c r="P73">
        <f>SUMIFS(StandardName[IDinTheRanking],StandardName[StandardizedName],Analiza_wRankingach[[#This Row],[Nazwa uczelni]],StandardName[Ranking],"=Webometrics")</f>
        <v>0</v>
      </c>
      <c r="Q73" s="6">
        <f>SUM(Analiza_wRankingach[[#This Row],[THE_ID]:[Webometrics_ID]])</f>
        <v>89</v>
      </c>
      <c r="R73" s="6"/>
    </row>
    <row r="74" spans="1:18" hidden="1" x14ac:dyDescent="0.45">
      <c r="A74" t="s">
        <v>253</v>
      </c>
      <c r="B74">
        <v>73</v>
      </c>
      <c r="C74" t="s">
        <v>253</v>
      </c>
      <c r="D74">
        <v>73</v>
      </c>
      <c r="E74" t="s">
        <v>848</v>
      </c>
      <c r="G74" t="s">
        <v>270</v>
      </c>
      <c r="H74">
        <f>IF(SUMIFS(StandardName[IDinTheRanking],StandardName[StandardizedName],Analiza_wRankingach[[#This Row],[Nazwa uczelni]],StandardName[Ranking],"=THE")&gt;0,1,0)</f>
        <v>1</v>
      </c>
      <c r="I74">
        <f>IF(SUMIFS(StandardName[IDinTheRanking],StandardName[StandardizedName],Analiza_wRankingach[[#This Row],[Nazwa uczelni]],StandardName[Ranking],"=ARWU")&gt;0,1,0)</f>
        <v>1</v>
      </c>
      <c r="J74">
        <f>IF(SUMIFS(StandardName[IDinTheRanking],StandardName[StandardizedName],Analiza_wRankingach[[#This Row],[Nazwa uczelni]],StandardName[Ranking],"=QS")&gt;0,1,0)</f>
        <v>0</v>
      </c>
      <c r="K74">
        <f>IF(SUMIFS(StandardName[IDinTheRanking],StandardName[StandardizedName],Analiza_wRankingach[[#This Row],[Nazwa uczelni]],StandardName[Ranking],"=Webometrics")&gt;0,1,0)</f>
        <v>0</v>
      </c>
      <c r="L74">
        <f>SUM(Analiza_wRankingach[[#This Row],[THE]:[Webometrics]])</f>
        <v>2</v>
      </c>
      <c r="M74">
        <f>SUMIFS(StandardName[IDinTheRanking],StandardName[StandardizedName],Analiza_wRankingach[[#This Row],[Nazwa uczelni]],StandardName[Ranking],"=THE")</f>
        <v>49</v>
      </c>
      <c r="N74">
        <f>SUMIFS(StandardName[IDinTheRanking],StandardName[StandardizedName],Analiza_wRankingach[[#This Row],[Nazwa uczelni]],StandardName[Ranking],"=ARWU")</f>
        <v>41</v>
      </c>
      <c r="O74">
        <f>SUMIFS(StandardName[IDinTheRanking],StandardName[StandardizedName],Analiza_wRankingach[[#This Row],[Nazwa uczelni]],StandardName[Ranking],"=QS")</f>
        <v>0</v>
      </c>
      <c r="P74">
        <f>SUMIFS(StandardName[IDinTheRanking],StandardName[StandardizedName],Analiza_wRankingach[[#This Row],[Nazwa uczelni]],StandardName[Ranking],"=Webometrics")</f>
        <v>0</v>
      </c>
      <c r="Q74" s="6">
        <f>SUM(Analiza_wRankingach[[#This Row],[THE_ID]:[Webometrics_ID]])</f>
        <v>90</v>
      </c>
      <c r="R74" s="6"/>
    </row>
    <row r="75" spans="1:18" hidden="1" x14ac:dyDescent="0.45">
      <c r="A75" t="s">
        <v>602</v>
      </c>
      <c r="B75">
        <v>74</v>
      </c>
      <c r="C75" t="s">
        <v>602</v>
      </c>
      <c r="D75">
        <v>74</v>
      </c>
      <c r="E75" t="s">
        <v>848</v>
      </c>
      <c r="G75" t="s">
        <v>451</v>
      </c>
      <c r="H75">
        <f>IF(SUMIFS(StandardName[IDinTheRanking],StandardName[StandardizedName],Analiza_wRankingach[[#This Row],[Nazwa uczelni]],StandardName[Ranking],"=THE")&gt;0,1,0)</f>
        <v>1</v>
      </c>
      <c r="I75">
        <f>IF(SUMIFS(StandardName[IDinTheRanking],StandardName[StandardizedName],Analiza_wRankingach[[#This Row],[Nazwa uczelni]],StandardName[Ranking],"=ARWU")&gt;0,1,0)</f>
        <v>0</v>
      </c>
      <c r="J75">
        <f>IF(SUMIFS(StandardName[IDinTheRanking],StandardName[StandardizedName],Analiza_wRankingach[[#This Row],[Nazwa uczelni]],StandardName[Ranking],"=QS")&gt;0,1,0)</f>
        <v>0</v>
      </c>
      <c r="K75">
        <f>IF(SUMIFS(StandardName[IDinTheRanking],StandardName[StandardizedName],Analiza_wRankingach[[#This Row],[Nazwa uczelni]],StandardName[Ranking],"=Webometrics")&gt;0,1,0)</f>
        <v>0</v>
      </c>
      <c r="L75">
        <f>SUM(Analiza_wRankingach[[#This Row],[THE]:[Webometrics]])</f>
        <v>1</v>
      </c>
      <c r="M75">
        <f>SUMIFS(StandardName[IDinTheRanking],StandardName[StandardizedName],Analiza_wRankingach[[#This Row],[Nazwa uczelni]],StandardName[Ranking],"=THE")</f>
        <v>91</v>
      </c>
      <c r="N75">
        <f>SUMIFS(StandardName[IDinTheRanking],StandardName[StandardizedName],Analiza_wRankingach[[#This Row],[Nazwa uczelni]],StandardName[Ranking],"=ARWU")</f>
        <v>0</v>
      </c>
      <c r="O75">
        <f>SUMIFS(StandardName[IDinTheRanking],StandardName[StandardizedName],Analiza_wRankingach[[#This Row],[Nazwa uczelni]],StandardName[Ranking],"=QS")</f>
        <v>0</v>
      </c>
      <c r="P75">
        <f>SUMIFS(StandardName[IDinTheRanking],StandardName[StandardizedName],Analiza_wRankingach[[#This Row],[Nazwa uczelni]],StandardName[Ranking],"=Webometrics")</f>
        <v>0</v>
      </c>
      <c r="Q75" s="6">
        <f>SUM(Analiza_wRankingach[[#This Row],[THE_ID]:[Webometrics_ID]])</f>
        <v>91</v>
      </c>
      <c r="R75" s="6"/>
    </row>
    <row r="76" spans="1:18" hidden="1" x14ac:dyDescent="0.45">
      <c r="A76" t="s">
        <v>245</v>
      </c>
      <c r="B76">
        <v>75</v>
      </c>
      <c r="C76" t="s">
        <v>245</v>
      </c>
      <c r="D76">
        <v>75</v>
      </c>
      <c r="E76" t="s">
        <v>848</v>
      </c>
      <c r="G76" t="s">
        <v>761</v>
      </c>
      <c r="H76">
        <f>IF(SUMIFS(StandardName[IDinTheRanking],StandardName[StandardizedName],Analiza_wRankingach[[#This Row],[Nazwa uczelni]],StandardName[Ranking],"=THE")&gt;0,1,0)</f>
        <v>0</v>
      </c>
      <c r="I76">
        <f>IF(SUMIFS(StandardName[IDinTheRanking],StandardName[StandardizedName],Analiza_wRankingach[[#This Row],[Nazwa uczelni]],StandardName[Ranking],"=ARWU")&gt;0,1,0)</f>
        <v>0</v>
      </c>
      <c r="J76">
        <f>IF(SUMIFS(StandardName[IDinTheRanking],StandardName[StandardizedName],Analiza_wRankingach[[#This Row],[Nazwa uczelni]],StandardName[Ranking],"=QS")&gt;0,1,0)</f>
        <v>1</v>
      </c>
      <c r="K76">
        <f>IF(SUMIFS(StandardName[IDinTheRanking],StandardName[StandardizedName],Analiza_wRankingach[[#This Row],[Nazwa uczelni]],StandardName[Ranking],"=Webometrics")&gt;0,1,0)</f>
        <v>0</v>
      </c>
      <c r="L76">
        <f>SUM(Analiza_wRankingach[[#This Row],[THE]:[Webometrics]])</f>
        <v>1</v>
      </c>
      <c r="M76">
        <f>SUMIFS(StandardName[IDinTheRanking],StandardName[StandardizedName],Analiza_wRankingach[[#This Row],[Nazwa uczelni]],StandardName[Ranking],"=THE")</f>
        <v>0</v>
      </c>
      <c r="N76">
        <f>SUMIFS(StandardName[IDinTheRanking],StandardName[StandardizedName],Analiza_wRankingach[[#This Row],[Nazwa uczelni]],StandardName[Ranking],"=ARWU")</f>
        <v>0</v>
      </c>
      <c r="O76">
        <f>SUMIFS(StandardName[IDinTheRanking],StandardName[StandardizedName],Analiza_wRankingach[[#This Row],[Nazwa uczelni]],StandardName[Ranking],"=QS")</f>
        <v>91</v>
      </c>
      <c r="P76">
        <f>SUMIFS(StandardName[IDinTheRanking],StandardName[StandardizedName],Analiza_wRankingach[[#This Row],[Nazwa uczelni]],StandardName[Ranking],"=Webometrics")</f>
        <v>0</v>
      </c>
      <c r="Q76" s="6">
        <f>SUM(Analiza_wRankingach[[#This Row],[THE_ID]:[Webometrics_ID]])</f>
        <v>91</v>
      </c>
      <c r="R76" s="6"/>
    </row>
    <row r="77" spans="1:18" hidden="1" x14ac:dyDescent="0.45">
      <c r="A77" t="s">
        <v>443</v>
      </c>
      <c r="B77">
        <v>76</v>
      </c>
      <c r="C77" t="s">
        <v>443</v>
      </c>
      <c r="D77">
        <v>76</v>
      </c>
      <c r="E77" t="s">
        <v>848</v>
      </c>
      <c r="G77" t="s">
        <v>837</v>
      </c>
      <c r="H77">
        <f>IF(SUMIFS(StandardName[IDinTheRanking],StandardName[StandardizedName],Analiza_wRankingach[[#This Row],[Nazwa uczelni]],StandardName[Ranking],"=THE")&gt;0,1,0)</f>
        <v>0</v>
      </c>
      <c r="I77">
        <f>IF(SUMIFS(StandardName[IDinTheRanking],StandardName[StandardizedName],Analiza_wRankingach[[#This Row],[Nazwa uczelni]],StandardName[Ranking],"=ARWU")&gt;0,1,0)</f>
        <v>0</v>
      </c>
      <c r="J77">
        <f>IF(SUMIFS(StandardName[IDinTheRanking],StandardName[StandardizedName],Analiza_wRankingach[[#This Row],[Nazwa uczelni]],StandardName[Ranking],"=QS")&gt;0,1,0)</f>
        <v>0</v>
      </c>
      <c r="K77">
        <f>IF(SUMIFS(StandardName[IDinTheRanking],StandardName[StandardizedName],Analiza_wRankingach[[#This Row],[Nazwa uczelni]],StandardName[Ranking],"=Webometrics")&gt;0,1,0)</f>
        <v>1</v>
      </c>
      <c r="L77">
        <f>SUM(Analiza_wRankingach[[#This Row],[THE]:[Webometrics]])</f>
        <v>1</v>
      </c>
      <c r="M77">
        <f>SUMIFS(StandardName[IDinTheRanking],StandardName[StandardizedName],Analiza_wRankingach[[#This Row],[Nazwa uczelni]],StandardName[Ranking],"=THE")</f>
        <v>0</v>
      </c>
      <c r="N77">
        <f>SUMIFS(StandardName[IDinTheRanking],StandardName[StandardizedName],Analiza_wRankingach[[#This Row],[Nazwa uczelni]],StandardName[Ranking],"=ARWU")</f>
        <v>0</v>
      </c>
      <c r="O77">
        <f>SUMIFS(StandardName[IDinTheRanking],StandardName[StandardizedName],Analiza_wRankingach[[#This Row],[Nazwa uczelni]],StandardName[Ranking],"=QS")</f>
        <v>0</v>
      </c>
      <c r="P77">
        <f>SUMIFS(StandardName[IDinTheRanking],StandardName[StandardizedName],Analiza_wRankingach[[#This Row],[Nazwa uczelni]],StandardName[Ranking],"=Webometrics")</f>
        <v>91</v>
      </c>
      <c r="Q77" s="6">
        <f>SUM(Analiza_wRankingach[[#This Row],[THE_ID]:[Webometrics_ID]])</f>
        <v>91</v>
      </c>
      <c r="R77" s="6"/>
    </row>
    <row r="78" spans="1:18" hidden="1" x14ac:dyDescent="0.45">
      <c r="A78" t="s">
        <v>603</v>
      </c>
      <c r="B78">
        <v>77</v>
      </c>
      <c r="C78" t="s">
        <v>603</v>
      </c>
      <c r="D78">
        <v>77</v>
      </c>
      <c r="E78" t="s">
        <v>848</v>
      </c>
      <c r="G78" t="s">
        <v>795</v>
      </c>
      <c r="H78">
        <f>IF(SUMIFS(StandardName[IDinTheRanking],StandardName[StandardizedName],Analiza_wRankingach[[#This Row],[Nazwa uczelni]],StandardName[Ranking],"=THE")&gt;0,1,0)</f>
        <v>1</v>
      </c>
      <c r="I78">
        <f>IF(SUMIFS(StandardName[IDinTheRanking],StandardName[StandardizedName],Analiza_wRankingach[[#This Row],[Nazwa uczelni]],StandardName[Ranking],"=ARWU")&gt;0,1,0)</f>
        <v>1</v>
      </c>
      <c r="J78">
        <f>IF(SUMIFS(StandardName[IDinTheRanking],StandardName[StandardizedName],Analiza_wRankingach[[#This Row],[Nazwa uczelni]],StandardName[Ranking],"=QS")&gt;0,1,0)</f>
        <v>1</v>
      </c>
      <c r="K78">
        <f>IF(SUMIFS(StandardName[IDinTheRanking],StandardName[StandardizedName],Analiza_wRankingach[[#This Row],[Nazwa uczelni]],StandardName[Ranking],"=Webometrics")&gt;0,1,0)</f>
        <v>1</v>
      </c>
      <c r="L78">
        <f>SUM(Analiza_wRankingach[[#This Row],[THE]:[Webometrics]])</f>
        <v>4</v>
      </c>
      <c r="M78">
        <f>SUMIFS(StandardName[IDinTheRanking],StandardName[StandardizedName],Analiza_wRankingach[[#This Row],[Nazwa uczelni]],StandardName[Ranking],"=THE")</f>
        <v>21</v>
      </c>
      <c r="N78">
        <f>SUMIFS(StandardName[IDinTheRanking],StandardName[StandardizedName],Analiza_wRankingach[[#This Row],[Nazwa uczelni]],StandardName[Ranking],"=ARWU")</f>
        <v>13</v>
      </c>
      <c r="O78">
        <f>SUMIFS(StandardName[IDinTheRanking],StandardName[StandardizedName],Analiza_wRankingach[[#This Row],[Nazwa uczelni]],StandardName[Ranking],"=QS")</f>
        <v>44</v>
      </c>
      <c r="P78">
        <f>SUMIFS(StandardName[IDinTheRanking],StandardName[StandardizedName],Analiza_wRankingach[[#This Row],[Nazwa uczelni]],StandardName[Ranking],"=Webometrics")</f>
        <v>13</v>
      </c>
      <c r="Q78" s="6">
        <f>SUM(Analiza_wRankingach[[#This Row],[THE_ID]:[Webometrics_ID]])</f>
        <v>91</v>
      </c>
      <c r="R78" s="6"/>
    </row>
    <row r="79" spans="1:18" hidden="1" x14ac:dyDescent="0.45">
      <c r="A79" t="s">
        <v>604</v>
      </c>
      <c r="B79">
        <v>78</v>
      </c>
      <c r="C79" t="s">
        <v>604</v>
      </c>
      <c r="D79">
        <v>78</v>
      </c>
      <c r="E79" t="s">
        <v>848</v>
      </c>
      <c r="G79" t="s">
        <v>102</v>
      </c>
      <c r="H79">
        <f>IF(SUMIFS(StandardName[IDinTheRanking],StandardName[StandardizedName],Analiza_wRankingach[[#This Row],[Nazwa uczelni]],StandardName[Ranking],"=THE")&gt;0,1,0)</f>
        <v>1</v>
      </c>
      <c r="I79">
        <f>IF(SUMIFS(StandardName[IDinTheRanking],StandardName[StandardizedName],Analiza_wRankingach[[#This Row],[Nazwa uczelni]],StandardName[Ranking],"=ARWU")&gt;0,1,0)</f>
        <v>1</v>
      </c>
      <c r="J79">
        <f>IF(SUMIFS(StandardName[IDinTheRanking],StandardName[StandardizedName],Analiza_wRankingach[[#This Row],[Nazwa uczelni]],StandardName[Ranking],"=QS")&gt;0,1,0)</f>
        <v>1</v>
      </c>
      <c r="K79">
        <f>IF(SUMIFS(StandardName[IDinTheRanking],StandardName[StandardizedName],Analiza_wRankingach[[#This Row],[Nazwa uczelni]],StandardName[Ranking],"=Webometrics")&gt;0,1,0)</f>
        <v>1</v>
      </c>
      <c r="L79">
        <f>SUM(Analiza_wRankingach[[#This Row],[THE]:[Webometrics]])</f>
        <v>4</v>
      </c>
      <c r="M79">
        <f>SUMIFS(StandardName[IDinTheRanking],StandardName[StandardizedName],Analiza_wRankingach[[#This Row],[Nazwa uczelni]],StandardName[Ranking],"=THE")</f>
        <v>18</v>
      </c>
      <c r="N79">
        <f>SUMIFS(StandardName[IDinTheRanking],StandardName[StandardizedName],Analiza_wRankingach[[#This Row],[Nazwa uczelni]],StandardName[Ranking],"=ARWU")</f>
        <v>22</v>
      </c>
      <c r="O79">
        <f>SUMIFS(StandardName[IDinTheRanking],StandardName[StandardizedName],Analiza_wRankingach[[#This Row],[Nazwa uczelni]],StandardName[Ranking],"=QS")</f>
        <v>35</v>
      </c>
      <c r="P79">
        <f>SUMIFS(StandardName[IDinTheRanking],StandardName[StandardizedName],Analiza_wRankingach[[#This Row],[Nazwa uczelni]],StandardName[Ranking],"=Webometrics")</f>
        <v>16</v>
      </c>
      <c r="Q79" s="6">
        <f>SUM(Analiza_wRankingach[[#This Row],[THE_ID]:[Webometrics_ID]])</f>
        <v>91</v>
      </c>
      <c r="R79" s="6"/>
    </row>
    <row r="80" spans="1:18" hidden="1" x14ac:dyDescent="0.45">
      <c r="A80" t="s">
        <v>605</v>
      </c>
      <c r="B80">
        <v>79</v>
      </c>
      <c r="C80" t="s">
        <v>605</v>
      </c>
      <c r="D80">
        <v>79</v>
      </c>
      <c r="E80" t="s">
        <v>848</v>
      </c>
      <c r="G80" t="s">
        <v>616</v>
      </c>
      <c r="H80">
        <f>IF(SUMIFS(StandardName[IDinTheRanking],StandardName[StandardizedName],Analiza_wRankingach[[#This Row],[Nazwa uczelni]],StandardName[Ranking],"=THE")&gt;0,1,0)</f>
        <v>0</v>
      </c>
      <c r="I80">
        <f>IF(SUMIFS(StandardName[IDinTheRanking],StandardName[StandardizedName],Analiza_wRankingach[[#This Row],[Nazwa uczelni]],StandardName[Ranking],"=ARWU")&gt;0,1,0)</f>
        <v>1</v>
      </c>
      <c r="J80">
        <f>IF(SUMIFS(StandardName[IDinTheRanking],StandardName[StandardizedName],Analiza_wRankingach[[#This Row],[Nazwa uczelni]],StandardName[Ranking],"=QS")&gt;0,1,0)</f>
        <v>0</v>
      </c>
      <c r="K80">
        <f>IF(SUMIFS(StandardName[IDinTheRanking],StandardName[StandardizedName],Analiza_wRankingach[[#This Row],[Nazwa uczelni]],StandardName[Ranking],"=Webometrics")&gt;0,1,0)</f>
        <v>0</v>
      </c>
      <c r="L80">
        <f>SUM(Analiza_wRankingach[[#This Row],[THE]:[Webometrics]])</f>
        <v>1</v>
      </c>
      <c r="M80">
        <f>SUMIFS(StandardName[IDinTheRanking],StandardName[StandardizedName],Analiza_wRankingach[[#This Row],[Nazwa uczelni]],StandardName[Ranking],"=THE")</f>
        <v>0</v>
      </c>
      <c r="N80">
        <f>SUMIFS(StandardName[IDinTheRanking],StandardName[StandardizedName],Analiza_wRankingach[[#This Row],[Nazwa uczelni]],StandardName[Ranking],"=ARWU")</f>
        <v>91</v>
      </c>
      <c r="O80">
        <f>SUMIFS(StandardName[IDinTheRanking],StandardName[StandardizedName],Analiza_wRankingach[[#This Row],[Nazwa uczelni]],StandardName[Ranking],"=QS")</f>
        <v>0</v>
      </c>
      <c r="P80">
        <f>SUMIFS(StandardName[IDinTheRanking],StandardName[StandardizedName],Analiza_wRankingach[[#This Row],[Nazwa uczelni]],StandardName[Ranking],"=Webometrics")</f>
        <v>0</v>
      </c>
      <c r="Q80" s="6">
        <f>SUM(Analiza_wRankingach[[#This Row],[THE_ID]:[Webometrics_ID]])</f>
        <v>91</v>
      </c>
      <c r="R80" s="6"/>
    </row>
    <row r="81" spans="1:18" hidden="1" x14ac:dyDescent="0.45">
      <c r="A81" t="s">
        <v>606</v>
      </c>
      <c r="B81">
        <v>80</v>
      </c>
      <c r="C81" t="s">
        <v>337</v>
      </c>
      <c r="D81">
        <v>79</v>
      </c>
      <c r="E81" t="s">
        <v>848</v>
      </c>
      <c r="G81" t="s">
        <v>190</v>
      </c>
      <c r="H81">
        <f>IF(SUMIFS(StandardName[IDinTheRanking],StandardName[StandardizedName],Analiza_wRankingach[[#This Row],[Nazwa uczelni]],StandardName[Ranking],"=THE")&gt;0,1,0)</f>
        <v>1</v>
      </c>
      <c r="I81">
        <f>IF(SUMIFS(StandardName[IDinTheRanking],StandardName[StandardizedName],Analiza_wRankingach[[#This Row],[Nazwa uczelni]],StandardName[Ranking],"=ARWU")&gt;0,1,0)</f>
        <v>0</v>
      </c>
      <c r="J81">
        <f>IF(SUMIFS(StandardName[IDinTheRanking],StandardName[StandardizedName],Analiza_wRankingach[[#This Row],[Nazwa uczelni]],StandardName[Ranking],"=QS")&gt;0,1,0)</f>
        <v>1</v>
      </c>
      <c r="K81">
        <f>IF(SUMIFS(StandardName[IDinTheRanking],StandardName[StandardizedName],Analiza_wRankingach[[#This Row],[Nazwa uczelni]],StandardName[Ranking],"=Webometrics")&gt;0,1,0)</f>
        <v>0</v>
      </c>
      <c r="L81">
        <f>SUM(Analiza_wRankingach[[#This Row],[THE]:[Webometrics]])</f>
        <v>2</v>
      </c>
      <c r="M81">
        <f>SUMIFS(StandardName[IDinTheRanking],StandardName[StandardizedName],Analiza_wRankingach[[#This Row],[Nazwa uczelni]],StandardName[Ranking],"=THE")</f>
        <v>33</v>
      </c>
      <c r="N81">
        <f>SUMIFS(StandardName[IDinTheRanking],StandardName[StandardizedName],Analiza_wRankingach[[#This Row],[Nazwa uczelni]],StandardName[Ranking],"=ARWU")</f>
        <v>0</v>
      </c>
      <c r="O81">
        <f>SUMIFS(StandardName[IDinTheRanking],StandardName[StandardizedName],Analiza_wRankingach[[#This Row],[Nazwa uczelni]],StandardName[Ranking],"=QS")</f>
        <v>59</v>
      </c>
      <c r="P81">
        <f>SUMIFS(StandardName[IDinTheRanking],StandardName[StandardizedName],Analiza_wRankingach[[#This Row],[Nazwa uczelni]],StandardName[Ranking],"=Webometrics")</f>
        <v>0</v>
      </c>
      <c r="Q81" s="6">
        <f>SUM(Analiza_wRankingach[[#This Row],[THE_ID]:[Webometrics_ID]])</f>
        <v>92</v>
      </c>
      <c r="R81" s="6"/>
    </row>
    <row r="82" spans="1:18" hidden="1" x14ac:dyDescent="0.45">
      <c r="A82" t="s">
        <v>392</v>
      </c>
      <c r="B82">
        <v>81</v>
      </c>
      <c r="C82" t="s">
        <v>392</v>
      </c>
      <c r="D82">
        <v>81</v>
      </c>
      <c r="E82" t="s">
        <v>848</v>
      </c>
      <c r="G82" t="s">
        <v>763</v>
      </c>
      <c r="H82">
        <f>IF(SUMIFS(StandardName[IDinTheRanking],StandardName[StandardizedName],Analiza_wRankingach[[#This Row],[Nazwa uczelni]],StandardName[Ranking],"=THE")&gt;0,1,0)</f>
        <v>0</v>
      </c>
      <c r="I82">
        <f>IF(SUMIFS(StandardName[IDinTheRanking],StandardName[StandardizedName],Analiza_wRankingach[[#This Row],[Nazwa uczelni]],StandardName[Ranking],"=ARWU")&gt;0,1,0)</f>
        <v>0</v>
      </c>
      <c r="J82">
        <f>IF(SUMIFS(StandardName[IDinTheRanking],StandardName[StandardizedName],Analiza_wRankingach[[#This Row],[Nazwa uczelni]],StandardName[Ranking],"=QS")&gt;0,1,0)</f>
        <v>1</v>
      </c>
      <c r="K82">
        <f>IF(SUMIFS(StandardName[IDinTheRanking],StandardName[StandardizedName],Analiza_wRankingach[[#This Row],[Nazwa uczelni]],StandardName[Ranking],"=Webometrics")&gt;0,1,0)</f>
        <v>0</v>
      </c>
      <c r="L82">
        <f>SUM(Analiza_wRankingach[[#This Row],[THE]:[Webometrics]])</f>
        <v>1</v>
      </c>
      <c r="M82">
        <f>SUMIFS(StandardName[IDinTheRanking],StandardName[StandardizedName],Analiza_wRankingach[[#This Row],[Nazwa uczelni]],StandardName[Ranking],"=THE")</f>
        <v>0</v>
      </c>
      <c r="N82">
        <f>SUMIFS(StandardName[IDinTheRanking],StandardName[StandardizedName],Analiza_wRankingach[[#This Row],[Nazwa uczelni]],StandardName[Ranking],"=ARWU")</f>
        <v>0</v>
      </c>
      <c r="O82">
        <f>SUMIFS(StandardName[IDinTheRanking],StandardName[StandardizedName],Analiza_wRankingach[[#This Row],[Nazwa uczelni]],StandardName[Ranking],"=QS")</f>
        <v>92</v>
      </c>
      <c r="P82">
        <f>SUMIFS(StandardName[IDinTheRanking],StandardName[StandardizedName],Analiza_wRankingach[[#This Row],[Nazwa uczelni]],StandardName[Ranking],"=Webometrics")</f>
        <v>0</v>
      </c>
      <c r="Q82" s="6">
        <f>SUM(Analiza_wRankingach[[#This Row],[THE_ID]:[Webometrics_ID]])</f>
        <v>92</v>
      </c>
      <c r="R82" s="6"/>
    </row>
    <row r="83" spans="1:18" hidden="1" x14ac:dyDescent="0.45">
      <c r="A83" t="s">
        <v>607</v>
      </c>
      <c r="B83">
        <v>82</v>
      </c>
      <c r="C83" t="s">
        <v>607</v>
      </c>
      <c r="D83">
        <v>82</v>
      </c>
      <c r="E83" t="s">
        <v>848</v>
      </c>
      <c r="G83" t="s">
        <v>211</v>
      </c>
      <c r="H83">
        <f>IF(SUMIFS(StandardName[IDinTheRanking],StandardName[StandardizedName],Analiza_wRankingach[[#This Row],[Nazwa uczelni]],StandardName[Ranking],"=THE")&gt;0,1,0)</f>
        <v>1</v>
      </c>
      <c r="I83">
        <f>IF(SUMIFS(StandardName[IDinTheRanking],StandardName[StandardizedName],Analiza_wRankingach[[#This Row],[Nazwa uczelni]],StandardName[Ranking],"=ARWU")&gt;0,1,0)</f>
        <v>0</v>
      </c>
      <c r="J83">
        <f>IF(SUMIFS(StandardName[IDinTheRanking],StandardName[StandardizedName],Analiza_wRankingach[[#This Row],[Nazwa uczelni]],StandardName[Ranking],"=QS")&gt;0,1,0)</f>
        <v>1</v>
      </c>
      <c r="K83">
        <f>IF(SUMIFS(StandardName[IDinTheRanking],StandardName[StandardizedName],Analiza_wRankingach[[#This Row],[Nazwa uczelni]],StandardName[Ranking],"=Webometrics")&gt;0,1,0)</f>
        <v>0</v>
      </c>
      <c r="L83">
        <f>SUM(Analiza_wRankingach[[#This Row],[THE]:[Webometrics]])</f>
        <v>2</v>
      </c>
      <c r="M83">
        <f>SUMIFS(StandardName[IDinTheRanking],StandardName[StandardizedName],Analiza_wRankingach[[#This Row],[Nazwa uczelni]],StandardName[Ranking],"=THE")</f>
        <v>37</v>
      </c>
      <c r="N83">
        <f>SUMIFS(StandardName[IDinTheRanking],StandardName[StandardizedName],Analiza_wRankingach[[#This Row],[Nazwa uczelni]],StandardName[Ranking],"=ARWU")</f>
        <v>0</v>
      </c>
      <c r="O83">
        <f>SUMIFS(StandardName[IDinTheRanking],StandardName[StandardizedName],Analiza_wRankingach[[#This Row],[Nazwa uczelni]],StandardName[Ranking],"=QS")</f>
        <v>56</v>
      </c>
      <c r="P83">
        <f>SUMIFS(StandardName[IDinTheRanking],StandardName[StandardizedName],Analiza_wRankingach[[#This Row],[Nazwa uczelni]],StandardName[Ranking],"=Webometrics")</f>
        <v>0</v>
      </c>
      <c r="Q83" s="6">
        <f>SUM(Analiza_wRankingach[[#This Row],[THE_ID]:[Webometrics_ID]])</f>
        <v>93</v>
      </c>
      <c r="R83" s="6"/>
    </row>
    <row r="84" spans="1:18" hidden="1" x14ac:dyDescent="0.45">
      <c r="A84" t="s">
        <v>608</v>
      </c>
      <c r="B84">
        <v>83</v>
      </c>
      <c r="C84" t="s">
        <v>813</v>
      </c>
      <c r="D84">
        <v>83</v>
      </c>
      <c r="E84" t="s">
        <v>848</v>
      </c>
      <c r="G84" t="s">
        <v>460</v>
      </c>
      <c r="H84">
        <f>IF(SUMIFS(StandardName[IDinTheRanking],StandardName[StandardizedName],Analiza_wRankingach[[#This Row],[Nazwa uczelni]],StandardName[Ranking],"=THE")&gt;0,1,0)</f>
        <v>1</v>
      </c>
      <c r="I84">
        <f>IF(SUMIFS(StandardName[IDinTheRanking],StandardName[StandardizedName],Analiza_wRankingach[[#This Row],[Nazwa uczelni]],StandardName[Ranking],"=ARWU")&gt;0,1,0)</f>
        <v>0</v>
      </c>
      <c r="J84">
        <f>IF(SUMIFS(StandardName[IDinTheRanking],StandardName[StandardizedName],Analiza_wRankingach[[#This Row],[Nazwa uczelni]],StandardName[Ranking],"=QS")&gt;0,1,0)</f>
        <v>0</v>
      </c>
      <c r="K84">
        <f>IF(SUMIFS(StandardName[IDinTheRanking],StandardName[StandardizedName],Analiza_wRankingach[[#This Row],[Nazwa uczelni]],StandardName[Ranking],"=Webometrics")&gt;0,1,0)</f>
        <v>0</v>
      </c>
      <c r="L84">
        <f>SUM(Analiza_wRankingach[[#This Row],[THE]:[Webometrics]])</f>
        <v>1</v>
      </c>
      <c r="M84">
        <f>SUMIFS(StandardName[IDinTheRanking],StandardName[StandardizedName],Analiza_wRankingach[[#This Row],[Nazwa uczelni]],StandardName[Ranking],"=THE")</f>
        <v>94</v>
      </c>
      <c r="N84">
        <f>SUMIFS(StandardName[IDinTheRanking],StandardName[StandardizedName],Analiza_wRankingach[[#This Row],[Nazwa uczelni]],StandardName[Ranking],"=ARWU")</f>
        <v>0</v>
      </c>
      <c r="O84">
        <f>SUMIFS(StandardName[IDinTheRanking],StandardName[StandardizedName],Analiza_wRankingach[[#This Row],[Nazwa uczelni]],StandardName[Ranking],"=QS")</f>
        <v>0</v>
      </c>
      <c r="P84">
        <f>SUMIFS(StandardName[IDinTheRanking],StandardName[StandardizedName],Analiza_wRankingach[[#This Row],[Nazwa uczelni]],StandardName[Ranking],"=Webometrics")</f>
        <v>0</v>
      </c>
      <c r="Q84" s="6">
        <f>SUM(Analiza_wRankingach[[#This Row],[THE_ID]:[Webometrics_ID]])</f>
        <v>94</v>
      </c>
      <c r="R84" s="6"/>
    </row>
    <row r="85" spans="1:18" hidden="1" x14ac:dyDescent="0.45">
      <c r="A85" t="s">
        <v>609</v>
      </c>
      <c r="B85">
        <v>84</v>
      </c>
      <c r="C85" t="s">
        <v>609</v>
      </c>
      <c r="D85">
        <v>83</v>
      </c>
      <c r="E85" t="s">
        <v>848</v>
      </c>
      <c r="G85" t="s">
        <v>770</v>
      </c>
      <c r="H85">
        <f>IF(SUMIFS(StandardName[IDinTheRanking],StandardName[StandardizedName],Analiza_wRankingach[[#This Row],[Nazwa uczelni]],StandardName[Ranking],"=THE")&gt;0,1,0)</f>
        <v>0</v>
      </c>
      <c r="I85">
        <f>IF(SUMIFS(StandardName[IDinTheRanking],StandardName[StandardizedName],Analiza_wRankingach[[#This Row],[Nazwa uczelni]],StandardName[Ranking],"=ARWU")&gt;0,1,0)</f>
        <v>0</v>
      </c>
      <c r="J85">
        <f>IF(SUMIFS(StandardName[IDinTheRanking],StandardName[StandardizedName],Analiza_wRankingach[[#This Row],[Nazwa uczelni]],StandardName[Ranking],"=QS")&gt;0,1,0)</f>
        <v>1</v>
      </c>
      <c r="K85">
        <f>IF(SUMIFS(StandardName[IDinTheRanking],StandardName[StandardizedName],Analiza_wRankingach[[#This Row],[Nazwa uczelni]],StandardName[Ranking],"=Webometrics")&gt;0,1,0)</f>
        <v>0</v>
      </c>
      <c r="L85">
        <f>SUM(Analiza_wRankingach[[#This Row],[THE]:[Webometrics]])</f>
        <v>1</v>
      </c>
      <c r="M85">
        <f>SUMIFS(StandardName[IDinTheRanking],StandardName[StandardizedName],Analiza_wRankingach[[#This Row],[Nazwa uczelni]],StandardName[Ranking],"=THE")</f>
        <v>0</v>
      </c>
      <c r="N85">
        <f>SUMIFS(StandardName[IDinTheRanking],StandardName[StandardizedName],Analiza_wRankingach[[#This Row],[Nazwa uczelni]],StandardName[Ranking],"=ARWU")</f>
        <v>0</v>
      </c>
      <c r="O85">
        <f>SUMIFS(StandardName[IDinTheRanking],StandardName[StandardizedName],Analiza_wRankingach[[#This Row],[Nazwa uczelni]],StandardName[Ranking],"=QS")</f>
        <v>95</v>
      </c>
      <c r="P85">
        <f>SUMIFS(StandardName[IDinTheRanking],StandardName[StandardizedName],Analiza_wRankingach[[#This Row],[Nazwa uczelni]],StandardName[Ranking],"=Webometrics")</f>
        <v>0</v>
      </c>
      <c r="Q85" s="6">
        <f>SUM(Analiza_wRankingach[[#This Row],[THE_ID]:[Webometrics_ID]])</f>
        <v>95</v>
      </c>
      <c r="R85" s="6"/>
    </row>
    <row r="86" spans="1:18" hidden="1" x14ac:dyDescent="0.45">
      <c r="A86" t="s">
        <v>610</v>
      </c>
      <c r="B86">
        <v>85</v>
      </c>
      <c r="C86" t="s">
        <v>610</v>
      </c>
      <c r="D86">
        <v>83</v>
      </c>
      <c r="E86" t="s">
        <v>848</v>
      </c>
      <c r="G86" t="s">
        <v>97</v>
      </c>
      <c r="H86">
        <f>IF(SUMIFS(StandardName[IDinTheRanking],StandardName[StandardizedName],Analiza_wRankingach[[#This Row],[Nazwa uczelni]],StandardName[Ranking],"=THE")&gt;0,1,0)</f>
        <v>1</v>
      </c>
      <c r="I86">
        <f>IF(SUMIFS(StandardName[IDinTheRanking],StandardName[StandardizedName],Analiza_wRankingach[[#This Row],[Nazwa uczelni]],StandardName[Ranking],"=ARWU")&gt;0,1,0)</f>
        <v>1</v>
      </c>
      <c r="J86">
        <f>IF(SUMIFS(StandardName[IDinTheRanking],StandardName[StandardizedName],Analiza_wRankingach[[#This Row],[Nazwa uczelni]],StandardName[Ranking],"=QS")&gt;0,1,0)</f>
        <v>1</v>
      </c>
      <c r="K86">
        <f>IF(SUMIFS(StandardName[IDinTheRanking],StandardName[StandardizedName],Analiza_wRankingach[[#This Row],[Nazwa uczelni]],StandardName[Ranking],"=Webometrics")&gt;0,1,0)</f>
        <v>1</v>
      </c>
      <c r="L86">
        <f>SUM(Analiza_wRankingach[[#This Row],[THE]:[Webometrics]])</f>
        <v>4</v>
      </c>
      <c r="M86">
        <f>SUMIFS(StandardName[IDinTheRanking],StandardName[StandardizedName],Analiza_wRankingach[[#This Row],[Nazwa uczelni]],StandardName[Ranking],"=THE")</f>
        <v>17</v>
      </c>
      <c r="N86">
        <f>SUMIFS(StandardName[IDinTheRanking],StandardName[StandardizedName],Analiza_wRankingach[[#This Row],[Nazwa uczelni]],StandardName[Ranking],"=ARWU")</f>
        <v>34</v>
      </c>
      <c r="O86">
        <f>SUMIFS(StandardName[IDinTheRanking],StandardName[StandardizedName],Analiza_wRankingach[[#This Row],[Nazwa uczelni]],StandardName[Ranking],"=QS")</f>
        <v>12</v>
      </c>
      <c r="P86">
        <f>SUMIFS(StandardName[IDinTheRanking],StandardName[StandardizedName],Analiza_wRankingach[[#This Row],[Nazwa uczelni]],StandardName[Ranking],"=Webometrics")</f>
        <v>32</v>
      </c>
      <c r="Q86" s="6">
        <f>SUM(Analiza_wRankingach[[#This Row],[THE_ID]:[Webometrics_ID]])</f>
        <v>95</v>
      </c>
      <c r="R86" s="6"/>
    </row>
    <row r="87" spans="1:18" hidden="1" x14ac:dyDescent="0.45">
      <c r="A87" t="s">
        <v>612</v>
      </c>
      <c r="B87">
        <v>86</v>
      </c>
      <c r="C87" t="s">
        <v>612</v>
      </c>
      <c r="D87">
        <v>83</v>
      </c>
      <c r="E87" t="s">
        <v>848</v>
      </c>
      <c r="G87" t="s">
        <v>773</v>
      </c>
      <c r="H87">
        <f>IF(SUMIFS(StandardName[IDinTheRanking],StandardName[StandardizedName],Analiza_wRankingach[[#This Row],[Nazwa uczelni]],StandardName[Ranking],"=THE")&gt;0,1,0)</f>
        <v>0</v>
      </c>
      <c r="I87">
        <f>IF(SUMIFS(StandardName[IDinTheRanking],StandardName[StandardizedName],Analiza_wRankingach[[#This Row],[Nazwa uczelni]],StandardName[Ranking],"=ARWU")&gt;0,1,0)</f>
        <v>0</v>
      </c>
      <c r="J87">
        <f>IF(SUMIFS(StandardName[IDinTheRanking],StandardName[StandardizedName],Analiza_wRankingach[[#This Row],[Nazwa uczelni]],StandardName[Ranking],"=QS")&gt;0,1,0)</f>
        <v>1</v>
      </c>
      <c r="K87">
        <f>IF(SUMIFS(StandardName[IDinTheRanking],StandardName[StandardizedName],Analiza_wRankingach[[#This Row],[Nazwa uczelni]],StandardName[Ranking],"=Webometrics")&gt;0,1,0)</f>
        <v>0</v>
      </c>
      <c r="L87">
        <f>SUM(Analiza_wRankingach[[#This Row],[THE]:[Webometrics]])</f>
        <v>1</v>
      </c>
      <c r="M87">
        <f>SUMIFS(StandardName[IDinTheRanking],StandardName[StandardizedName],Analiza_wRankingach[[#This Row],[Nazwa uczelni]],StandardName[Ranking],"=THE")</f>
        <v>0</v>
      </c>
      <c r="N87">
        <f>SUMIFS(StandardName[IDinTheRanking],StandardName[StandardizedName],Analiza_wRankingach[[#This Row],[Nazwa uczelni]],StandardName[Ranking],"=ARWU")</f>
        <v>0</v>
      </c>
      <c r="O87">
        <f>SUMIFS(StandardName[IDinTheRanking],StandardName[StandardizedName],Analiza_wRankingach[[#This Row],[Nazwa uczelni]],StandardName[Ranking],"=QS")</f>
        <v>96</v>
      </c>
      <c r="P87">
        <f>SUMIFS(StandardName[IDinTheRanking],StandardName[StandardizedName],Analiza_wRankingach[[#This Row],[Nazwa uczelni]],StandardName[Ranking],"=Webometrics")</f>
        <v>0</v>
      </c>
      <c r="Q87" s="6">
        <f>SUM(Analiza_wRankingach[[#This Row],[THE_ID]:[Webometrics_ID]])</f>
        <v>96</v>
      </c>
      <c r="R87" s="6"/>
    </row>
    <row r="88" spans="1:18" hidden="1" x14ac:dyDescent="0.45">
      <c r="A88" t="s">
        <v>408</v>
      </c>
      <c r="B88">
        <v>87</v>
      </c>
      <c r="C88" t="s">
        <v>408</v>
      </c>
      <c r="D88">
        <v>87</v>
      </c>
      <c r="E88" t="s">
        <v>848</v>
      </c>
      <c r="G88" t="s">
        <v>620</v>
      </c>
      <c r="H88">
        <f>IF(SUMIFS(StandardName[IDinTheRanking],StandardName[StandardizedName],Analiza_wRankingach[[#This Row],[Nazwa uczelni]],StandardName[Ranking],"=THE")&gt;0,1,0)</f>
        <v>0</v>
      </c>
      <c r="I88">
        <f>IF(SUMIFS(StandardName[IDinTheRanking],StandardName[StandardizedName],Analiza_wRankingach[[#This Row],[Nazwa uczelni]],StandardName[Ranking],"=ARWU")&gt;0,1,0)</f>
        <v>1</v>
      </c>
      <c r="J88">
        <f>IF(SUMIFS(StandardName[IDinTheRanking],StandardName[StandardizedName],Analiza_wRankingach[[#This Row],[Nazwa uczelni]],StandardName[Ranking],"=QS")&gt;0,1,0)</f>
        <v>0</v>
      </c>
      <c r="K88">
        <f>IF(SUMIFS(StandardName[IDinTheRanking],StandardName[StandardizedName],Analiza_wRankingach[[#This Row],[Nazwa uczelni]],StandardName[Ranking],"=Webometrics")&gt;0,1,0)</f>
        <v>0</v>
      </c>
      <c r="L88">
        <f>SUM(Analiza_wRankingach[[#This Row],[THE]:[Webometrics]])</f>
        <v>1</v>
      </c>
      <c r="M88">
        <f>SUMIFS(StandardName[IDinTheRanking],StandardName[StandardizedName],Analiza_wRankingach[[#This Row],[Nazwa uczelni]],StandardName[Ranking],"=THE")</f>
        <v>0</v>
      </c>
      <c r="N88">
        <f>SUMIFS(StandardName[IDinTheRanking],StandardName[StandardizedName],Analiza_wRankingach[[#This Row],[Nazwa uczelni]],StandardName[Ranking],"=ARWU")</f>
        <v>96</v>
      </c>
      <c r="O88">
        <f>SUMIFS(StandardName[IDinTheRanking],StandardName[StandardizedName],Analiza_wRankingach[[#This Row],[Nazwa uczelni]],StandardName[Ranking],"=QS")</f>
        <v>0</v>
      </c>
      <c r="P88">
        <f>SUMIFS(StandardName[IDinTheRanking],StandardName[StandardizedName],Analiza_wRankingach[[#This Row],[Nazwa uczelni]],StandardName[Ranking],"=Webometrics")</f>
        <v>0</v>
      </c>
      <c r="Q88" s="6">
        <f>SUM(Analiza_wRankingach[[#This Row],[THE_ID]:[Webometrics_ID]])</f>
        <v>96</v>
      </c>
      <c r="R88" s="6"/>
    </row>
    <row r="89" spans="1:18" hidden="1" x14ac:dyDescent="0.45">
      <c r="A89" t="s">
        <v>614</v>
      </c>
      <c r="B89">
        <v>88</v>
      </c>
      <c r="C89" t="s">
        <v>614</v>
      </c>
      <c r="D89">
        <v>88</v>
      </c>
      <c r="E89" t="s">
        <v>848</v>
      </c>
      <c r="G89" t="s">
        <v>469</v>
      </c>
      <c r="H89">
        <f>IF(SUMIFS(StandardName[IDinTheRanking],StandardName[StandardizedName],Analiza_wRankingach[[#This Row],[Nazwa uczelni]],StandardName[Ranking],"=THE")&gt;0,1,0)</f>
        <v>1</v>
      </c>
      <c r="I89">
        <f>IF(SUMIFS(StandardName[IDinTheRanking],StandardName[StandardizedName],Analiza_wRankingach[[#This Row],[Nazwa uczelni]],StandardName[Ranking],"=ARWU")&gt;0,1,0)</f>
        <v>0</v>
      </c>
      <c r="J89">
        <f>IF(SUMIFS(StandardName[IDinTheRanking],StandardName[StandardizedName],Analiza_wRankingach[[#This Row],[Nazwa uczelni]],StandardName[Ranking],"=QS")&gt;0,1,0)</f>
        <v>0</v>
      </c>
      <c r="K89">
        <f>IF(SUMIFS(StandardName[IDinTheRanking],StandardName[StandardizedName],Analiza_wRankingach[[#This Row],[Nazwa uczelni]],StandardName[Ranking],"=Webometrics")&gt;0,1,0)</f>
        <v>0</v>
      </c>
      <c r="L89">
        <f>SUM(Analiza_wRankingach[[#This Row],[THE]:[Webometrics]])</f>
        <v>1</v>
      </c>
      <c r="M89">
        <f>SUMIFS(StandardName[IDinTheRanking],StandardName[StandardizedName],Analiza_wRankingach[[#This Row],[Nazwa uczelni]],StandardName[Ranking],"=THE")</f>
        <v>97</v>
      </c>
      <c r="N89">
        <f>SUMIFS(StandardName[IDinTheRanking],StandardName[StandardizedName],Analiza_wRankingach[[#This Row],[Nazwa uczelni]],StandardName[Ranking],"=ARWU")</f>
        <v>0</v>
      </c>
      <c r="O89">
        <f>SUMIFS(StandardName[IDinTheRanking],StandardName[StandardizedName],Analiza_wRankingach[[#This Row],[Nazwa uczelni]],StandardName[Ranking],"=QS")</f>
        <v>0</v>
      </c>
      <c r="P89">
        <f>SUMIFS(StandardName[IDinTheRanking],StandardName[StandardizedName],Analiza_wRankingach[[#This Row],[Nazwa uczelni]],StandardName[Ranking],"=Webometrics")</f>
        <v>0</v>
      </c>
      <c r="Q89" s="6">
        <f>SUM(Analiza_wRankingach[[#This Row],[THE_ID]:[Webometrics_ID]])</f>
        <v>97</v>
      </c>
      <c r="R89" s="6"/>
    </row>
    <row r="90" spans="1:18" hidden="1" x14ac:dyDescent="0.45">
      <c r="A90" t="s">
        <v>615</v>
      </c>
      <c r="B90">
        <v>89</v>
      </c>
      <c r="C90" t="s">
        <v>615</v>
      </c>
      <c r="D90">
        <v>89</v>
      </c>
      <c r="E90" t="s">
        <v>848</v>
      </c>
      <c r="G90" t="s">
        <v>776</v>
      </c>
      <c r="H90">
        <f>IF(SUMIFS(StandardName[IDinTheRanking],StandardName[StandardizedName],Analiza_wRankingach[[#This Row],[Nazwa uczelni]],StandardName[Ranking],"=THE")&gt;0,1,0)</f>
        <v>0</v>
      </c>
      <c r="I90">
        <f>IF(SUMIFS(StandardName[IDinTheRanking],StandardName[StandardizedName],Analiza_wRankingach[[#This Row],[Nazwa uczelni]],StandardName[Ranking],"=ARWU")&gt;0,1,0)</f>
        <v>0</v>
      </c>
      <c r="J90">
        <f>IF(SUMIFS(StandardName[IDinTheRanking],StandardName[StandardizedName],Analiza_wRankingach[[#This Row],[Nazwa uczelni]],StandardName[Ranking],"=QS")&gt;0,1,0)</f>
        <v>1</v>
      </c>
      <c r="K90">
        <f>IF(SUMIFS(StandardName[IDinTheRanking],StandardName[StandardizedName],Analiza_wRankingach[[#This Row],[Nazwa uczelni]],StandardName[Ranking],"=Webometrics")&gt;0,1,0)</f>
        <v>0</v>
      </c>
      <c r="L90">
        <f>SUM(Analiza_wRankingach[[#This Row],[THE]:[Webometrics]])</f>
        <v>1</v>
      </c>
      <c r="M90">
        <f>SUMIFS(StandardName[IDinTheRanking],StandardName[StandardizedName],Analiza_wRankingach[[#This Row],[Nazwa uczelni]],StandardName[Ranking],"=THE")</f>
        <v>0</v>
      </c>
      <c r="N90">
        <f>SUMIFS(StandardName[IDinTheRanking],StandardName[StandardizedName],Analiza_wRankingach[[#This Row],[Nazwa uczelni]],StandardName[Ranking],"=ARWU")</f>
        <v>0</v>
      </c>
      <c r="O90">
        <f>SUMIFS(StandardName[IDinTheRanking],StandardName[StandardizedName],Analiza_wRankingach[[#This Row],[Nazwa uczelni]],StandardName[Ranking],"=QS")</f>
        <v>97</v>
      </c>
      <c r="P90">
        <f>SUMIFS(StandardName[IDinTheRanking],StandardName[StandardizedName],Analiza_wRankingach[[#This Row],[Nazwa uczelni]],StandardName[Ranking],"=Webometrics")</f>
        <v>0</v>
      </c>
      <c r="Q90" s="6">
        <f>SUM(Analiza_wRankingach[[#This Row],[THE_ID]:[Webometrics_ID]])</f>
        <v>97</v>
      </c>
      <c r="R90" s="6"/>
    </row>
    <row r="91" spans="1:18" hidden="1" x14ac:dyDescent="0.45">
      <c r="A91" t="s">
        <v>428</v>
      </c>
      <c r="B91">
        <v>90</v>
      </c>
      <c r="C91" t="s">
        <v>428</v>
      </c>
      <c r="D91">
        <v>90</v>
      </c>
      <c r="E91" t="s">
        <v>848</v>
      </c>
      <c r="G91" t="s">
        <v>319</v>
      </c>
      <c r="H91">
        <f>IF(SUMIFS(StandardName[IDinTheRanking],StandardName[StandardizedName],Analiza_wRankingach[[#This Row],[Nazwa uczelni]],StandardName[Ranking],"=THE")&gt;0,1,0)</f>
        <v>1</v>
      </c>
      <c r="I91">
        <f>IF(SUMIFS(StandardName[IDinTheRanking],StandardName[StandardizedName],Analiza_wRankingach[[#This Row],[Nazwa uczelni]],StandardName[Ranking],"=ARWU")&gt;0,1,0)</f>
        <v>0</v>
      </c>
      <c r="J91">
        <f>IF(SUMIFS(StandardName[IDinTheRanking],StandardName[StandardizedName],Analiza_wRankingach[[#This Row],[Nazwa uczelni]],StandardName[Ranking],"=QS")&gt;0,1,0)</f>
        <v>1</v>
      </c>
      <c r="K91">
        <f>IF(SUMIFS(StandardName[IDinTheRanking],StandardName[StandardizedName],Analiza_wRankingach[[#This Row],[Nazwa uczelni]],StandardName[Ranking],"=Webometrics")&gt;0,1,0)</f>
        <v>0</v>
      </c>
      <c r="L91">
        <f>SUM(Analiza_wRankingach[[#This Row],[THE]:[Webometrics]])</f>
        <v>2</v>
      </c>
      <c r="M91">
        <f>SUMIFS(StandardName[IDinTheRanking],StandardName[StandardizedName],Analiza_wRankingach[[#This Row],[Nazwa uczelni]],StandardName[Ranking],"=THE")</f>
        <v>58</v>
      </c>
      <c r="N91">
        <f>SUMIFS(StandardName[IDinTheRanking],StandardName[StandardizedName],Analiza_wRankingach[[#This Row],[Nazwa uczelni]],StandardName[Ranking],"=ARWU")</f>
        <v>0</v>
      </c>
      <c r="O91">
        <f>SUMIFS(StandardName[IDinTheRanking],StandardName[StandardizedName],Analiza_wRankingach[[#This Row],[Nazwa uczelni]],StandardName[Ranking],"=QS")</f>
        <v>40</v>
      </c>
      <c r="P91">
        <f>SUMIFS(StandardName[IDinTheRanking],StandardName[StandardizedName],Analiza_wRankingach[[#This Row],[Nazwa uczelni]],StandardName[Ranking],"=Webometrics")</f>
        <v>0</v>
      </c>
      <c r="Q91" s="6">
        <f>SUM(Analiza_wRankingach[[#This Row],[THE_ID]:[Webometrics_ID]])</f>
        <v>98</v>
      </c>
      <c r="R91" s="6"/>
    </row>
    <row r="92" spans="1:18" hidden="1" x14ac:dyDescent="0.45">
      <c r="A92" t="s">
        <v>616</v>
      </c>
      <c r="B92">
        <v>91</v>
      </c>
      <c r="C92" t="s">
        <v>616</v>
      </c>
      <c r="D92">
        <v>90</v>
      </c>
      <c r="E92" t="s">
        <v>848</v>
      </c>
      <c r="G92" t="s">
        <v>844</v>
      </c>
      <c r="H92">
        <f>IF(SUMIFS(StandardName[IDinTheRanking],StandardName[StandardizedName],Analiza_wRankingach[[#This Row],[Nazwa uczelni]],StandardName[Ranking],"=THE")&gt;0,1,0)</f>
        <v>0</v>
      </c>
      <c r="I92">
        <f>IF(SUMIFS(StandardName[IDinTheRanking],StandardName[StandardizedName],Analiza_wRankingach[[#This Row],[Nazwa uczelni]],StandardName[Ranking],"=ARWU")&gt;0,1,0)</f>
        <v>0</v>
      </c>
      <c r="J92">
        <f>IF(SUMIFS(StandardName[IDinTheRanking],StandardName[StandardizedName],Analiza_wRankingach[[#This Row],[Nazwa uczelni]],StandardName[Ranking],"=QS")&gt;0,1,0)</f>
        <v>0</v>
      </c>
      <c r="K92">
        <f>IF(SUMIFS(StandardName[IDinTheRanking],StandardName[StandardizedName],Analiza_wRankingach[[#This Row],[Nazwa uczelni]],StandardName[Ranking],"=Webometrics")&gt;0,1,0)</f>
        <v>1</v>
      </c>
      <c r="L92">
        <f>SUM(Analiza_wRankingach[[#This Row],[THE]:[Webometrics]])</f>
        <v>1</v>
      </c>
      <c r="M92">
        <f>SUMIFS(StandardName[IDinTheRanking],StandardName[StandardizedName],Analiza_wRankingach[[#This Row],[Nazwa uczelni]],StandardName[Ranking],"=THE")</f>
        <v>0</v>
      </c>
      <c r="N92">
        <f>SUMIFS(StandardName[IDinTheRanking],StandardName[StandardizedName],Analiza_wRankingach[[#This Row],[Nazwa uczelni]],StandardName[Ranking],"=ARWU")</f>
        <v>0</v>
      </c>
      <c r="O92">
        <f>SUMIFS(StandardName[IDinTheRanking],StandardName[StandardizedName],Analiza_wRankingach[[#This Row],[Nazwa uczelni]],StandardName[Ranking],"=QS")</f>
        <v>0</v>
      </c>
      <c r="P92">
        <f>SUMIFS(StandardName[IDinTheRanking],StandardName[StandardizedName],Analiza_wRankingach[[#This Row],[Nazwa uczelni]],StandardName[Ranking],"=Webometrics")</f>
        <v>98</v>
      </c>
      <c r="Q92" s="6">
        <f>SUM(Analiza_wRankingach[[#This Row],[THE_ID]:[Webometrics_ID]])</f>
        <v>98</v>
      </c>
      <c r="R92" s="6"/>
    </row>
    <row r="93" spans="1:18" hidden="1" x14ac:dyDescent="0.45">
      <c r="A93" t="s">
        <v>617</v>
      </c>
      <c r="B93">
        <v>92</v>
      </c>
      <c r="C93" t="s">
        <v>617</v>
      </c>
      <c r="D93">
        <v>92</v>
      </c>
      <c r="E93" t="s">
        <v>848</v>
      </c>
      <c r="G93" t="s">
        <v>778</v>
      </c>
      <c r="H93">
        <f>IF(SUMIFS(StandardName[IDinTheRanking],StandardName[StandardizedName],Analiza_wRankingach[[#This Row],[Nazwa uczelni]],StandardName[Ranking],"=THE")&gt;0,1,0)</f>
        <v>0</v>
      </c>
      <c r="I93">
        <f>IF(SUMIFS(StandardName[IDinTheRanking],StandardName[StandardizedName],Analiza_wRankingach[[#This Row],[Nazwa uczelni]],StandardName[Ranking],"=ARWU")&gt;0,1,0)</f>
        <v>0</v>
      </c>
      <c r="J93">
        <f>IF(SUMIFS(StandardName[IDinTheRanking],StandardName[StandardizedName],Analiza_wRankingach[[#This Row],[Nazwa uczelni]],StandardName[Ranking],"=QS")&gt;0,1,0)</f>
        <v>1</v>
      </c>
      <c r="K93">
        <f>IF(SUMIFS(StandardName[IDinTheRanking],StandardName[StandardizedName],Analiza_wRankingach[[#This Row],[Nazwa uczelni]],StandardName[Ranking],"=Webometrics")&gt;0,1,0)</f>
        <v>0</v>
      </c>
      <c r="L93">
        <f>SUM(Analiza_wRankingach[[#This Row],[THE]:[Webometrics]])</f>
        <v>1</v>
      </c>
      <c r="M93">
        <f>SUMIFS(StandardName[IDinTheRanking],StandardName[StandardizedName],Analiza_wRankingach[[#This Row],[Nazwa uczelni]],StandardName[Ranking],"=THE")</f>
        <v>0</v>
      </c>
      <c r="N93">
        <f>SUMIFS(StandardName[IDinTheRanking],StandardName[StandardizedName],Analiza_wRankingach[[#This Row],[Nazwa uczelni]],StandardName[Ranking],"=ARWU")</f>
        <v>0</v>
      </c>
      <c r="O93">
        <f>SUMIFS(StandardName[IDinTheRanking],StandardName[StandardizedName],Analiza_wRankingach[[#This Row],[Nazwa uczelni]],StandardName[Ranking],"=QS")</f>
        <v>98</v>
      </c>
      <c r="P93">
        <f>SUMIFS(StandardName[IDinTheRanking],StandardName[StandardizedName],Analiza_wRankingach[[#This Row],[Nazwa uczelni]],StandardName[Ranking],"=Webometrics")</f>
        <v>0</v>
      </c>
      <c r="Q93" s="6">
        <f>SUM(Analiza_wRankingach[[#This Row],[THE_ID]:[Webometrics_ID]])</f>
        <v>98</v>
      </c>
      <c r="R93" s="6"/>
    </row>
    <row r="94" spans="1:18" hidden="1" x14ac:dyDescent="0.45">
      <c r="A94" t="s">
        <v>618</v>
      </c>
      <c r="B94">
        <v>93</v>
      </c>
      <c r="C94" t="s">
        <v>618</v>
      </c>
      <c r="D94">
        <v>92</v>
      </c>
      <c r="E94" t="s">
        <v>848</v>
      </c>
      <c r="G94" t="s">
        <v>780</v>
      </c>
      <c r="H94">
        <f>IF(SUMIFS(StandardName[IDinTheRanking],StandardName[StandardizedName],Analiza_wRankingach[[#This Row],[Nazwa uczelni]],StandardName[Ranking],"=THE")&gt;0,1,0)</f>
        <v>0</v>
      </c>
      <c r="I94">
        <f>IF(SUMIFS(StandardName[IDinTheRanking],StandardName[StandardizedName],Analiza_wRankingach[[#This Row],[Nazwa uczelni]],StandardName[Ranking],"=ARWU")&gt;0,1,0)</f>
        <v>0</v>
      </c>
      <c r="J94">
        <f>IF(SUMIFS(StandardName[IDinTheRanking],StandardName[StandardizedName],Analiza_wRankingach[[#This Row],[Nazwa uczelni]],StandardName[Ranking],"=QS")&gt;0,1,0)</f>
        <v>1</v>
      </c>
      <c r="K94">
        <f>IF(SUMIFS(StandardName[IDinTheRanking],StandardName[StandardizedName],Analiza_wRankingach[[#This Row],[Nazwa uczelni]],StandardName[Ranking],"=Webometrics")&gt;0,1,0)</f>
        <v>0</v>
      </c>
      <c r="L94">
        <f>SUM(Analiza_wRankingach[[#This Row],[THE]:[Webometrics]])</f>
        <v>1</v>
      </c>
      <c r="M94">
        <f>SUMIFS(StandardName[IDinTheRanking],StandardName[StandardizedName],Analiza_wRankingach[[#This Row],[Nazwa uczelni]],StandardName[Ranking],"=THE")</f>
        <v>0</v>
      </c>
      <c r="N94">
        <f>SUMIFS(StandardName[IDinTheRanking],StandardName[StandardizedName],Analiza_wRankingach[[#This Row],[Nazwa uczelni]],StandardName[Ranking],"=ARWU")</f>
        <v>0</v>
      </c>
      <c r="O94">
        <f>SUMIFS(StandardName[IDinTheRanking],StandardName[StandardizedName],Analiza_wRankingach[[#This Row],[Nazwa uczelni]],StandardName[Ranking],"=QS")</f>
        <v>99</v>
      </c>
      <c r="P94">
        <f>SUMIFS(StandardName[IDinTheRanking],StandardName[StandardizedName],Analiza_wRankingach[[#This Row],[Nazwa uczelni]],StandardName[Ranking],"=Webometrics")</f>
        <v>0</v>
      </c>
      <c r="Q94" s="6">
        <f>SUM(Analiza_wRankingach[[#This Row],[THE_ID]:[Webometrics_ID]])</f>
        <v>99</v>
      </c>
      <c r="R94" s="6"/>
    </row>
    <row r="95" spans="1:18" hidden="1" x14ac:dyDescent="0.45">
      <c r="A95" t="s">
        <v>619</v>
      </c>
      <c r="B95">
        <v>94</v>
      </c>
      <c r="C95" t="s">
        <v>619</v>
      </c>
      <c r="D95">
        <v>94</v>
      </c>
      <c r="E95" t="s">
        <v>848</v>
      </c>
      <c r="G95" t="s">
        <v>807</v>
      </c>
      <c r="H95">
        <f>IF(SUMIFS(StandardName[IDinTheRanking],StandardName[StandardizedName],Analiza_wRankingach[[#This Row],[Nazwa uczelni]],StandardName[Ranking],"=THE")&gt;0,1,0)</f>
        <v>1</v>
      </c>
      <c r="I95">
        <f>IF(SUMIFS(StandardName[IDinTheRanking],StandardName[StandardizedName],Analiza_wRankingach[[#This Row],[Nazwa uczelni]],StandardName[Ranking],"=ARWU")&gt;0,1,0)</f>
        <v>0</v>
      </c>
      <c r="J95">
        <f>IF(SUMIFS(StandardName[IDinTheRanking],StandardName[StandardizedName],Analiza_wRankingach[[#This Row],[Nazwa uczelni]],StandardName[Ranking],"=QS")&gt;0,1,0)</f>
        <v>0</v>
      </c>
      <c r="K95">
        <f>IF(SUMIFS(StandardName[IDinTheRanking],StandardName[StandardizedName],Analiza_wRankingach[[#This Row],[Nazwa uczelni]],StandardName[Ranking],"=Webometrics")&gt;0,1,0)</f>
        <v>1</v>
      </c>
      <c r="L95">
        <f>SUM(Analiza_wRankingach[[#This Row],[THE]:[Webometrics]])</f>
        <v>2</v>
      </c>
      <c r="M95">
        <f>SUMIFS(StandardName[IDinTheRanking],StandardName[StandardizedName],Analiza_wRankingach[[#This Row],[Nazwa uczelni]],StandardName[Ranking],"=THE")</f>
        <v>63</v>
      </c>
      <c r="N95">
        <f>SUMIFS(StandardName[IDinTheRanking],StandardName[StandardizedName],Analiza_wRankingach[[#This Row],[Nazwa uczelni]],StandardName[Ranking],"=ARWU")</f>
        <v>0</v>
      </c>
      <c r="O95">
        <f>SUMIFS(StandardName[IDinTheRanking],StandardName[StandardizedName],Analiza_wRankingach[[#This Row],[Nazwa uczelni]],StandardName[Ranking],"=QS")</f>
        <v>0</v>
      </c>
      <c r="P95">
        <f>SUMIFS(StandardName[IDinTheRanking],StandardName[StandardizedName],Analiza_wRankingach[[#This Row],[Nazwa uczelni]],StandardName[Ranking],"=Webometrics")</f>
        <v>37</v>
      </c>
      <c r="Q95" s="6">
        <f>SUM(Analiza_wRankingach[[#This Row],[THE_ID]:[Webometrics_ID]])</f>
        <v>100</v>
      </c>
      <c r="R95" s="6"/>
    </row>
    <row r="96" spans="1:18" hidden="1" x14ac:dyDescent="0.45">
      <c r="A96" t="s">
        <v>234</v>
      </c>
      <c r="B96">
        <v>95</v>
      </c>
      <c r="C96" t="s">
        <v>234</v>
      </c>
      <c r="D96">
        <v>95</v>
      </c>
      <c r="E96" t="s">
        <v>848</v>
      </c>
      <c r="G96" t="s">
        <v>782</v>
      </c>
      <c r="H96">
        <f>IF(SUMIFS(StandardName[IDinTheRanking],StandardName[StandardizedName],Analiza_wRankingach[[#This Row],[Nazwa uczelni]],StandardName[Ranking],"=THE")&gt;0,1,0)</f>
        <v>0</v>
      </c>
      <c r="I96">
        <f>IF(SUMIFS(StandardName[IDinTheRanking],StandardName[StandardizedName],Analiza_wRankingach[[#This Row],[Nazwa uczelni]],StandardName[Ranking],"=ARWU")&gt;0,1,0)</f>
        <v>0</v>
      </c>
      <c r="J96">
        <f>IF(SUMIFS(StandardName[IDinTheRanking],StandardName[StandardizedName],Analiza_wRankingach[[#This Row],[Nazwa uczelni]],StandardName[Ranking],"=QS")&gt;0,1,0)</f>
        <v>1</v>
      </c>
      <c r="K96">
        <f>IF(SUMIFS(StandardName[IDinTheRanking],StandardName[StandardizedName],Analiza_wRankingach[[#This Row],[Nazwa uczelni]],StandardName[Ranking],"=Webometrics")&gt;0,1,0)</f>
        <v>0</v>
      </c>
      <c r="L96">
        <f>SUM(Analiza_wRankingach[[#This Row],[THE]:[Webometrics]])</f>
        <v>1</v>
      </c>
      <c r="M96">
        <f>SUMIFS(StandardName[IDinTheRanking],StandardName[StandardizedName],Analiza_wRankingach[[#This Row],[Nazwa uczelni]],StandardName[Ranking],"=THE")</f>
        <v>0</v>
      </c>
      <c r="N96">
        <f>SUMIFS(StandardName[IDinTheRanking],StandardName[StandardizedName],Analiza_wRankingach[[#This Row],[Nazwa uczelni]],StandardName[Ranking],"=ARWU")</f>
        <v>0</v>
      </c>
      <c r="O96">
        <f>SUMIFS(StandardName[IDinTheRanking],StandardName[StandardizedName],Analiza_wRankingach[[#This Row],[Nazwa uczelni]],StandardName[Ranking],"=QS")</f>
        <v>100</v>
      </c>
      <c r="P96">
        <f>SUMIFS(StandardName[IDinTheRanking],StandardName[StandardizedName],Analiza_wRankingach[[#This Row],[Nazwa uczelni]],StandardName[Ranking],"=Webometrics")</f>
        <v>0</v>
      </c>
      <c r="Q96" s="6">
        <f>SUM(Analiza_wRankingach[[#This Row],[THE_ID]:[Webometrics_ID]])</f>
        <v>100</v>
      </c>
      <c r="R96" s="6"/>
    </row>
    <row r="97" spans="1:18" hidden="1" x14ac:dyDescent="0.45">
      <c r="A97" t="s">
        <v>620</v>
      </c>
      <c r="B97">
        <v>96</v>
      </c>
      <c r="C97" t="s">
        <v>620</v>
      </c>
      <c r="D97">
        <v>96</v>
      </c>
      <c r="E97" t="s">
        <v>848</v>
      </c>
      <c r="G97" t="s">
        <v>477</v>
      </c>
      <c r="H97">
        <f>IF(SUMIFS(StandardName[IDinTheRanking],StandardName[StandardizedName],Analiza_wRankingach[[#This Row],[Nazwa uczelni]],StandardName[Ranking],"=THE")&gt;0,1,0)</f>
        <v>1</v>
      </c>
      <c r="I97">
        <f>IF(SUMIFS(StandardName[IDinTheRanking],StandardName[StandardizedName],Analiza_wRankingach[[#This Row],[Nazwa uczelni]],StandardName[Ranking],"=ARWU")&gt;0,1,0)</f>
        <v>0</v>
      </c>
      <c r="J97">
        <f>IF(SUMIFS(StandardName[IDinTheRanking],StandardName[StandardizedName],Analiza_wRankingach[[#This Row],[Nazwa uczelni]],StandardName[Ranking],"=QS")&gt;0,1,0)</f>
        <v>0</v>
      </c>
      <c r="K97">
        <f>IF(SUMIFS(StandardName[IDinTheRanking],StandardName[StandardizedName],Analiza_wRankingach[[#This Row],[Nazwa uczelni]],StandardName[Ranking],"=Webometrics")&gt;0,1,0)</f>
        <v>0</v>
      </c>
      <c r="L97">
        <f>SUM(Analiza_wRankingach[[#This Row],[THE]:[Webometrics]])</f>
        <v>1</v>
      </c>
      <c r="M97">
        <f>SUMIFS(StandardName[IDinTheRanking],StandardName[StandardizedName],Analiza_wRankingach[[#This Row],[Nazwa uczelni]],StandardName[Ranking],"=THE")</f>
        <v>100</v>
      </c>
      <c r="N97">
        <f>SUMIFS(StandardName[IDinTheRanking],StandardName[StandardizedName],Analiza_wRankingach[[#This Row],[Nazwa uczelni]],StandardName[Ranking],"=ARWU")</f>
        <v>0</v>
      </c>
      <c r="O97">
        <f>SUMIFS(StandardName[IDinTheRanking],StandardName[StandardizedName],Analiza_wRankingach[[#This Row],[Nazwa uczelni]],StandardName[Ranking],"=QS")</f>
        <v>0</v>
      </c>
      <c r="P97">
        <f>SUMIFS(StandardName[IDinTheRanking],StandardName[StandardizedName],Analiza_wRankingach[[#This Row],[Nazwa uczelni]],StandardName[Ranking],"=Webometrics")</f>
        <v>0</v>
      </c>
      <c r="Q97" s="6">
        <f>SUM(Analiza_wRankingach[[#This Row],[THE_ID]:[Webometrics_ID]])</f>
        <v>100</v>
      </c>
      <c r="R97" s="6"/>
    </row>
    <row r="98" spans="1:18" hidden="1" x14ac:dyDescent="0.45">
      <c r="A98" t="s">
        <v>621</v>
      </c>
      <c r="B98">
        <v>97</v>
      </c>
      <c r="C98" t="s">
        <v>179</v>
      </c>
      <c r="D98">
        <v>96</v>
      </c>
      <c r="E98" t="s">
        <v>848</v>
      </c>
      <c r="G98" t="s">
        <v>845</v>
      </c>
      <c r="H98">
        <f>IF(SUMIFS(StandardName[IDinTheRanking],StandardName[StandardizedName],Analiza_wRankingach[[#This Row],[Nazwa uczelni]],StandardName[Ranking],"=THE")&gt;0,1,0)</f>
        <v>0</v>
      </c>
      <c r="I98">
        <f>IF(SUMIFS(StandardName[IDinTheRanking],StandardName[StandardizedName],Analiza_wRankingach[[#This Row],[Nazwa uczelni]],StandardName[Ranking],"=ARWU")&gt;0,1,0)</f>
        <v>0</v>
      </c>
      <c r="J98">
        <f>IF(SUMIFS(StandardName[IDinTheRanking],StandardName[StandardizedName],Analiza_wRankingach[[#This Row],[Nazwa uczelni]],StandardName[Ranking],"=QS")&gt;0,1,0)</f>
        <v>0</v>
      </c>
      <c r="K98">
        <f>IF(SUMIFS(StandardName[IDinTheRanking],StandardName[StandardizedName],Analiza_wRankingach[[#This Row],[Nazwa uczelni]],StandardName[Ranking],"=Webometrics")&gt;0,1,0)</f>
        <v>1</v>
      </c>
      <c r="L98">
        <f>SUM(Analiza_wRankingach[[#This Row],[THE]:[Webometrics]])</f>
        <v>1</v>
      </c>
      <c r="M98">
        <f>SUMIFS(StandardName[IDinTheRanking],StandardName[StandardizedName],Analiza_wRankingach[[#This Row],[Nazwa uczelni]],StandardName[Ranking],"=THE")</f>
        <v>0</v>
      </c>
      <c r="N98">
        <f>SUMIFS(StandardName[IDinTheRanking],StandardName[StandardizedName],Analiza_wRankingach[[#This Row],[Nazwa uczelni]],StandardName[Ranking],"=ARWU")</f>
        <v>0</v>
      </c>
      <c r="O98">
        <f>SUMIFS(StandardName[IDinTheRanking],StandardName[StandardizedName],Analiza_wRankingach[[#This Row],[Nazwa uczelni]],StandardName[Ranking],"=QS")</f>
        <v>0</v>
      </c>
      <c r="P98">
        <f>SUMIFS(StandardName[IDinTheRanking],StandardName[StandardizedName],Analiza_wRankingach[[#This Row],[Nazwa uczelni]],StandardName[Ranking],"=Webometrics")</f>
        <v>100</v>
      </c>
      <c r="Q98" s="6">
        <f>SUM(Analiza_wRankingach[[#This Row],[THE_ID]:[Webometrics_ID]])</f>
        <v>100</v>
      </c>
      <c r="R98" s="6"/>
    </row>
    <row r="99" spans="1:18" hidden="1" x14ac:dyDescent="0.45">
      <c r="A99" t="s">
        <v>306</v>
      </c>
      <c r="B99">
        <v>98</v>
      </c>
      <c r="C99" t="s">
        <v>306</v>
      </c>
      <c r="D99">
        <v>98</v>
      </c>
      <c r="E99" t="s">
        <v>848</v>
      </c>
      <c r="G99" t="s">
        <v>239</v>
      </c>
      <c r="H99">
        <f>IF(SUMIFS(StandardName[IDinTheRanking],StandardName[StandardizedName],Analiza_wRankingach[[#This Row],[Nazwa uczelni]],StandardName[Ranking],"=THE")&gt;0,1,0)</f>
        <v>1</v>
      </c>
      <c r="I99">
        <f>IF(SUMIFS(StandardName[IDinTheRanking],StandardName[StandardizedName],Analiza_wRankingach[[#This Row],[Nazwa uczelni]],StandardName[Ranking],"=ARWU")&gt;0,1,0)</f>
        <v>0</v>
      </c>
      <c r="J99">
        <f>IF(SUMIFS(StandardName[IDinTheRanking],StandardName[StandardizedName],Analiza_wRankingach[[#This Row],[Nazwa uczelni]],StandardName[Ranking],"=QS")&gt;0,1,0)</f>
        <v>1</v>
      </c>
      <c r="K99">
        <f>IF(SUMIFS(StandardName[IDinTheRanking],StandardName[StandardizedName],Analiza_wRankingach[[#This Row],[Nazwa uczelni]],StandardName[Ranking],"=Webometrics")&gt;0,1,0)</f>
        <v>0</v>
      </c>
      <c r="L99">
        <f>SUM(Analiza_wRankingach[[#This Row],[THE]:[Webometrics]])</f>
        <v>2</v>
      </c>
      <c r="M99">
        <f>SUMIFS(StandardName[IDinTheRanking],StandardName[StandardizedName],Analiza_wRankingach[[#This Row],[Nazwa uczelni]],StandardName[Ranking],"=THE")</f>
        <v>43</v>
      </c>
      <c r="N99">
        <f>SUMIFS(StandardName[IDinTheRanking],StandardName[StandardizedName],Analiza_wRankingach[[#This Row],[Nazwa uczelni]],StandardName[Ranking],"=ARWU")</f>
        <v>0</v>
      </c>
      <c r="O99">
        <f>SUMIFS(StandardName[IDinTheRanking],StandardName[StandardizedName],Analiza_wRankingach[[#This Row],[Nazwa uczelni]],StandardName[Ranking],"=QS")</f>
        <v>65</v>
      </c>
      <c r="P99">
        <f>SUMIFS(StandardName[IDinTheRanking],StandardName[StandardizedName],Analiza_wRankingach[[#This Row],[Nazwa uczelni]],StandardName[Ranking],"=Webometrics")</f>
        <v>0</v>
      </c>
      <c r="Q99" s="6">
        <f>SUM(Analiza_wRankingach[[#This Row],[THE_ID]:[Webometrics_ID]])</f>
        <v>108</v>
      </c>
      <c r="R99" s="6"/>
    </row>
    <row r="100" spans="1:18" hidden="1" x14ac:dyDescent="0.45">
      <c r="A100" t="s">
        <v>332</v>
      </c>
      <c r="B100">
        <v>99</v>
      </c>
      <c r="C100" t="s">
        <v>332</v>
      </c>
      <c r="D100">
        <v>99</v>
      </c>
      <c r="E100" t="s">
        <v>848</v>
      </c>
      <c r="G100" t="s">
        <v>151</v>
      </c>
      <c r="H100">
        <f>IF(SUMIFS(StandardName[IDinTheRanking],StandardName[StandardizedName],Analiza_wRankingach[[#This Row],[Nazwa uczelni]],StandardName[Ranking],"=THE")&gt;0,1,0)</f>
        <v>1</v>
      </c>
      <c r="I100">
        <f>IF(SUMIFS(StandardName[IDinTheRanking],StandardName[StandardizedName],Analiza_wRankingach[[#This Row],[Nazwa uczelni]],StandardName[Ranking],"=ARWU")&gt;0,1,0)</f>
        <v>1</v>
      </c>
      <c r="J100">
        <f>IF(SUMIFS(StandardName[IDinTheRanking],StandardName[StandardizedName],Analiza_wRankingach[[#This Row],[Nazwa uczelni]],StandardName[Ranking],"=QS")&gt;0,1,0)</f>
        <v>1</v>
      </c>
      <c r="K100">
        <f>IF(SUMIFS(StandardName[IDinTheRanking],StandardName[StandardizedName],Analiza_wRankingach[[#This Row],[Nazwa uczelni]],StandardName[Ranking],"=Webometrics")&gt;0,1,0)</f>
        <v>1</v>
      </c>
      <c r="L100">
        <f>SUM(Analiza_wRankingach[[#This Row],[THE]:[Webometrics]])</f>
        <v>4</v>
      </c>
      <c r="M100">
        <f>SUMIFS(StandardName[IDinTheRanking],StandardName[StandardizedName],Analiza_wRankingach[[#This Row],[Nazwa uczelni]],StandardName[Ranking],"=THE")</f>
        <v>26</v>
      </c>
      <c r="N100">
        <f>SUMIFS(StandardName[IDinTheRanking],StandardName[StandardizedName],Analiza_wRankingach[[#This Row],[Nazwa uczelni]],StandardName[Ranking],"=ARWU")</f>
        <v>30</v>
      </c>
      <c r="O100">
        <f>SUMIFS(StandardName[IDinTheRanking],StandardName[StandardizedName],Analiza_wRankingach[[#This Row],[Nazwa uczelni]],StandardName[Ranking],"=QS")</f>
        <v>32</v>
      </c>
      <c r="P100">
        <f>SUMIFS(StandardName[IDinTheRanking],StandardName[StandardizedName],Analiza_wRankingach[[#This Row],[Nazwa uczelni]],StandardName[Ranking],"=Webometrics")</f>
        <v>22</v>
      </c>
      <c r="Q100" s="6">
        <f>SUM(Analiza_wRankingach[[#This Row],[THE_ID]:[Webometrics_ID]])</f>
        <v>110</v>
      </c>
      <c r="R100" s="6"/>
    </row>
    <row r="101" spans="1:18" hidden="1" x14ac:dyDescent="0.45">
      <c r="A101" t="s">
        <v>622</v>
      </c>
      <c r="B101">
        <v>100</v>
      </c>
      <c r="C101" t="s">
        <v>622</v>
      </c>
      <c r="D101">
        <v>99</v>
      </c>
      <c r="E101" t="s">
        <v>848</v>
      </c>
      <c r="G101" t="s">
        <v>139</v>
      </c>
      <c r="H101">
        <f>IF(SUMIFS(StandardName[IDinTheRanking],StandardName[StandardizedName],Analiza_wRankingach[[#This Row],[Nazwa uczelni]],StandardName[Ranking],"=THE")&gt;0,1,0)</f>
        <v>1</v>
      </c>
      <c r="I101">
        <f>IF(SUMIFS(StandardName[IDinTheRanking],StandardName[StandardizedName],Analiza_wRankingach[[#This Row],[Nazwa uczelni]],StandardName[Ranking],"=ARWU")&gt;0,1,0)</f>
        <v>1</v>
      </c>
      <c r="J101">
        <f>IF(SUMIFS(StandardName[IDinTheRanking],StandardName[StandardizedName],Analiza_wRankingach[[#This Row],[Nazwa uczelni]],StandardName[Ranking],"=QS")&gt;0,1,0)</f>
        <v>1</v>
      </c>
      <c r="K101">
        <f>IF(SUMIFS(StandardName[IDinTheRanking],StandardName[StandardizedName],Analiza_wRankingach[[#This Row],[Nazwa uczelni]],StandardName[Ranking],"=Webometrics")&gt;0,1,0)</f>
        <v>1</v>
      </c>
      <c r="L101">
        <f>SUM(Analiza_wRankingach[[#This Row],[THE]:[Webometrics]])</f>
        <v>4</v>
      </c>
      <c r="M101">
        <f>SUMIFS(StandardName[IDinTheRanking],StandardName[StandardizedName],Analiza_wRankingach[[#This Row],[Nazwa uczelni]],StandardName[Ranking],"=THE")</f>
        <v>24</v>
      </c>
      <c r="N101">
        <f>SUMIFS(StandardName[IDinTheRanking],StandardName[StandardizedName],Analiza_wRankingach[[#This Row],[Nazwa uczelni]],StandardName[Ranking],"=ARWU")</f>
        <v>25</v>
      </c>
      <c r="O101">
        <f>SUMIFS(StandardName[IDinTheRanking],StandardName[StandardizedName],Analiza_wRankingach[[#This Row],[Nazwa uczelni]],StandardName[Ranking],"=QS")</f>
        <v>39</v>
      </c>
      <c r="P101">
        <f>SUMIFS(StandardName[IDinTheRanking],StandardName[StandardizedName],Analiza_wRankingach[[#This Row],[Nazwa uczelni]],StandardName[Ranking],"=Webometrics")</f>
        <v>23</v>
      </c>
      <c r="Q101" s="6">
        <f>SUM(Analiza_wRankingach[[#This Row],[THE_ID]:[Webometrics_ID]])</f>
        <v>111</v>
      </c>
      <c r="R101" s="6"/>
    </row>
    <row r="102" spans="1:18" hidden="1" x14ac:dyDescent="0.45">
      <c r="A102" t="s">
        <v>493</v>
      </c>
      <c r="B102">
        <v>1</v>
      </c>
      <c r="C102" t="s">
        <v>27</v>
      </c>
      <c r="D102">
        <v>1</v>
      </c>
      <c r="E102" t="s">
        <v>849</v>
      </c>
      <c r="G102" t="s">
        <v>765</v>
      </c>
      <c r="H102">
        <f>IF(SUMIFS(StandardName[IDinTheRanking],StandardName[StandardizedName],Analiza_wRankingach[[#This Row],[Nazwa uczelni]],StandardName[Ranking],"=THE")&gt;0,1,0)</f>
        <v>0</v>
      </c>
      <c r="I102">
        <f>IF(SUMIFS(StandardName[IDinTheRanking],StandardName[StandardizedName],Analiza_wRankingach[[#This Row],[Nazwa uczelni]],StandardName[Ranking],"=ARWU")&gt;0,1,0)</f>
        <v>0</v>
      </c>
      <c r="J102">
        <f>IF(SUMIFS(StandardName[IDinTheRanking],StandardName[StandardizedName],Analiza_wRankingach[[#This Row],[Nazwa uczelni]],StandardName[Ranking],"=QS")&gt;0,1,0)</f>
        <v>1</v>
      </c>
      <c r="K102">
        <f>IF(SUMIFS(StandardName[IDinTheRanking],StandardName[StandardizedName],Analiza_wRankingach[[#This Row],[Nazwa uczelni]],StandardName[Ranking],"=Webometrics")&gt;0,1,0)</f>
        <v>1</v>
      </c>
      <c r="L102">
        <f>SUM(Analiza_wRankingach[[#This Row],[THE]:[Webometrics]])</f>
        <v>2</v>
      </c>
      <c r="M102">
        <f>SUMIFS(StandardName[IDinTheRanking],StandardName[StandardizedName],Analiza_wRankingach[[#This Row],[Nazwa uczelni]],StandardName[Ranking],"=THE")</f>
        <v>0</v>
      </c>
      <c r="N102">
        <f>SUMIFS(StandardName[IDinTheRanking],StandardName[StandardizedName],Analiza_wRankingach[[#This Row],[Nazwa uczelni]],StandardName[Ranking],"=ARWU")</f>
        <v>0</v>
      </c>
      <c r="O102">
        <f>SUMIFS(StandardName[IDinTheRanking],StandardName[StandardizedName],Analiza_wRankingach[[#This Row],[Nazwa uczelni]],StandardName[Ranking],"=QS")</f>
        <v>93</v>
      </c>
      <c r="P102">
        <f>SUMIFS(StandardName[IDinTheRanking],StandardName[StandardizedName],Analiza_wRankingach[[#This Row],[Nazwa uczelni]],StandardName[Ranking],"=Webometrics")</f>
        <v>19</v>
      </c>
      <c r="Q102" s="6">
        <f>SUM(Analiza_wRankingach[[#This Row],[THE_ID]:[Webometrics_ID]])</f>
        <v>112</v>
      </c>
      <c r="R102" s="6"/>
    </row>
    <row r="103" spans="1:18" hidden="1" x14ac:dyDescent="0.45">
      <c r="A103" t="s">
        <v>15</v>
      </c>
      <c r="B103">
        <v>2</v>
      </c>
      <c r="C103" t="s">
        <v>15</v>
      </c>
      <c r="D103">
        <v>2</v>
      </c>
      <c r="E103" t="s">
        <v>849</v>
      </c>
      <c r="G103" t="s">
        <v>663</v>
      </c>
      <c r="H103">
        <f>IF(SUMIFS(StandardName[IDinTheRanking],StandardName[StandardizedName],Analiza_wRankingach[[#This Row],[Nazwa uczelni]],StandardName[Ranking],"=THE")&gt;0,1,0)</f>
        <v>1</v>
      </c>
      <c r="I103">
        <f>IF(SUMIFS(StandardName[IDinTheRanking],StandardName[StandardizedName],Analiza_wRankingach[[#This Row],[Nazwa uczelni]],StandardName[Ranking],"=ARWU")&gt;0,1,0)</f>
        <v>1</v>
      </c>
      <c r="J103">
        <f>IF(SUMIFS(StandardName[IDinTheRanking],StandardName[StandardizedName],Analiza_wRankingach[[#This Row],[Nazwa uczelni]],StandardName[Ranking],"=QS")&gt;0,1,0)</f>
        <v>1</v>
      </c>
      <c r="K103">
        <f>IF(SUMIFS(StandardName[IDinTheRanking],StandardName[StandardizedName],Analiza_wRankingach[[#This Row],[Nazwa uczelni]],StandardName[Ranking],"=Webometrics")&gt;0,1,0)</f>
        <v>0</v>
      </c>
      <c r="L103">
        <f>SUM(Analiza_wRankingach[[#This Row],[THE]:[Webometrics]])</f>
        <v>3</v>
      </c>
      <c r="M103">
        <f>SUMIFS(StandardName[IDinTheRanking],StandardName[StandardizedName],Analiza_wRankingach[[#This Row],[Nazwa uczelni]],StandardName[Ranking],"=THE")</f>
        <v>47</v>
      </c>
      <c r="N103">
        <f>SUMIFS(StandardName[IDinTheRanking],StandardName[StandardizedName],Analiza_wRankingach[[#This Row],[Nazwa uczelni]],StandardName[Ranking],"=ARWU")</f>
        <v>40</v>
      </c>
      <c r="O103">
        <f>SUMIFS(StandardName[IDinTheRanking],StandardName[StandardizedName],Analiza_wRankingach[[#This Row],[Nazwa uczelni]],StandardName[Ranking],"=QS")</f>
        <v>26</v>
      </c>
      <c r="P103">
        <f>SUMIFS(StandardName[IDinTheRanking],StandardName[StandardizedName],Analiza_wRankingach[[#This Row],[Nazwa uczelni]],StandardName[Ranking],"=Webometrics")</f>
        <v>0</v>
      </c>
      <c r="Q103" s="6">
        <f>SUM(Analiza_wRankingach[[#This Row],[THE_ID]:[Webometrics_ID]])</f>
        <v>113</v>
      </c>
      <c r="R103" s="6"/>
    </row>
    <row r="104" spans="1:18" hidden="1" x14ac:dyDescent="0.45">
      <c r="A104" t="s">
        <v>21</v>
      </c>
      <c r="B104">
        <v>3</v>
      </c>
      <c r="C104" t="s">
        <v>21</v>
      </c>
      <c r="D104">
        <v>3</v>
      </c>
      <c r="E104" t="s">
        <v>849</v>
      </c>
      <c r="G104" t="s">
        <v>797</v>
      </c>
      <c r="H104">
        <f>IF(SUMIFS(StandardName[IDinTheRanking],StandardName[StandardizedName],Analiza_wRankingach[[#This Row],[Nazwa uczelni]],StandardName[Ranking],"=THE")&gt;0,1,0)</f>
        <v>1</v>
      </c>
      <c r="I104">
        <f>IF(SUMIFS(StandardName[IDinTheRanking],StandardName[StandardizedName],Analiza_wRankingach[[#This Row],[Nazwa uczelni]],StandardName[Ranking],"=ARWU")&gt;0,1,0)</f>
        <v>1</v>
      </c>
      <c r="J104">
        <f>IF(SUMIFS(StandardName[IDinTheRanking],StandardName[StandardizedName],Analiza_wRankingach[[#This Row],[Nazwa uczelni]],StandardName[Ranking],"=QS")&gt;0,1,0)</f>
        <v>1</v>
      </c>
      <c r="K104">
        <f>IF(SUMIFS(StandardName[IDinTheRanking],StandardName[StandardizedName],Analiza_wRankingach[[#This Row],[Nazwa uczelni]],StandardName[Ranking],"=Webometrics")&gt;0,1,0)</f>
        <v>1</v>
      </c>
      <c r="L104">
        <f>SUM(Analiza_wRankingach[[#This Row],[THE]:[Webometrics]])</f>
        <v>4</v>
      </c>
      <c r="M104">
        <f>SUMIFS(StandardName[IDinTheRanking],StandardName[StandardizedName],Analiza_wRankingach[[#This Row],[Nazwa uczelni]],StandardName[Ranking],"=THE")</f>
        <v>32</v>
      </c>
      <c r="N104">
        <f>SUMIFS(StandardName[IDinTheRanking],StandardName[StandardizedName],Analiza_wRankingach[[#This Row],[Nazwa uczelni]],StandardName[Ranking],"=ARWU")</f>
        <v>21</v>
      </c>
      <c r="O104">
        <f>SUMIFS(StandardName[IDinTheRanking],StandardName[StandardizedName],Analiza_wRankingach[[#This Row],[Nazwa uczelni]],StandardName[Ranking],"=QS")</f>
        <v>53</v>
      </c>
      <c r="P104">
        <f>SUMIFS(StandardName[IDinTheRanking],StandardName[StandardizedName],Analiza_wRankingach[[#This Row],[Nazwa uczelni]],StandardName[Ranking],"=Webometrics")</f>
        <v>17</v>
      </c>
      <c r="Q104" s="6">
        <f>SUM(Analiza_wRankingach[[#This Row],[THE_ID]:[Webometrics_ID]])</f>
        <v>123</v>
      </c>
      <c r="R104" s="6"/>
    </row>
    <row r="105" spans="1:18" hidden="1" x14ac:dyDescent="0.45">
      <c r="A105" t="s">
        <v>0</v>
      </c>
      <c r="B105">
        <v>4</v>
      </c>
      <c r="C105" t="s">
        <v>0</v>
      </c>
      <c r="D105">
        <v>4</v>
      </c>
      <c r="E105" t="s">
        <v>849</v>
      </c>
      <c r="G105" t="s">
        <v>169</v>
      </c>
      <c r="H105">
        <f>IF(SUMIFS(StandardName[IDinTheRanking],StandardName[StandardizedName],Analiza_wRankingach[[#This Row],[Nazwa uczelni]],StandardName[Ranking],"=THE")&gt;0,1,0)</f>
        <v>1</v>
      </c>
      <c r="I105">
        <f>IF(SUMIFS(StandardName[IDinTheRanking],StandardName[StandardizedName],Analiza_wRankingach[[#This Row],[Nazwa uczelni]],StandardName[Ranking],"=ARWU")&gt;0,1,0)</f>
        <v>1</v>
      </c>
      <c r="J105">
        <f>IF(SUMIFS(StandardName[IDinTheRanking],StandardName[StandardizedName],Analiza_wRankingach[[#This Row],[Nazwa uczelni]],StandardName[Ranking],"=QS")&gt;0,1,0)</f>
        <v>1</v>
      </c>
      <c r="K105">
        <f>IF(SUMIFS(StandardName[IDinTheRanking],StandardName[StandardizedName],Analiza_wRankingach[[#This Row],[Nazwa uczelni]],StandardName[Ranking],"=Webometrics")&gt;0,1,0)</f>
        <v>1</v>
      </c>
      <c r="L105">
        <f>SUM(Analiza_wRankingach[[#This Row],[THE]:[Webometrics]])</f>
        <v>4</v>
      </c>
      <c r="M105">
        <f>SUMIFS(StandardName[IDinTheRanking],StandardName[StandardizedName],Analiza_wRankingach[[#This Row],[Nazwa uczelni]],StandardName[Ranking],"=THE")</f>
        <v>29</v>
      </c>
      <c r="N105">
        <f>SUMIFS(StandardName[IDinTheRanking],StandardName[StandardizedName],Analiza_wRankingach[[#This Row],[Nazwa uczelni]],StandardName[Ranking],"=ARWU")</f>
        <v>35</v>
      </c>
      <c r="O105">
        <f>SUMIFS(StandardName[IDinTheRanking],StandardName[StandardizedName],Analiza_wRankingach[[#This Row],[Nazwa uczelni]],StandardName[Ranking],"=QS")</f>
        <v>15</v>
      </c>
      <c r="P105">
        <f>SUMIFS(StandardName[IDinTheRanking],StandardName[StandardizedName],Analiza_wRankingach[[#This Row],[Nazwa uczelni]],StandardName[Ranking],"=Webometrics")</f>
        <v>44</v>
      </c>
      <c r="Q105" s="6">
        <f>SUM(Analiza_wRankingach[[#This Row],[THE_ID]:[Webometrics_ID]])</f>
        <v>123</v>
      </c>
      <c r="R105" s="6"/>
    </row>
    <row r="106" spans="1:18" hidden="1" x14ac:dyDescent="0.45">
      <c r="A106" t="s">
        <v>8</v>
      </c>
      <c r="B106">
        <v>5</v>
      </c>
      <c r="C106" t="s">
        <v>8</v>
      </c>
      <c r="D106">
        <v>5</v>
      </c>
      <c r="E106" t="s">
        <v>849</v>
      </c>
      <c r="G106" t="s">
        <v>313</v>
      </c>
      <c r="H106">
        <f>IF(SUMIFS(StandardName[IDinTheRanking],StandardName[StandardizedName],Analiza_wRankingach[[#This Row],[Nazwa uczelni]],StandardName[Ranking],"=THE")&gt;0,1,0)</f>
        <v>1</v>
      </c>
      <c r="I106">
        <f>IF(SUMIFS(StandardName[IDinTheRanking],StandardName[StandardizedName],Analiza_wRankingach[[#This Row],[Nazwa uczelni]],StandardName[Ranking],"=ARWU")&gt;0,1,0)</f>
        <v>1</v>
      </c>
      <c r="J106">
        <f>IF(SUMIFS(StandardName[IDinTheRanking],StandardName[StandardizedName],Analiza_wRankingach[[#This Row],[Nazwa uczelni]],StandardName[Ranking],"=QS")&gt;0,1,0)</f>
        <v>0</v>
      </c>
      <c r="K106">
        <f>IF(SUMIFS(StandardName[IDinTheRanking],StandardName[StandardizedName],Analiza_wRankingach[[#This Row],[Nazwa uczelni]],StandardName[Ranking],"=Webometrics")&gt;0,1,0)</f>
        <v>1</v>
      </c>
      <c r="L106">
        <f>SUM(Analiza_wRankingach[[#This Row],[THE]:[Webometrics]])</f>
        <v>3</v>
      </c>
      <c r="M106">
        <f>SUMIFS(StandardName[IDinTheRanking],StandardName[StandardizedName],Analiza_wRankingach[[#This Row],[Nazwa uczelni]],StandardName[Ranking],"=THE")</f>
        <v>57</v>
      </c>
      <c r="N106">
        <f>SUMIFS(StandardName[IDinTheRanking],StandardName[StandardizedName],Analiza_wRankingach[[#This Row],[Nazwa uczelni]],StandardName[Ranking],"=ARWU")</f>
        <v>27</v>
      </c>
      <c r="O106">
        <f>SUMIFS(StandardName[IDinTheRanking],StandardName[StandardizedName],Analiza_wRankingach[[#This Row],[Nazwa uczelni]],StandardName[Ranking],"=QS")</f>
        <v>0</v>
      </c>
      <c r="P106">
        <f>SUMIFS(StandardName[IDinTheRanking],StandardName[StandardizedName],Analiza_wRankingach[[#This Row],[Nazwa uczelni]],StandardName[Ranking],"=Webometrics")</f>
        <v>42</v>
      </c>
      <c r="Q106" s="6">
        <f>SUM(Analiza_wRankingach[[#This Row],[THE_ID]:[Webometrics_ID]])</f>
        <v>126</v>
      </c>
      <c r="R106" s="6"/>
    </row>
    <row r="107" spans="1:18" hidden="1" x14ac:dyDescent="0.45">
      <c r="A107" t="s">
        <v>637</v>
      </c>
      <c r="B107">
        <v>6</v>
      </c>
      <c r="C107" t="s">
        <v>31</v>
      </c>
      <c r="D107">
        <v>6</v>
      </c>
      <c r="E107" t="s">
        <v>849</v>
      </c>
      <c r="G107" t="s">
        <v>366</v>
      </c>
      <c r="H107">
        <f>IF(SUMIFS(StandardName[IDinTheRanking],StandardName[StandardizedName],Analiza_wRankingach[[#This Row],[Nazwa uczelni]],StandardName[Ranking],"=THE")&gt;0,1,0)</f>
        <v>1</v>
      </c>
      <c r="I107">
        <f>IF(SUMIFS(StandardName[IDinTheRanking],StandardName[StandardizedName],Analiza_wRankingach[[#This Row],[Nazwa uczelni]],StandardName[Ranking],"=ARWU")&gt;0,1,0)</f>
        <v>1</v>
      </c>
      <c r="J107">
        <f>IF(SUMIFS(StandardName[IDinTheRanking],StandardName[StandardizedName],Analiza_wRankingach[[#This Row],[Nazwa uczelni]],StandardName[Ranking],"=QS")&gt;0,1,0)</f>
        <v>0</v>
      </c>
      <c r="K107">
        <f>IF(SUMIFS(StandardName[IDinTheRanking],StandardName[StandardizedName],Analiza_wRankingach[[#This Row],[Nazwa uczelni]],StandardName[Ranking],"=Webometrics")&gt;0,1,0)</f>
        <v>1</v>
      </c>
      <c r="L107">
        <f>SUM(Analiza_wRankingach[[#This Row],[THE]:[Webometrics]])</f>
        <v>3</v>
      </c>
      <c r="M107">
        <f>SUMIFS(StandardName[IDinTheRanking],StandardName[StandardizedName],Analiza_wRankingach[[#This Row],[Nazwa uczelni]],StandardName[Ranking],"=THE")</f>
        <v>69</v>
      </c>
      <c r="N107">
        <f>SUMIFS(StandardName[IDinTheRanking],StandardName[StandardizedName],Analiza_wRankingach[[#This Row],[Nazwa uczelni]],StandardName[Ranking],"=ARWU")</f>
        <v>29</v>
      </c>
      <c r="O107">
        <f>SUMIFS(StandardName[IDinTheRanking],StandardName[StandardizedName],Analiza_wRankingach[[#This Row],[Nazwa uczelni]],StandardName[Ranking],"=QS")</f>
        <v>0</v>
      </c>
      <c r="P107">
        <f>SUMIFS(StandardName[IDinTheRanking],StandardName[StandardizedName],Analiza_wRankingach[[#This Row],[Nazwa uczelni]],StandardName[Ranking],"=Webometrics")</f>
        <v>28</v>
      </c>
      <c r="Q107" s="6">
        <f>SUM(Analiza_wRankingach[[#This Row],[THE_ID]:[Webometrics_ID]])</f>
        <v>126</v>
      </c>
      <c r="R107" s="6"/>
    </row>
    <row r="108" spans="1:18" hidden="1" x14ac:dyDescent="0.45">
      <c r="A108" t="s">
        <v>54</v>
      </c>
      <c r="B108">
        <v>7</v>
      </c>
      <c r="C108" t="s">
        <v>54</v>
      </c>
      <c r="D108">
        <v>6</v>
      </c>
      <c r="E108" t="s">
        <v>849</v>
      </c>
      <c r="G108" t="s">
        <v>372</v>
      </c>
      <c r="H108">
        <f>IF(SUMIFS(StandardName[IDinTheRanking],StandardName[StandardizedName],Analiza_wRankingach[[#This Row],[Nazwa uczelni]],StandardName[Ranking],"=THE")&gt;0,1,0)</f>
        <v>1</v>
      </c>
      <c r="I108">
        <f>IF(SUMIFS(StandardName[IDinTheRanking],StandardName[StandardizedName],Analiza_wRankingach[[#This Row],[Nazwa uczelni]],StandardName[Ranking],"=ARWU")&gt;0,1,0)</f>
        <v>0</v>
      </c>
      <c r="J108">
        <f>IF(SUMIFS(StandardName[IDinTheRanking],StandardName[StandardizedName],Analiza_wRankingach[[#This Row],[Nazwa uczelni]],StandardName[Ranking],"=QS")&gt;0,1,0)</f>
        <v>0</v>
      </c>
      <c r="K108">
        <f>IF(SUMIFS(StandardName[IDinTheRanking],StandardName[StandardizedName],Analiza_wRankingach[[#This Row],[Nazwa uczelni]],StandardName[Ranking],"=Webometrics")&gt;0,1,0)</f>
        <v>1</v>
      </c>
      <c r="L108">
        <f>SUM(Analiza_wRankingach[[#This Row],[THE]:[Webometrics]])</f>
        <v>2</v>
      </c>
      <c r="M108">
        <f>SUMIFS(StandardName[IDinTheRanking],StandardName[StandardizedName],Analiza_wRankingach[[#This Row],[Nazwa uczelni]],StandardName[Ranking],"=THE")</f>
        <v>71</v>
      </c>
      <c r="N108">
        <f>SUMIFS(StandardName[IDinTheRanking],StandardName[StandardizedName],Analiza_wRankingach[[#This Row],[Nazwa uczelni]],StandardName[Ranking],"=ARWU")</f>
        <v>0</v>
      </c>
      <c r="O108">
        <f>SUMIFS(StandardName[IDinTheRanking],StandardName[StandardizedName],Analiza_wRankingach[[#This Row],[Nazwa uczelni]],StandardName[Ranking],"=QS")</f>
        <v>0</v>
      </c>
      <c r="P108">
        <f>SUMIFS(StandardName[IDinTheRanking],StandardName[StandardizedName],Analiza_wRankingach[[#This Row],[Nazwa uczelni]],StandardName[Ranking],"=Webometrics")</f>
        <v>56</v>
      </c>
      <c r="Q108" s="6">
        <f>SUM(Analiza_wRankingach[[#This Row],[THE_ID]:[Webometrics_ID]])</f>
        <v>127</v>
      </c>
      <c r="R108" s="6"/>
    </row>
    <row r="109" spans="1:18" hidden="1" x14ac:dyDescent="0.45">
      <c r="A109" t="s">
        <v>127</v>
      </c>
      <c r="B109">
        <v>8</v>
      </c>
      <c r="C109" t="s">
        <v>796</v>
      </c>
      <c r="D109">
        <v>8</v>
      </c>
      <c r="E109" t="s">
        <v>849</v>
      </c>
      <c r="G109" t="s">
        <v>145</v>
      </c>
      <c r="H109">
        <f>IF(SUMIFS(StandardName[IDinTheRanking],StandardName[StandardizedName],Analiza_wRankingach[[#This Row],[Nazwa uczelni]],StandardName[Ranking],"=THE")&gt;0,1,0)</f>
        <v>1</v>
      </c>
      <c r="I109">
        <f>IF(SUMIFS(StandardName[IDinTheRanking],StandardName[StandardizedName],Analiza_wRankingach[[#This Row],[Nazwa uczelni]],StandardName[Ranking],"=ARWU")&gt;0,1,0)</f>
        <v>1</v>
      </c>
      <c r="J109">
        <f>IF(SUMIFS(StandardName[IDinTheRanking],StandardName[StandardizedName],Analiza_wRankingach[[#This Row],[Nazwa uczelni]],StandardName[Ranking],"=QS")&gt;0,1,0)</f>
        <v>1</v>
      </c>
      <c r="K109">
        <f>IF(SUMIFS(StandardName[IDinTheRanking],StandardName[StandardizedName],Analiza_wRankingach[[#This Row],[Nazwa uczelni]],StandardName[Ranking],"=Webometrics")&gt;0,1,0)</f>
        <v>1</v>
      </c>
      <c r="L109">
        <f>SUM(Analiza_wRankingach[[#This Row],[THE]:[Webometrics]])</f>
        <v>4</v>
      </c>
      <c r="M109">
        <f>SUMIFS(StandardName[IDinTheRanking],StandardName[StandardizedName],Analiza_wRankingach[[#This Row],[Nazwa uczelni]],StandardName[Ranking],"=THE")</f>
        <v>25</v>
      </c>
      <c r="N109">
        <f>SUMIFS(StandardName[IDinTheRanking],StandardName[StandardizedName],Analiza_wRankingach[[#This Row],[Nazwa uczelni]],StandardName[Ranking],"=ARWU")</f>
        <v>31</v>
      </c>
      <c r="O109">
        <f>SUMIFS(StandardName[IDinTheRanking],StandardName[StandardizedName],Analiza_wRankingach[[#This Row],[Nazwa uczelni]],StandardName[Ranking],"=QS")</f>
        <v>50</v>
      </c>
      <c r="P109">
        <f>SUMIFS(StandardName[IDinTheRanking],StandardName[StandardizedName],Analiza_wRankingach[[#This Row],[Nazwa uczelni]],StandardName[Ranking],"=Webometrics")</f>
        <v>21</v>
      </c>
      <c r="Q109" s="6">
        <f>SUM(Analiza_wRankingach[[#This Row],[THE_ID]:[Webometrics_ID]])</f>
        <v>127</v>
      </c>
      <c r="R109" s="6"/>
    </row>
    <row r="110" spans="1:18" hidden="1" x14ac:dyDescent="0.45">
      <c r="A110" t="s">
        <v>67</v>
      </c>
      <c r="B110">
        <v>9</v>
      </c>
      <c r="C110" t="s">
        <v>67</v>
      </c>
      <c r="D110">
        <v>9</v>
      </c>
      <c r="E110" t="s">
        <v>849</v>
      </c>
      <c r="G110" t="s">
        <v>607</v>
      </c>
      <c r="H110">
        <f>IF(SUMIFS(StandardName[IDinTheRanking],StandardName[StandardizedName],Analiza_wRankingach[[#This Row],[Nazwa uczelni]],StandardName[Ranking],"=THE")&gt;0,1,0)</f>
        <v>0</v>
      </c>
      <c r="I110">
        <f>IF(SUMIFS(StandardName[IDinTheRanking],StandardName[StandardizedName],Analiza_wRankingach[[#This Row],[Nazwa uczelni]],StandardName[Ranking],"=ARWU")&gt;0,1,0)</f>
        <v>1</v>
      </c>
      <c r="J110">
        <f>IF(SUMIFS(StandardName[IDinTheRanking],StandardName[StandardizedName],Analiza_wRankingach[[#This Row],[Nazwa uczelni]],StandardName[Ranking],"=QS")&gt;0,1,0)</f>
        <v>0</v>
      </c>
      <c r="K110">
        <f>IF(SUMIFS(StandardName[IDinTheRanking],StandardName[StandardizedName],Analiza_wRankingach[[#This Row],[Nazwa uczelni]],StandardName[Ranking],"=Webometrics")&gt;0,1,0)</f>
        <v>1</v>
      </c>
      <c r="L110">
        <f>SUM(Analiza_wRankingach[[#This Row],[THE]:[Webometrics]])</f>
        <v>2</v>
      </c>
      <c r="M110">
        <f>SUMIFS(StandardName[IDinTheRanking],StandardName[StandardizedName],Analiza_wRankingach[[#This Row],[Nazwa uczelni]],StandardName[Ranking],"=THE")</f>
        <v>0</v>
      </c>
      <c r="N110">
        <f>SUMIFS(StandardName[IDinTheRanking],StandardName[StandardizedName],Analiza_wRankingach[[#This Row],[Nazwa uczelni]],StandardName[Ranking],"=ARWU")</f>
        <v>82</v>
      </c>
      <c r="O110">
        <f>SUMIFS(StandardName[IDinTheRanking],StandardName[StandardizedName],Analiza_wRankingach[[#This Row],[Nazwa uczelni]],StandardName[Ranking],"=QS")</f>
        <v>0</v>
      </c>
      <c r="P110">
        <f>SUMIFS(StandardName[IDinTheRanking],StandardName[StandardizedName],Analiza_wRankingach[[#This Row],[Nazwa uczelni]],StandardName[Ranking],"=Webometrics")</f>
        <v>46</v>
      </c>
      <c r="Q110" s="6">
        <f>SUM(Analiza_wRankingach[[#This Row],[THE_ID]:[Webometrics_ID]])</f>
        <v>128</v>
      </c>
      <c r="R110" s="6"/>
    </row>
    <row r="111" spans="1:18" hidden="1" x14ac:dyDescent="0.45">
      <c r="A111" t="s">
        <v>501</v>
      </c>
      <c r="B111">
        <v>10</v>
      </c>
      <c r="C111" t="s">
        <v>501</v>
      </c>
      <c r="D111">
        <v>10</v>
      </c>
      <c r="E111" t="s">
        <v>849</v>
      </c>
      <c r="G111" t="s">
        <v>813</v>
      </c>
      <c r="H111">
        <f>IF(SUMIFS(StandardName[IDinTheRanking],StandardName[StandardizedName],Analiza_wRankingach[[#This Row],[Nazwa uczelni]],StandardName[Ranking],"=THE")&gt;0,1,0)</f>
        <v>0</v>
      </c>
      <c r="I111">
        <f>IF(SUMIFS(StandardName[IDinTheRanking],StandardName[StandardizedName],Analiza_wRankingach[[#This Row],[Nazwa uczelni]],StandardName[Ranking],"=ARWU")&gt;0,1,0)</f>
        <v>1</v>
      </c>
      <c r="J111">
        <f>IF(SUMIFS(StandardName[IDinTheRanking],StandardName[StandardizedName],Analiza_wRankingach[[#This Row],[Nazwa uczelni]],StandardName[Ranking],"=QS")&gt;0,1,0)</f>
        <v>0</v>
      </c>
      <c r="K111">
        <f>IF(SUMIFS(StandardName[IDinTheRanking],StandardName[StandardizedName],Analiza_wRankingach[[#This Row],[Nazwa uczelni]],StandardName[Ranking],"=Webometrics")&gt;0,1,0)</f>
        <v>1</v>
      </c>
      <c r="L111">
        <f>SUM(Analiza_wRankingach[[#This Row],[THE]:[Webometrics]])</f>
        <v>2</v>
      </c>
      <c r="M111">
        <f>SUMIFS(StandardName[IDinTheRanking],StandardName[StandardizedName],Analiza_wRankingach[[#This Row],[Nazwa uczelni]],StandardName[Ranking],"=THE")</f>
        <v>0</v>
      </c>
      <c r="N111">
        <f>SUMIFS(StandardName[IDinTheRanking],StandardName[StandardizedName],Analiza_wRankingach[[#This Row],[Nazwa uczelni]],StandardName[Ranking],"=ARWU")</f>
        <v>83</v>
      </c>
      <c r="O111">
        <f>SUMIFS(StandardName[IDinTheRanking],StandardName[StandardizedName],Analiza_wRankingach[[#This Row],[Nazwa uczelni]],StandardName[Ranking],"=QS")</f>
        <v>0</v>
      </c>
      <c r="P111">
        <f>SUMIFS(StandardName[IDinTheRanking],StandardName[StandardizedName],Analiza_wRankingach[[#This Row],[Nazwa uczelni]],StandardName[Ranking],"=Webometrics")</f>
        <v>45</v>
      </c>
      <c r="Q111" s="6">
        <f>SUM(Analiza_wRankingach[[#This Row],[THE_ID]:[Webometrics_ID]])</f>
        <v>128</v>
      </c>
      <c r="R111" s="6"/>
    </row>
    <row r="112" spans="1:18" hidden="1" x14ac:dyDescent="0.45">
      <c r="A112" t="s">
        <v>642</v>
      </c>
      <c r="B112">
        <v>11</v>
      </c>
      <c r="C112" t="s">
        <v>110</v>
      </c>
      <c r="D112">
        <v>11</v>
      </c>
      <c r="E112" t="s">
        <v>849</v>
      </c>
      <c r="G112" t="s">
        <v>619</v>
      </c>
      <c r="H112">
        <f>IF(SUMIFS(StandardName[IDinTheRanking],StandardName[StandardizedName],Analiza_wRankingach[[#This Row],[Nazwa uczelni]],StandardName[Ranking],"=THE")&gt;0,1,0)</f>
        <v>0</v>
      </c>
      <c r="I112">
        <f>IF(SUMIFS(StandardName[IDinTheRanking],StandardName[StandardizedName],Analiza_wRankingach[[#This Row],[Nazwa uczelni]],StandardName[Ranking],"=ARWU")&gt;0,1,0)</f>
        <v>1</v>
      </c>
      <c r="J112">
        <f>IF(SUMIFS(StandardName[IDinTheRanking],StandardName[StandardizedName],Analiza_wRankingach[[#This Row],[Nazwa uczelni]],StandardName[Ranking],"=QS")&gt;0,1,0)</f>
        <v>0</v>
      </c>
      <c r="K112">
        <f>IF(SUMIFS(StandardName[IDinTheRanking],StandardName[StandardizedName],Analiza_wRankingach[[#This Row],[Nazwa uczelni]],StandardName[Ranking],"=Webometrics")&gt;0,1,0)</f>
        <v>1</v>
      </c>
      <c r="L112">
        <f>SUM(Analiza_wRankingach[[#This Row],[THE]:[Webometrics]])</f>
        <v>2</v>
      </c>
      <c r="M112">
        <f>SUMIFS(StandardName[IDinTheRanking],StandardName[StandardizedName],Analiza_wRankingach[[#This Row],[Nazwa uczelni]],StandardName[Ranking],"=THE")</f>
        <v>0</v>
      </c>
      <c r="N112">
        <f>SUMIFS(StandardName[IDinTheRanking],StandardName[StandardizedName],Analiza_wRankingach[[#This Row],[Nazwa uczelni]],StandardName[Ranking],"=ARWU")</f>
        <v>94</v>
      </c>
      <c r="O112">
        <f>SUMIFS(StandardName[IDinTheRanking],StandardName[StandardizedName],Analiza_wRankingach[[#This Row],[Nazwa uczelni]],StandardName[Ranking],"=QS")</f>
        <v>0</v>
      </c>
      <c r="P112">
        <f>SUMIFS(StandardName[IDinTheRanking],StandardName[StandardizedName],Analiza_wRankingach[[#This Row],[Nazwa uczelni]],StandardName[Ranking],"=Webometrics")</f>
        <v>34</v>
      </c>
      <c r="Q112" s="6">
        <f>SUM(Analiza_wRankingach[[#This Row],[THE_ID]:[Webometrics_ID]])</f>
        <v>128</v>
      </c>
      <c r="R112" s="6"/>
    </row>
    <row r="113" spans="1:18" hidden="1" x14ac:dyDescent="0.45">
      <c r="A113" t="s">
        <v>97</v>
      </c>
      <c r="B113">
        <v>12</v>
      </c>
      <c r="C113" t="s">
        <v>97</v>
      </c>
      <c r="D113">
        <v>12</v>
      </c>
      <c r="E113" t="s">
        <v>849</v>
      </c>
      <c r="G113" t="s">
        <v>162</v>
      </c>
      <c r="H113">
        <f>IF(SUMIFS(StandardName[IDinTheRanking],StandardName[StandardizedName],Analiza_wRankingach[[#This Row],[Nazwa uczelni]],StandardName[Ranking],"=THE")&gt;0,1,0)</f>
        <v>1</v>
      </c>
      <c r="I113">
        <f>IF(SUMIFS(StandardName[IDinTheRanking],StandardName[StandardizedName],Analiza_wRankingach[[#This Row],[Nazwa uczelni]],StandardName[Ranking],"=ARWU")&gt;0,1,0)</f>
        <v>0</v>
      </c>
      <c r="J113">
        <f>IF(SUMIFS(StandardName[IDinTheRanking],StandardName[StandardizedName],Analiza_wRankingach[[#This Row],[Nazwa uczelni]],StandardName[Ranking],"=QS")&gt;0,1,0)</f>
        <v>1</v>
      </c>
      <c r="K113">
        <f>IF(SUMIFS(StandardName[IDinTheRanking],StandardName[StandardizedName],Analiza_wRankingach[[#This Row],[Nazwa uczelni]],StandardName[Ranking],"=Webometrics")&gt;0,1,0)</f>
        <v>1</v>
      </c>
      <c r="L113">
        <f>SUM(Analiza_wRankingach[[#This Row],[THE]:[Webometrics]])</f>
        <v>3</v>
      </c>
      <c r="M113">
        <f>SUMIFS(StandardName[IDinTheRanking],StandardName[StandardizedName],Analiza_wRankingach[[#This Row],[Nazwa uczelni]],StandardName[Ranking],"=THE")</f>
        <v>28</v>
      </c>
      <c r="N113">
        <f>SUMIFS(StandardName[IDinTheRanking],StandardName[StandardizedName],Analiza_wRankingach[[#This Row],[Nazwa uczelni]],StandardName[Ranking],"=ARWU")</f>
        <v>0</v>
      </c>
      <c r="O113">
        <f>SUMIFS(StandardName[IDinTheRanking],StandardName[StandardizedName],Analiza_wRankingach[[#This Row],[Nazwa uczelni]],StandardName[Ranking],"=QS")</f>
        <v>52</v>
      </c>
      <c r="P113">
        <f>SUMIFS(StandardName[IDinTheRanking],StandardName[StandardizedName],Analiza_wRankingach[[#This Row],[Nazwa uczelni]],StandardName[Ranking],"=Webometrics")</f>
        <v>49</v>
      </c>
      <c r="Q113" s="6">
        <f>SUM(Analiza_wRankingach[[#This Row],[THE_ID]:[Webometrics_ID]])</f>
        <v>129</v>
      </c>
      <c r="R113" s="6"/>
    </row>
    <row r="114" spans="1:18" hidden="1" x14ac:dyDescent="0.45">
      <c r="A114" t="s">
        <v>79</v>
      </c>
      <c r="B114">
        <v>13</v>
      </c>
      <c r="C114" t="s">
        <v>79</v>
      </c>
      <c r="D114">
        <v>13</v>
      </c>
      <c r="E114" t="s">
        <v>849</v>
      </c>
      <c r="G114" t="s">
        <v>157</v>
      </c>
      <c r="H114">
        <f>IF(SUMIFS(StandardName[IDinTheRanking],StandardName[StandardizedName],Analiza_wRankingach[[#This Row],[Nazwa uczelni]],StandardName[Ranking],"=THE")&gt;0,1,0)</f>
        <v>1</v>
      </c>
      <c r="I114">
        <f>IF(SUMIFS(StandardName[IDinTheRanking],StandardName[StandardizedName],Analiza_wRankingach[[#This Row],[Nazwa uczelni]],StandardName[Ranking],"=ARWU")&gt;0,1,0)</f>
        <v>1</v>
      </c>
      <c r="J114">
        <f>IF(SUMIFS(StandardName[IDinTheRanking],StandardName[StandardizedName],Analiza_wRankingach[[#This Row],[Nazwa uczelni]],StandardName[Ranking],"=QS")&gt;0,1,0)</f>
        <v>1</v>
      </c>
      <c r="K114">
        <f>IF(SUMIFS(StandardName[IDinTheRanking],StandardName[StandardizedName],Analiza_wRankingach[[#This Row],[Nazwa uczelni]],StandardName[Ranking],"=Webometrics")&gt;0,1,0)</f>
        <v>1</v>
      </c>
      <c r="L114">
        <f>SUM(Analiza_wRankingach[[#This Row],[THE]:[Webometrics]])</f>
        <v>4</v>
      </c>
      <c r="M114">
        <f>SUMIFS(StandardName[IDinTheRanking],StandardName[StandardizedName],Analiza_wRankingach[[#This Row],[Nazwa uczelni]],StandardName[Ranking],"=THE")</f>
        <v>27</v>
      </c>
      <c r="N114">
        <f>SUMIFS(StandardName[IDinTheRanking],StandardName[StandardizedName],Analiza_wRankingach[[#This Row],[Nazwa uczelni]],StandardName[Ranking],"=ARWU")</f>
        <v>17</v>
      </c>
      <c r="O114">
        <f>SUMIFS(StandardName[IDinTheRanking],StandardName[StandardizedName],Analiza_wRankingach[[#This Row],[Nazwa uczelni]],StandardName[Ranking],"=QS")</f>
        <v>80</v>
      </c>
      <c r="P114">
        <f>SUMIFS(StandardName[IDinTheRanking],StandardName[StandardizedName],Analiza_wRankingach[[#This Row],[Nazwa uczelni]],StandardName[Ranking],"=Webometrics")</f>
        <v>7</v>
      </c>
      <c r="Q114" s="6">
        <f>SUM(Analiza_wRankingach[[#This Row],[THE_ID]:[Webometrics_ID]])</f>
        <v>131</v>
      </c>
      <c r="R114" s="6"/>
    </row>
    <row r="115" spans="1:18" hidden="1" x14ac:dyDescent="0.45">
      <c r="A115" t="s">
        <v>89</v>
      </c>
      <c r="B115">
        <v>14</v>
      </c>
      <c r="C115" t="s">
        <v>89</v>
      </c>
      <c r="D115">
        <v>14</v>
      </c>
      <c r="E115" t="s">
        <v>849</v>
      </c>
      <c r="G115" t="s">
        <v>689</v>
      </c>
      <c r="H115">
        <f>IF(SUMIFS(StandardName[IDinTheRanking],StandardName[StandardizedName],Analiza_wRankingach[[#This Row],[Nazwa uczelni]],StandardName[Ranking],"=THE")&gt;0,1,0)</f>
        <v>1</v>
      </c>
      <c r="I115">
        <f>IF(SUMIFS(StandardName[IDinTheRanking],StandardName[StandardizedName],Analiza_wRankingach[[#This Row],[Nazwa uczelni]],StandardName[Ranking],"=ARWU")&gt;0,1,0)</f>
        <v>0</v>
      </c>
      <c r="J115">
        <f>IF(SUMIFS(StandardName[IDinTheRanking],StandardName[StandardizedName],Analiza_wRankingach[[#This Row],[Nazwa uczelni]],StandardName[Ranking],"=QS")&gt;0,1,0)</f>
        <v>1</v>
      </c>
      <c r="K115">
        <f>IF(SUMIFS(StandardName[IDinTheRanking],StandardName[StandardizedName],Analiza_wRankingach[[#This Row],[Nazwa uczelni]],StandardName[Ranking],"=Webometrics")&gt;0,1,0)</f>
        <v>0</v>
      </c>
      <c r="L115">
        <f>SUM(Analiza_wRankingach[[#This Row],[THE]:[Webometrics]])</f>
        <v>2</v>
      </c>
      <c r="M115">
        <f>SUMIFS(StandardName[IDinTheRanking],StandardName[StandardizedName],Analiza_wRankingach[[#This Row],[Nazwa uczelni]],StandardName[Ranking],"=THE")</f>
        <v>92</v>
      </c>
      <c r="N115">
        <f>SUMIFS(StandardName[IDinTheRanking],StandardName[StandardizedName],Analiza_wRankingach[[#This Row],[Nazwa uczelni]],StandardName[Ranking],"=ARWU")</f>
        <v>0</v>
      </c>
      <c r="O115">
        <f>SUMIFS(StandardName[IDinTheRanking],StandardName[StandardizedName],Analiza_wRankingach[[#This Row],[Nazwa uczelni]],StandardName[Ranking],"=QS")</f>
        <v>42</v>
      </c>
      <c r="P115">
        <f>SUMIFS(StandardName[IDinTheRanking],StandardName[StandardizedName],Analiza_wRankingach[[#This Row],[Nazwa uczelni]],StandardName[Ranking],"=Webometrics")</f>
        <v>0</v>
      </c>
      <c r="Q115" s="6">
        <f>SUM(Analiza_wRankingach[[#This Row],[THE_ID]:[Webometrics_ID]])</f>
        <v>134</v>
      </c>
      <c r="R115" s="6"/>
    </row>
    <row r="116" spans="1:18" hidden="1" x14ac:dyDescent="0.45">
      <c r="A116" t="s">
        <v>537</v>
      </c>
      <c r="B116">
        <v>15</v>
      </c>
      <c r="C116" t="s">
        <v>169</v>
      </c>
      <c r="D116">
        <v>15</v>
      </c>
      <c r="E116" t="s">
        <v>849</v>
      </c>
      <c r="G116" t="s">
        <v>173</v>
      </c>
      <c r="H116">
        <f>IF(SUMIFS(StandardName[IDinTheRanking],StandardName[StandardizedName],Analiza_wRankingach[[#This Row],[Nazwa uczelni]],StandardName[Ranking],"=THE")&gt;0,1,0)</f>
        <v>1</v>
      </c>
      <c r="I116">
        <f>IF(SUMIFS(StandardName[IDinTheRanking],StandardName[StandardizedName],Analiza_wRankingach[[#This Row],[Nazwa uczelni]],StandardName[Ranking],"=ARWU")&gt;0,1,0)</f>
        <v>1</v>
      </c>
      <c r="J116">
        <f>IF(SUMIFS(StandardName[IDinTheRanking],StandardName[StandardizedName],Analiza_wRankingach[[#This Row],[Nazwa uczelni]],StandardName[Ranking],"=QS")&gt;0,1,0)</f>
        <v>1</v>
      </c>
      <c r="K116">
        <f>IF(SUMIFS(StandardName[IDinTheRanking],StandardName[StandardizedName],Analiza_wRankingach[[#This Row],[Nazwa uczelni]],StandardName[Ranking],"=Webometrics")&gt;0,1,0)</f>
        <v>0</v>
      </c>
      <c r="L116">
        <f>SUM(Analiza_wRankingach[[#This Row],[THE]:[Webometrics]])</f>
        <v>3</v>
      </c>
      <c r="M116">
        <f>SUMIFS(StandardName[IDinTheRanking],StandardName[StandardizedName],Analiza_wRankingach[[#This Row],[Nazwa uczelni]],StandardName[Ranking],"=THE")</f>
        <v>30</v>
      </c>
      <c r="N116">
        <f>SUMIFS(StandardName[IDinTheRanking],StandardName[StandardizedName],Analiza_wRankingach[[#This Row],[Nazwa uczelni]],StandardName[Ranking],"=ARWU")</f>
        <v>56</v>
      </c>
      <c r="O116">
        <f>SUMIFS(StandardName[IDinTheRanking],StandardName[StandardizedName],Analiza_wRankingach[[#This Row],[Nazwa uczelni]],StandardName[Ranking],"=QS")</f>
        <v>49</v>
      </c>
      <c r="P116">
        <f>SUMIFS(StandardName[IDinTheRanking],StandardName[StandardizedName],Analiza_wRankingach[[#This Row],[Nazwa uczelni]],StandardName[Ranking],"=Webometrics")</f>
        <v>0</v>
      </c>
      <c r="Q116" s="6">
        <f>SUM(Analiza_wRankingach[[#This Row],[THE_ID]:[Webometrics_ID]])</f>
        <v>135</v>
      </c>
      <c r="R116" s="6"/>
    </row>
    <row r="117" spans="1:18" hidden="1" x14ac:dyDescent="0.45">
      <c r="A117" t="s">
        <v>647</v>
      </c>
      <c r="B117">
        <v>16</v>
      </c>
      <c r="C117" t="s">
        <v>230</v>
      </c>
      <c r="D117">
        <v>16</v>
      </c>
      <c r="E117" t="s">
        <v>849</v>
      </c>
      <c r="G117" t="s">
        <v>194</v>
      </c>
      <c r="H117">
        <f>IF(SUMIFS(StandardName[IDinTheRanking],StandardName[StandardizedName],Analiza_wRankingach[[#This Row],[Nazwa uczelni]],StandardName[Ranking],"=THE")&gt;0,1,0)</f>
        <v>1</v>
      </c>
      <c r="I117">
        <f>IF(SUMIFS(StandardName[IDinTheRanking],StandardName[StandardizedName],Analiza_wRankingach[[#This Row],[Nazwa uczelni]],StandardName[Ranking],"=ARWU")&gt;0,1,0)</f>
        <v>1</v>
      </c>
      <c r="J117">
        <f>IF(SUMIFS(StandardName[IDinTheRanking],StandardName[StandardizedName],Analiza_wRankingach[[#This Row],[Nazwa uczelni]],StandardName[Ranking],"=QS")&gt;0,1,0)</f>
        <v>1</v>
      </c>
      <c r="K117">
        <f>IF(SUMIFS(StandardName[IDinTheRanking],StandardName[StandardizedName],Analiza_wRankingach[[#This Row],[Nazwa uczelni]],StandardName[Ranking],"=Webometrics")&gt;0,1,0)</f>
        <v>1</v>
      </c>
      <c r="L117">
        <f>SUM(Analiza_wRankingach[[#This Row],[THE]:[Webometrics]])</f>
        <v>4</v>
      </c>
      <c r="M117">
        <f>SUMIFS(StandardName[IDinTheRanking],StandardName[StandardizedName],Analiza_wRankingach[[#This Row],[Nazwa uczelni]],StandardName[Ranking],"=THE")</f>
        <v>34</v>
      </c>
      <c r="N117">
        <f>SUMIFS(StandardName[IDinTheRanking],StandardName[StandardizedName],Analiza_wRankingach[[#This Row],[Nazwa uczelni]],StandardName[Ranking],"=ARWU")</f>
        <v>32</v>
      </c>
      <c r="O117">
        <f>SUMIFS(StandardName[IDinTheRanking],StandardName[StandardizedName],Analiza_wRankingach[[#This Row],[Nazwa uczelni]],StandardName[Ranking],"=QS")</f>
        <v>33</v>
      </c>
      <c r="P117">
        <f>SUMIFS(StandardName[IDinTheRanking],StandardName[StandardizedName],Analiza_wRankingach[[#This Row],[Nazwa uczelni]],StandardName[Ranking],"=Webometrics")</f>
        <v>40</v>
      </c>
      <c r="Q117" s="6">
        <f>SUM(Analiza_wRankingach[[#This Row],[THE_ID]:[Webometrics_ID]])</f>
        <v>139</v>
      </c>
      <c r="R117" s="6"/>
    </row>
    <row r="118" spans="1:18" hidden="1" x14ac:dyDescent="0.45">
      <c r="A118" t="s">
        <v>36</v>
      </c>
      <c r="B118">
        <v>17</v>
      </c>
      <c r="C118" t="s">
        <v>36</v>
      </c>
      <c r="D118">
        <v>16</v>
      </c>
      <c r="E118" t="s">
        <v>849</v>
      </c>
      <c r="G118" t="s">
        <v>466</v>
      </c>
      <c r="H118">
        <f>IF(SUMIFS(StandardName[IDinTheRanking],StandardName[StandardizedName],Analiza_wRankingach[[#This Row],[Nazwa uczelni]],StandardName[Ranking],"=THE")&gt;0,1,0)</f>
        <v>1</v>
      </c>
      <c r="I118">
        <f>IF(SUMIFS(StandardName[IDinTheRanking],StandardName[StandardizedName],Analiza_wRankingach[[#This Row],[Nazwa uczelni]],StandardName[Ranking],"=ARWU")&gt;0,1,0)</f>
        <v>0</v>
      </c>
      <c r="J118">
        <f>IF(SUMIFS(StandardName[IDinTheRanking],StandardName[StandardizedName],Analiza_wRankingach[[#This Row],[Nazwa uczelni]],StandardName[Ranking],"=QS")&gt;0,1,0)</f>
        <v>1</v>
      </c>
      <c r="K118">
        <f>IF(SUMIFS(StandardName[IDinTheRanking],StandardName[StandardizedName],Analiza_wRankingach[[#This Row],[Nazwa uczelni]],StandardName[Ranking],"=Webometrics")&gt;0,1,0)</f>
        <v>0</v>
      </c>
      <c r="L118">
        <f>SUM(Analiza_wRankingach[[#This Row],[THE]:[Webometrics]])</f>
        <v>2</v>
      </c>
      <c r="M118">
        <f>SUMIFS(StandardName[IDinTheRanking],StandardName[StandardizedName],Analiza_wRankingach[[#This Row],[Nazwa uczelni]],StandardName[Ranking],"=THE")</f>
        <v>96</v>
      </c>
      <c r="N118">
        <f>SUMIFS(StandardName[IDinTheRanking],StandardName[StandardizedName],Analiza_wRankingach[[#This Row],[Nazwa uczelni]],StandardName[Ranking],"=ARWU")</f>
        <v>0</v>
      </c>
      <c r="O118">
        <f>SUMIFS(StandardName[IDinTheRanking],StandardName[StandardizedName],Analiza_wRankingach[[#This Row],[Nazwa uczelni]],StandardName[Ranking],"=QS")</f>
        <v>48</v>
      </c>
      <c r="P118">
        <f>SUMIFS(StandardName[IDinTheRanking],StandardName[StandardizedName],Analiza_wRankingach[[#This Row],[Nazwa uczelni]],StandardName[Ranking],"=Webometrics")</f>
        <v>0</v>
      </c>
      <c r="Q118" s="6">
        <f>SUM(Analiza_wRankingach[[#This Row],[THE_ID]:[Webometrics_ID]])</f>
        <v>144</v>
      </c>
      <c r="R118" s="6"/>
    </row>
    <row r="119" spans="1:18" hidden="1" x14ac:dyDescent="0.45">
      <c r="A119" t="s">
        <v>48</v>
      </c>
      <c r="B119">
        <v>18</v>
      </c>
      <c r="C119" t="s">
        <v>48</v>
      </c>
      <c r="D119">
        <v>18</v>
      </c>
      <c r="E119" t="s">
        <v>849</v>
      </c>
      <c r="G119" t="s">
        <v>403</v>
      </c>
      <c r="H119">
        <f>IF(SUMIFS(StandardName[IDinTheRanking],StandardName[StandardizedName],Analiza_wRankingach[[#This Row],[Nazwa uczelni]],StandardName[Ranking],"=THE")&gt;0,1,0)</f>
        <v>1</v>
      </c>
      <c r="I119">
        <f>IF(SUMIFS(StandardName[IDinTheRanking],StandardName[StandardizedName],Analiza_wRankingach[[#This Row],[Nazwa uczelni]],StandardName[Ranking],"=ARWU")&gt;0,1,0)</f>
        <v>0</v>
      </c>
      <c r="J119">
        <f>IF(SUMIFS(StandardName[IDinTheRanking],StandardName[StandardizedName],Analiza_wRankingach[[#This Row],[Nazwa uczelni]],StandardName[Ranking],"=QS")&gt;0,1,0)</f>
        <v>1</v>
      </c>
      <c r="K119">
        <f>IF(SUMIFS(StandardName[IDinTheRanking],StandardName[StandardizedName],Analiza_wRankingach[[#This Row],[Nazwa uczelni]],StandardName[Ranking],"=Webometrics")&gt;0,1,0)</f>
        <v>0</v>
      </c>
      <c r="L119">
        <f>SUM(Analiza_wRankingach[[#This Row],[THE]:[Webometrics]])</f>
        <v>2</v>
      </c>
      <c r="M119">
        <f>SUMIFS(StandardName[IDinTheRanking],StandardName[StandardizedName],Analiza_wRankingach[[#This Row],[Nazwa uczelni]],StandardName[Ranking],"=THE")</f>
        <v>79</v>
      </c>
      <c r="N119">
        <f>SUMIFS(StandardName[IDinTheRanking],StandardName[StandardizedName],Analiza_wRankingach[[#This Row],[Nazwa uczelni]],StandardName[Ranking],"=ARWU")</f>
        <v>0</v>
      </c>
      <c r="O119">
        <f>SUMIFS(StandardName[IDinTheRanking],StandardName[StandardizedName],Analiza_wRankingach[[#This Row],[Nazwa uczelni]],StandardName[Ranking],"=QS")</f>
        <v>66</v>
      </c>
      <c r="P119">
        <f>SUMIFS(StandardName[IDinTheRanking],StandardName[StandardizedName],Analiza_wRankingach[[#This Row],[Nazwa uczelni]],StandardName[Ranking],"=Webometrics")</f>
        <v>0</v>
      </c>
      <c r="Q119" s="6">
        <f>SUM(Analiza_wRankingach[[#This Row],[THE_ID]:[Webometrics_ID]])</f>
        <v>145</v>
      </c>
      <c r="R119" s="6"/>
    </row>
    <row r="120" spans="1:18" hidden="1" x14ac:dyDescent="0.45">
      <c r="A120" t="s">
        <v>652</v>
      </c>
      <c r="B120">
        <v>19</v>
      </c>
      <c r="C120" t="s">
        <v>614</v>
      </c>
      <c r="D120">
        <v>19</v>
      </c>
      <c r="E120" t="s">
        <v>849</v>
      </c>
      <c r="G120" t="s">
        <v>360</v>
      </c>
      <c r="H120">
        <f>IF(SUMIFS(StandardName[IDinTheRanking],StandardName[StandardizedName],Analiza_wRankingach[[#This Row],[Nazwa uczelni]],StandardName[Ranking],"=THE")&gt;0,1,0)</f>
        <v>1</v>
      </c>
      <c r="I120">
        <f>IF(SUMIFS(StandardName[IDinTheRanking],StandardName[StandardizedName],Analiza_wRankingach[[#This Row],[Nazwa uczelni]],StandardName[Ranking],"=ARWU")&gt;0,1,0)</f>
        <v>1</v>
      </c>
      <c r="J120">
        <f>IF(SUMIFS(StandardName[IDinTheRanking],StandardName[StandardizedName],Analiza_wRankingach[[#This Row],[Nazwa uczelni]],StandardName[Ranking],"=QS")&gt;0,1,0)</f>
        <v>1</v>
      </c>
      <c r="K120">
        <f>IF(SUMIFS(StandardName[IDinTheRanking],StandardName[StandardizedName],Analiza_wRankingach[[#This Row],[Nazwa uczelni]],StandardName[Ranking],"=Webometrics")&gt;0,1,0)</f>
        <v>0</v>
      </c>
      <c r="L120">
        <f>SUM(Analiza_wRankingach[[#This Row],[THE]:[Webometrics]])</f>
        <v>3</v>
      </c>
      <c r="M120">
        <f>SUMIFS(StandardName[IDinTheRanking],StandardName[StandardizedName],Analiza_wRankingach[[#This Row],[Nazwa uczelni]],StandardName[Ranking],"=THE")</f>
        <v>68</v>
      </c>
      <c r="N120">
        <f>SUMIFS(StandardName[IDinTheRanking],StandardName[StandardizedName],Analiza_wRankingach[[#This Row],[Nazwa uczelni]],StandardName[Ranking],"=ARWU")</f>
        <v>42</v>
      </c>
      <c r="O120">
        <f>SUMIFS(StandardName[IDinTheRanking],StandardName[StandardizedName],Analiza_wRankingach[[#This Row],[Nazwa uczelni]],StandardName[Ranking],"=QS")</f>
        <v>36</v>
      </c>
      <c r="P120">
        <f>SUMIFS(StandardName[IDinTheRanking],StandardName[StandardizedName],Analiza_wRankingach[[#This Row],[Nazwa uczelni]],StandardName[Ranking],"=Webometrics")</f>
        <v>0</v>
      </c>
      <c r="Q120" s="6">
        <f>SUM(Analiza_wRankingach[[#This Row],[THE_ID]:[Webometrics_ID]])</f>
        <v>146</v>
      </c>
      <c r="R120" s="6"/>
    </row>
    <row r="121" spans="1:18" hidden="1" x14ac:dyDescent="0.45">
      <c r="A121" t="s">
        <v>118</v>
      </c>
      <c r="B121">
        <v>20</v>
      </c>
      <c r="C121" t="s">
        <v>118</v>
      </c>
      <c r="D121">
        <v>20</v>
      </c>
      <c r="E121" t="s">
        <v>849</v>
      </c>
      <c r="G121" t="s">
        <v>230</v>
      </c>
      <c r="H121">
        <f>IF(SUMIFS(StandardName[IDinTheRanking],StandardName[StandardizedName],Analiza_wRankingach[[#This Row],[Nazwa uczelni]],StandardName[Ranking],"=THE")&gt;0,1,0)</f>
        <v>1</v>
      </c>
      <c r="I121">
        <f>IF(SUMIFS(StandardName[IDinTheRanking],StandardName[StandardizedName],Analiza_wRankingach[[#This Row],[Nazwa uczelni]],StandardName[Ranking],"=ARWU")&gt;0,1,0)</f>
        <v>0</v>
      </c>
      <c r="J121">
        <f>IF(SUMIFS(StandardName[IDinTheRanking],StandardName[StandardizedName],Analiza_wRankingach[[#This Row],[Nazwa uczelni]],StandardName[Ranking],"=QS")&gt;0,1,0)</f>
        <v>1</v>
      </c>
      <c r="K121">
        <f>IF(SUMIFS(StandardName[IDinTheRanking],StandardName[StandardizedName],Analiza_wRankingach[[#This Row],[Nazwa uczelni]],StandardName[Ranking],"=Webometrics")&gt;0,1,0)</f>
        <v>1</v>
      </c>
      <c r="L121">
        <f>SUM(Analiza_wRankingach[[#This Row],[THE]:[Webometrics]])</f>
        <v>3</v>
      </c>
      <c r="M121">
        <f>SUMIFS(StandardName[IDinTheRanking],StandardName[StandardizedName],Analiza_wRankingach[[#This Row],[Nazwa uczelni]],StandardName[Ranking],"=THE")</f>
        <v>41</v>
      </c>
      <c r="N121">
        <f>SUMIFS(StandardName[IDinTheRanking],StandardName[StandardizedName],Analiza_wRankingach[[#This Row],[Nazwa uczelni]],StandardName[Ranking],"=ARWU")</f>
        <v>0</v>
      </c>
      <c r="O121">
        <f>SUMIFS(StandardName[IDinTheRanking],StandardName[StandardizedName],Analiza_wRankingach[[#This Row],[Nazwa uczelni]],StandardName[Ranking],"=QS")</f>
        <v>16</v>
      </c>
      <c r="P121">
        <f>SUMIFS(StandardName[IDinTheRanking],StandardName[StandardizedName],Analiza_wRankingach[[#This Row],[Nazwa uczelni]],StandardName[Ranking],"=Webometrics")</f>
        <v>90</v>
      </c>
      <c r="Q121" s="6">
        <f>SUM(Analiza_wRankingach[[#This Row],[THE_ID]:[Webometrics_ID]])</f>
        <v>147</v>
      </c>
      <c r="R121" s="6"/>
    </row>
    <row r="122" spans="1:18" hidden="1" x14ac:dyDescent="0.45">
      <c r="A122" t="s">
        <v>621</v>
      </c>
      <c r="B122">
        <v>21</v>
      </c>
      <c r="C122" t="s">
        <v>179</v>
      </c>
      <c r="D122">
        <v>21</v>
      </c>
      <c r="E122" t="s">
        <v>849</v>
      </c>
      <c r="G122" t="s">
        <v>110</v>
      </c>
      <c r="H122">
        <f>IF(SUMIFS(StandardName[IDinTheRanking],StandardName[StandardizedName],Analiza_wRankingach[[#This Row],[Nazwa uczelni]],StandardName[Ranking],"=THE")&gt;0,1,0)</f>
        <v>1</v>
      </c>
      <c r="I122">
        <f>IF(SUMIFS(StandardName[IDinTheRanking],StandardName[StandardizedName],Analiza_wRankingach[[#This Row],[Nazwa uczelni]],StandardName[Ranking],"=ARWU")&gt;0,1,0)</f>
        <v>1</v>
      </c>
      <c r="J122">
        <f>IF(SUMIFS(StandardName[IDinTheRanking],StandardName[StandardizedName],Analiza_wRankingach[[#This Row],[Nazwa uczelni]],StandardName[Ranking],"=QS")&gt;0,1,0)</f>
        <v>1</v>
      </c>
      <c r="K122">
        <f>IF(SUMIFS(StandardName[IDinTheRanking],StandardName[StandardizedName],Analiza_wRankingach[[#This Row],[Nazwa uczelni]],StandardName[Ranking],"=Webometrics")&gt;0,1,0)</f>
        <v>1</v>
      </c>
      <c r="L122">
        <f>SUM(Analiza_wRankingach[[#This Row],[THE]:[Webometrics]])</f>
        <v>4</v>
      </c>
      <c r="M122">
        <f>SUMIFS(StandardName[IDinTheRanking],StandardName[StandardizedName],Analiza_wRankingach[[#This Row],[Nazwa uczelni]],StandardName[Ranking],"=THE")</f>
        <v>19</v>
      </c>
      <c r="N122">
        <f>SUMIFS(StandardName[IDinTheRanking],StandardName[StandardizedName],Analiza_wRankingach[[#This Row],[Nazwa uczelni]],StandardName[Ranking],"=ARWU")</f>
        <v>71</v>
      </c>
      <c r="O122">
        <f>SUMIFS(StandardName[IDinTheRanking],StandardName[StandardizedName],Analiza_wRankingach[[#This Row],[Nazwa uczelni]],StandardName[Ranking],"=QS")</f>
        <v>11</v>
      </c>
      <c r="P122">
        <f>SUMIFS(StandardName[IDinTheRanking],StandardName[StandardizedName],Analiza_wRankingach[[#This Row],[Nazwa uczelni]],StandardName[Ranking],"=Webometrics")</f>
        <v>47</v>
      </c>
      <c r="Q122" s="6">
        <f>SUM(Analiza_wRankingach[[#This Row],[THE_ID]:[Webometrics_ID]])</f>
        <v>148</v>
      </c>
      <c r="R122" s="6"/>
    </row>
    <row r="123" spans="1:18" hidden="1" x14ac:dyDescent="0.45">
      <c r="A123" t="s">
        <v>61</v>
      </c>
      <c r="B123">
        <v>22</v>
      </c>
      <c r="C123" t="s">
        <v>61</v>
      </c>
      <c r="D123">
        <v>22</v>
      </c>
      <c r="E123" t="s">
        <v>849</v>
      </c>
      <c r="G123" t="s">
        <v>347</v>
      </c>
      <c r="H123">
        <f>IF(SUMIFS(StandardName[IDinTheRanking],StandardName[StandardizedName],Analiza_wRankingach[[#This Row],[Nazwa uczelni]],StandardName[Ranking],"=THE")&gt;0,1,0)</f>
        <v>1</v>
      </c>
      <c r="I123">
        <f>IF(SUMIFS(StandardName[IDinTheRanking],StandardName[StandardizedName],Analiza_wRankingach[[#This Row],[Nazwa uczelni]],StandardName[Ranking],"=ARWU")&gt;0,1,0)</f>
        <v>1</v>
      </c>
      <c r="J123">
        <f>IF(SUMIFS(StandardName[IDinTheRanking],StandardName[StandardizedName],Analiza_wRankingach[[#This Row],[Nazwa uczelni]],StandardName[Ranking],"=QS")&gt;0,1,0)</f>
        <v>0</v>
      </c>
      <c r="K123">
        <f>IF(SUMIFS(StandardName[IDinTheRanking],StandardName[StandardizedName],Analiza_wRankingach[[#This Row],[Nazwa uczelni]],StandardName[Ranking],"=Webometrics")&gt;0,1,0)</f>
        <v>1</v>
      </c>
      <c r="L123">
        <f>SUM(Analiza_wRankingach[[#This Row],[THE]:[Webometrics]])</f>
        <v>3</v>
      </c>
      <c r="M123">
        <f>SUMIFS(StandardName[IDinTheRanking],StandardName[StandardizedName],Analiza_wRankingach[[#This Row],[Nazwa uczelni]],StandardName[Ranking],"=THE")</f>
        <v>65</v>
      </c>
      <c r="N123">
        <f>SUMIFS(StandardName[IDinTheRanking],StandardName[StandardizedName],Analiza_wRankingach[[#This Row],[Nazwa uczelni]],StandardName[Ranking],"=ARWU")</f>
        <v>53</v>
      </c>
      <c r="O123">
        <f>SUMIFS(StandardName[IDinTheRanking],StandardName[StandardizedName],Analiza_wRankingach[[#This Row],[Nazwa uczelni]],StandardName[Ranking],"=QS")</f>
        <v>0</v>
      </c>
      <c r="P123">
        <f>SUMIFS(StandardName[IDinTheRanking],StandardName[StandardizedName],Analiza_wRankingach[[#This Row],[Nazwa uczelni]],StandardName[Ranking],"=Webometrics")</f>
        <v>31</v>
      </c>
      <c r="Q123" s="6">
        <f>SUM(Analiza_wRankingach[[#This Row],[THE_ID]:[Webometrics_ID]])</f>
        <v>149</v>
      </c>
      <c r="R123" s="6"/>
    </row>
    <row r="124" spans="1:18" hidden="1" x14ac:dyDescent="0.45">
      <c r="A124" t="s">
        <v>220</v>
      </c>
      <c r="B124">
        <v>23</v>
      </c>
      <c r="C124" t="s">
        <v>854</v>
      </c>
      <c r="D124">
        <v>23</v>
      </c>
      <c r="E124" t="s">
        <v>849</v>
      </c>
      <c r="G124" t="s">
        <v>732</v>
      </c>
      <c r="H124">
        <f>IF(SUMIFS(StandardName[IDinTheRanking],StandardName[StandardizedName],Analiza_wRankingach[[#This Row],[Nazwa uczelni]],StandardName[Ranking],"=THE")&gt;0,1,0)</f>
        <v>1</v>
      </c>
      <c r="I124">
        <f>IF(SUMIFS(StandardName[IDinTheRanking],StandardName[StandardizedName],Analiza_wRankingach[[#This Row],[Nazwa uczelni]],StandardName[Ranking],"=ARWU")&gt;0,1,0)</f>
        <v>0</v>
      </c>
      <c r="J124">
        <f>IF(SUMIFS(StandardName[IDinTheRanking],StandardName[StandardizedName],Analiza_wRankingach[[#This Row],[Nazwa uczelni]],StandardName[Ranking],"=QS")&gt;0,1,0)</f>
        <v>1</v>
      </c>
      <c r="K124">
        <f>IF(SUMIFS(StandardName[IDinTheRanking],StandardName[StandardizedName],Analiza_wRankingach[[#This Row],[Nazwa uczelni]],StandardName[Ranking],"=Webometrics")&gt;0,1,0)</f>
        <v>0</v>
      </c>
      <c r="L124">
        <f>SUM(Analiza_wRankingach[[#This Row],[THE]:[Webometrics]])</f>
        <v>2</v>
      </c>
      <c r="M124">
        <f>SUMIFS(StandardName[IDinTheRanking],StandardName[StandardizedName],Analiza_wRankingach[[#This Row],[Nazwa uczelni]],StandardName[Ranking],"=THE")</f>
        <v>78</v>
      </c>
      <c r="N124">
        <f>SUMIFS(StandardName[IDinTheRanking],StandardName[StandardizedName],Analiza_wRankingach[[#This Row],[Nazwa uczelni]],StandardName[Ranking],"=ARWU")</f>
        <v>0</v>
      </c>
      <c r="O124">
        <f>SUMIFS(StandardName[IDinTheRanking],StandardName[StandardizedName],Analiza_wRankingach[[#This Row],[Nazwa uczelni]],StandardName[Ranking],"=QS")</f>
        <v>73</v>
      </c>
      <c r="P124">
        <f>SUMIFS(StandardName[IDinTheRanking],StandardName[StandardizedName],Analiza_wRankingach[[#This Row],[Nazwa uczelni]],StandardName[Ranking],"=Webometrics")</f>
        <v>0</v>
      </c>
      <c r="Q124" s="6">
        <f>SUM(Analiza_wRankingach[[#This Row],[THE_ID]:[Webometrics_ID]])</f>
        <v>151</v>
      </c>
      <c r="R124" s="6"/>
    </row>
    <row r="125" spans="1:18" hidden="1" x14ac:dyDescent="0.45">
      <c r="A125" t="s">
        <v>83</v>
      </c>
      <c r="B125">
        <v>24</v>
      </c>
      <c r="C125" t="s">
        <v>83</v>
      </c>
      <c r="D125">
        <v>24</v>
      </c>
      <c r="E125" t="s">
        <v>849</v>
      </c>
      <c r="G125" t="s">
        <v>854</v>
      </c>
      <c r="H125">
        <f>IF(SUMIFS(StandardName[IDinTheRanking],StandardName[StandardizedName],Analiza_wRankingach[[#This Row],[Nazwa uczelni]],StandardName[Ranking],"=THE")&gt;0,1,0)</f>
        <v>1</v>
      </c>
      <c r="I125">
        <f>IF(SUMIFS(StandardName[IDinTheRanking],StandardName[StandardizedName],Analiza_wRankingach[[#This Row],[Nazwa uczelni]],StandardName[Ranking],"=ARWU")&gt;0,1,0)</f>
        <v>1</v>
      </c>
      <c r="J125">
        <f>IF(SUMIFS(StandardName[IDinTheRanking],StandardName[StandardizedName],Analiza_wRankingach[[#This Row],[Nazwa uczelni]],StandardName[Ranking],"=QS")&gt;0,1,0)</f>
        <v>1</v>
      </c>
      <c r="K125">
        <f>IF(SUMIFS(StandardName[IDinTheRanking],StandardName[StandardizedName],Analiza_wRankingach[[#This Row],[Nazwa uczelni]],StandardName[Ranking],"=Webometrics")&gt;0,1,0)</f>
        <v>1</v>
      </c>
      <c r="L125">
        <f>SUM(Analiza_wRankingach[[#This Row],[THE]:[Webometrics]])</f>
        <v>4</v>
      </c>
      <c r="M125">
        <f>SUMIFS(StandardName[IDinTheRanking],StandardName[StandardizedName],Analiza_wRankingach[[#This Row],[Nazwa uczelni]],StandardName[Ranking],"=THE")</f>
        <v>39</v>
      </c>
      <c r="N125">
        <f>SUMIFS(StandardName[IDinTheRanking],StandardName[StandardizedName],Analiza_wRankingach[[#This Row],[Nazwa uczelni]],StandardName[Ranking],"=ARWU")</f>
        <v>24</v>
      </c>
      <c r="O125">
        <f>SUMIFS(StandardName[IDinTheRanking],StandardName[StandardizedName],Analiza_wRankingach[[#This Row],[Nazwa uczelni]],StandardName[Ranking],"=QS")</f>
        <v>23</v>
      </c>
      <c r="P125">
        <f>SUMIFS(StandardName[IDinTheRanking],StandardName[StandardizedName],Analiza_wRankingach[[#This Row],[Nazwa uczelni]],StandardName[Ranking],"=Webometrics")</f>
        <v>66</v>
      </c>
      <c r="Q125" s="6">
        <f>SUM(Analiza_wRankingach[[#This Row],[THE_ID]:[Webometrics_ID]])</f>
        <v>152</v>
      </c>
      <c r="R125" s="6"/>
    </row>
    <row r="126" spans="1:18" hidden="1" x14ac:dyDescent="0.45">
      <c r="A126" t="s">
        <v>133</v>
      </c>
      <c r="B126">
        <v>25</v>
      </c>
      <c r="C126" t="s">
        <v>133</v>
      </c>
      <c r="D126">
        <v>25</v>
      </c>
      <c r="E126" t="s">
        <v>849</v>
      </c>
      <c r="G126" t="s">
        <v>282</v>
      </c>
      <c r="H126">
        <f>IF(SUMIFS(StandardName[IDinTheRanking],StandardName[StandardizedName],Analiza_wRankingach[[#This Row],[Nazwa uczelni]],StandardName[Ranking],"=THE")&gt;0,1,0)</f>
        <v>1</v>
      </c>
      <c r="I126">
        <f>IF(SUMIFS(StandardName[IDinTheRanking],StandardName[StandardizedName],Analiza_wRankingach[[#This Row],[Nazwa uczelni]],StandardName[Ranking],"=ARWU")&gt;0,1,0)</f>
        <v>1</v>
      </c>
      <c r="J126">
        <f>IF(SUMIFS(StandardName[IDinTheRanking],StandardName[StandardizedName],Analiza_wRankingach[[#This Row],[Nazwa uczelni]],StandardName[Ranking],"=QS")&gt;0,1,0)</f>
        <v>1</v>
      </c>
      <c r="K126">
        <f>IF(SUMIFS(StandardName[IDinTheRanking],StandardName[StandardizedName],Analiza_wRankingach[[#This Row],[Nazwa uczelni]],StandardName[Ranking],"=Webometrics")&gt;0,1,0)</f>
        <v>0</v>
      </c>
      <c r="L126">
        <f>SUM(Analiza_wRankingach[[#This Row],[THE]:[Webometrics]])</f>
        <v>3</v>
      </c>
      <c r="M126">
        <f>SUMIFS(StandardName[IDinTheRanking],StandardName[StandardizedName],Analiza_wRankingach[[#This Row],[Nazwa uczelni]],StandardName[Ranking],"=THE")</f>
        <v>51</v>
      </c>
      <c r="N126">
        <f>SUMIFS(StandardName[IDinTheRanking],StandardName[StandardizedName],Analiza_wRankingach[[#This Row],[Nazwa uczelni]],StandardName[Ranking],"=ARWU")</f>
        <v>67</v>
      </c>
      <c r="O126">
        <f>SUMIFS(StandardName[IDinTheRanking],StandardName[StandardizedName],Analiza_wRankingach[[#This Row],[Nazwa uczelni]],StandardName[Ranking],"=QS")</f>
        <v>34</v>
      </c>
      <c r="P126">
        <f>SUMIFS(StandardName[IDinTheRanking],StandardName[StandardizedName],Analiza_wRankingach[[#This Row],[Nazwa uczelni]],StandardName[Ranking],"=Webometrics")</f>
        <v>0</v>
      </c>
      <c r="Q126" s="6">
        <f>SUM(Analiza_wRankingach[[#This Row],[THE_ID]:[Webometrics_ID]])</f>
        <v>152</v>
      </c>
      <c r="R126" s="6"/>
    </row>
    <row r="127" spans="1:18" hidden="1" x14ac:dyDescent="0.45">
      <c r="A127" t="s">
        <v>663</v>
      </c>
      <c r="B127">
        <v>26</v>
      </c>
      <c r="C127" t="s">
        <v>663</v>
      </c>
      <c r="D127">
        <v>26</v>
      </c>
      <c r="E127" t="s">
        <v>849</v>
      </c>
      <c r="G127" t="s">
        <v>416</v>
      </c>
      <c r="H127">
        <f>IF(SUMIFS(StandardName[IDinTheRanking],StandardName[StandardizedName],Analiza_wRankingach[[#This Row],[Nazwa uczelni]],StandardName[Ranking],"=THE")&gt;0,1,0)</f>
        <v>1</v>
      </c>
      <c r="I127">
        <f>IF(SUMIFS(StandardName[IDinTheRanking],StandardName[StandardizedName],Analiza_wRankingach[[#This Row],[Nazwa uczelni]],StandardName[Ranking],"=ARWU")&gt;0,1,0)</f>
        <v>0</v>
      </c>
      <c r="J127">
        <f>IF(SUMIFS(StandardName[IDinTheRanking],StandardName[StandardizedName],Analiza_wRankingach[[#This Row],[Nazwa uczelni]],StandardName[Ranking],"=QS")&gt;0,1,0)</f>
        <v>0</v>
      </c>
      <c r="K127">
        <f>IF(SUMIFS(StandardName[IDinTheRanking],StandardName[StandardizedName],Analiza_wRankingach[[#This Row],[Nazwa uczelni]],StandardName[Ranking],"=Webometrics")&gt;0,1,0)</f>
        <v>1</v>
      </c>
      <c r="L127">
        <f>SUM(Analiza_wRankingach[[#This Row],[THE]:[Webometrics]])</f>
        <v>2</v>
      </c>
      <c r="M127">
        <f>SUMIFS(StandardName[IDinTheRanking],StandardName[StandardizedName],Analiza_wRankingach[[#This Row],[Nazwa uczelni]],StandardName[Ranking],"=THE")</f>
        <v>82</v>
      </c>
      <c r="N127">
        <f>SUMIFS(StandardName[IDinTheRanking],StandardName[StandardizedName],Analiza_wRankingach[[#This Row],[Nazwa uczelni]],StandardName[Ranking],"=ARWU")</f>
        <v>0</v>
      </c>
      <c r="O127">
        <f>SUMIFS(StandardName[IDinTheRanking],StandardName[StandardizedName],Analiza_wRankingach[[#This Row],[Nazwa uczelni]],StandardName[Ranking],"=QS")</f>
        <v>0</v>
      </c>
      <c r="P127">
        <f>SUMIFS(StandardName[IDinTheRanking],StandardName[StandardizedName],Analiza_wRankingach[[#This Row],[Nazwa uczelni]],StandardName[Ranking],"=Webometrics")</f>
        <v>72</v>
      </c>
      <c r="Q127" s="6">
        <f>SUM(Analiza_wRankingach[[#This Row],[THE_ID]:[Webometrics_ID]])</f>
        <v>154</v>
      </c>
      <c r="R127" s="6"/>
    </row>
    <row r="128" spans="1:18" hidden="1" x14ac:dyDescent="0.45">
      <c r="A128" t="s">
        <v>666</v>
      </c>
      <c r="B128">
        <v>27</v>
      </c>
      <c r="C128" t="s">
        <v>792</v>
      </c>
      <c r="D128">
        <v>27</v>
      </c>
      <c r="E128" t="s">
        <v>849</v>
      </c>
      <c r="G128" t="s">
        <v>225</v>
      </c>
      <c r="H128">
        <f>IF(SUMIFS(StandardName[IDinTheRanking],StandardName[StandardizedName],Analiza_wRankingach[[#This Row],[Nazwa uczelni]],StandardName[Ranking],"=THE")&gt;0,1,0)</f>
        <v>1</v>
      </c>
      <c r="I128">
        <f>IF(SUMIFS(StandardName[IDinTheRanking],StandardName[StandardizedName],Analiza_wRankingach[[#This Row],[Nazwa uczelni]],StandardName[Ranking],"=ARWU")&gt;0,1,0)</f>
        <v>1</v>
      </c>
      <c r="J128">
        <f>IF(SUMIFS(StandardName[IDinTheRanking],StandardName[StandardizedName],Analiza_wRankingach[[#This Row],[Nazwa uczelni]],StandardName[Ranking],"=QS")&gt;0,1,0)</f>
        <v>1</v>
      </c>
      <c r="K128">
        <f>IF(SUMIFS(StandardName[IDinTheRanking],StandardName[StandardizedName],Analiza_wRankingach[[#This Row],[Nazwa uczelni]],StandardName[Ranking],"=Webometrics")&gt;0,1,0)</f>
        <v>1</v>
      </c>
      <c r="L128">
        <f>SUM(Analiza_wRankingach[[#This Row],[THE]:[Webometrics]])</f>
        <v>4</v>
      </c>
      <c r="M128">
        <f>SUMIFS(StandardName[IDinTheRanking],StandardName[StandardizedName],Analiza_wRankingach[[#This Row],[Nazwa uczelni]],StandardName[Ranking],"=THE")</f>
        <v>40</v>
      </c>
      <c r="N128">
        <f>SUMIFS(StandardName[IDinTheRanking],StandardName[StandardizedName],Analiza_wRankingach[[#This Row],[Nazwa uczelni]],StandardName[Ranking],"=ARWU")</f>
        <v>45</v>
      </c>
      <c r="O128">
        <f>SUMIFS(StandardName[IDinTheRanking],StandardName[StandardizedName],Analiza_wRankingach[[#This Row],[Nazwa uczelni]],StandardName[Ranking],"=QS")</f>
        <v>47</v>
      </c>
      <c r="P128">
        <f>SUMIFS(StandardName[IDinTheRanking],StandardName[StandardizedName],Analiza_wRankingach[[#This Row],[Nazwa uczelni]],StandardName[Ranking],"=Webometrics")</f>
        <v>27</v>
      </c>
      <c r="Q128" s="6">
        <f>SUM(Analiza_wRankingach[[#This Row],[THE_ID]:[Webometrics_ID]])</f>
        <v>159</v>
      </c>
      <c r="R128" s="6"/>
    </row>
    <row r="129" spans="1:18" hidden="1" x14ac:dyDescent="0.45">
      <c r="A129" t="s">
        <v>543</v>
      </c>
      <c r="B129">
        <v>28</v>
      </c>
      <c r="C129" t="s">
        <v>296</v>
      </c>
      <c r="D129">
        <v>28</v>
      </c>
      <c r="E129" t="s">
        <v>849</v>
      </c>
      <c r="G129" t="s">
        <v>617</v>
      </c>
      <c r="H129">
        <f>IF(SUMIFS(StandardName[IDinTheRanking],StandardName[StandardizedName],Analiza_wRankingach[[#This Row],[Nazwa uczelni]],StandardName[Ranking],"=THE")&gt;0,1,0)</f>
        <v>0</v>
      </c>
      <c r="I129">
        <f>IF(SUMIFS(StandardName[IDinTheRanking],StandardName[StandardizedName],Analiza_wRankingach[[#This Row],[Nazwa uczelni]],StandardName[Ranking],"=ARWU")&gt;0,1,0)</f>
        <v>1</v>
      </c>
      <c r="J129">
        <f>IF(SUMIFS(StandardName[IDinTheRanking],StandardName[StandardizedName],Analiza_wRankingach[[#This Row],[Nazwa uczelni]],StandardName[Ranking],"=QS")&gt;0,1,0)</f>
        <v>0</v>
      </c>
      <c r="K129">
        <f>IF(SUMIFS(StandardName[IDinTheRanking],StandardName[StandardizedName],Analiza_wRankingach[[#This Row],[Nazwa uczelni]],StandardName[Ranking],"=Webometrics")&gt;0,1,0)</f>
        <v>1</v>
      </c>
      <c r="L129">
        <f>SUM(Analiza_wRankingach[[#This Row],[THE]:[Webometrics]])</f>
        <v>2</v>
      </c>
      <c r="M129">
        <f>SUMIFS(StandardName[IDinTheRanking],StandardName[StandardizedName],Analiza_wRankingach[[#This Row],[Nazwa uczelni]],StandardName[Ranking],"=THE")</f>
        <v>0</v>
      </c>
      <c r="N129">
        <f>SUMIFS(StandardName[IDinTheRanking],StandardName[StandardizedName],Analiza_wRankingach[[#This Row],[Nazwa uczelni]],StandardName[Ranking],"=ARWU")</f>
        <v>92</v>
      </c>
      <c r="O129">
        <f>SUMIFS(StandardName[IDinTheRanking],StandardName[StandardizedName],Analiza_wRankingach[[#This Row],[Nazwa uczelni]],StandardName[Ranking],"=QS")</f>
        <v>0</v>
      </c>
      <c r="P129">
        <f>SUMIFS(StandardName[IDinTheRanking],StandardName[StandardizedName],Analiza_wRankingach[[#This Row],[Nazwa uczelni]],StandardName[Ranking],"=Webometrics")</f>
        <v>71</v>
      </c>
      <c r="Q129" s="6">
        <f>SUM(Analiza_wRankingach[[#This Row],[THE_ID]:[Webometrics_ID]])</f>
        <v>163</v>
      </c>
      <c r="R129" s="6"/>
    </row>
    <row r="130" spans="1:18" hidden="1" x14ac:dyDescent="0.45">
      <c r="A130" t="s">
        <v>306</v>
      </c>
      <c r="B130">
        <v>29</v>
      </c>
      <c r="C130" t="s">
        <v>306</v>
      </c>
      <c r="D130">
        <v>29</v>
      </c>
      <c r="E130" t="s">
        <v>849</v>
      </c>
      <c r="G130" t="s">
        <v>250</v>
      </c>
      <c r="H130">
        <f>IF(SUMIFS(StandardName[IDinTheRanking],StandardName[StandardizedName],Analiza_wRankingach[[#This Row],[Nazwa uczelni]],StandardName[Ranking],"=THE")&gt;0,1,0)</f>
        <v>1</v>
      </c>
      <c r="I130">
        <f>IF(SUMIFS(StandardName[IDinTheRanking],StandardName[StandardizedName],Analiza_wRankingach[[#This Row],[Nazwa uczelni]],StandardName[Ranking],"=ARWU")&gt;0,1,0)</f>
        <v>0</v>
      </c>
      <c r="J130">
        <f>IF(SUMIFS(StandardName[IDinTheRanking],StandardName[StandardizedName],Analiza_wRankingach[[#This Row],[Nazwa uczelni]],StandardName[Ranking],"=QS")&gt;0,1,0)</f>
        <v>1</v>
      </c>
      <c r="K130">
        <f>IF(SUMIFS(StandardName[IDinTheRanking],StandardName[StandardizedName],Analiza_wRankingach[[#This Row],[Nazwa uczelni]],StandardName[Ranking],"=Webometrics")&gt;0,1,0)</f>
        <v>1</v>
      </c>
      <c r="L130">
        <f>SUM(Analiza_wRankingach[[#This Row],[THE]:[Webometrics]])</f>
        <v>3</v>
      </c>
      <c r="M130">
        <f>SUMIFS(StandardName[IDinTheRanking],StandardName[StandardizedName],Analiza_wRankingach[[#This Row],[Nazwa uczelni]],StandardName[Ranking],"=THE")</f>
        <v>45</v>
      </c>
      <c r="N130">
        <f>SUMIFS(StandardName[IDinTheRanking],StandardName[StandardizedName],Analiza_wRankingach[[#This Row],[Nazwa uczelni]],StandardName[Ranking],"=ARWU")</f>
        <v>0</v>
      </c>
      <c r="O130">
        <f>SUMIFS(StandardName[IDinTheRanking],StandardName[StandardizedName],Analiza_wRankingach[[#This Row],[Nazwa uczelni]],StandardName[Ranking],"=QS")</f>
        <v>38</v>
      </c>
      <c r="P130">
        <f>SUMIFS(StandardName[IDinTheRanking],StandardName[StandardizedName],Analiza_wRankingach[[#This Row],[Nazwa uczelni]],StandardName[Ranking],"=Webometrics")</f>
        <v>81</v>
      </c>
      <c r="Q130" s="6">
        <f>SUM(Analiza_wRankingach[[#This Row],[THE_ID]:[Webometrics_ID]])</f>
        <v>164</v>
      </c>
      <c r="R130" s="6"/>
    </row>
    <row r="131" spans="1:18" hidden="1" x14ac:dyDescent="0.45">
      <c r="A131" t="s">
        <v>671</v>
      </c>
      <c r="B131">
        <v>30</v>
      </c>
      <c r="C131" t="s">
        <v>337</v>
      </c>
      <c r="D131">
        <v>30</v>
      </c>
      <c r="E131" t="s">
        <v>849</v>
      </c>
      <c r="G131" t="s">
        <v>420</v>
      </c>
      <c r="H131">
        <f>IF(SUMIFS(StandardName[IDinTheRanking],StandardName[StandardizedName],Analiza_wRankingach[[#This Row],[Nazwa uczelni]],StandardName[Ranking],"=THE")&gt;0,1,0)</f>
        <v>1</v>
      </c>
      <c r="I131">
        <f>IF(SUMIFS(StandardName[IDinTheRanking],StandardName[StandardizedName],Analiza_wRankingach[[#This Row],[Nazwa uczelni]],StandardName[Ranking],"=ARWU")&gt;0,1,0)</f>
        <v>0</v>
      </c>
      <c r="J131">
        <f>IF(SUMIFS(StandardName[IDinTheRanking],StandardName[StandardizedName],Analiza_wRankingach[[#This Row],[Nazwa uczelni]],StandardName[Ranking],"=QS")&gt;0,1,0)</f>
        <v>1</v>
      </c>
      <c r="K131">
        <f>IF(SUMIFS(StandardName[IDinTheRanking],StandardName[StandardizedName],Analiza_wRankingach[[#This Row],[Nazwa uczelni]],StandardName[Ranking],"=Webometrics")&gt;0,1,0)</f>
        <v>0</v>
      </c>
      <c r="L131">
        <f>SUM(Analiza_wRankingach[[#This Row],[THE]:[Webometrics]])</f>
        <v>2</v>
      </c>
      <c r="M131">
        <f>SUMIFS(StandardName[IDinTheRanking],StandardName[StandardizedName],Analiza_wRankingach[[#This Row],[Nazwa uczelni]],StandardName[Ranking],"=THE")</f>
        <v>83</v>
      </c>
      <c r="N131">
        <f>SUMIFS(StandardName[IDinTheRanking],StandardName[StandardizedName],Analiza_wRankingach[[#This Row],[Nazwa uczelni]],StandardName[Ranking],"=ARWU")</f>
        <v>0</v>
      </c>
      <c r="O131">
        <f>SUMIFS(StandardName[IDinTheRanking],StandardName[StandardizedName],Analiza_wRankingach[[#This Row],[Nazwa uczelni]],StandardName[Ranking],"=QS")</f>
        <v>81</v>
      </c>
      <c r="P131">
        <f>SUMIFS(StandardName[IDinTheRanking],StandardName[StandardizedName],Analiza_wRankingach[[#This Row],[Nazwa uczelni]],StandardName[Ranking],"=Webometrics")</f>
        <v>0</v>
      </c>
      <c r="Q131" s="6">
        <f>SUM(Analiza_wRankingach[[#This Row],[THE_ID]:[Webometrics_ID]])</f>
        <v>164</v>
      </c>
      <c r="R131" s="6"/>
    </row>
    <row r="132" spans="1:18" hidden="1" x14ac:dyDescent="0.45">
      <c r="A132" t="s">
        <v>253</v>
      </c>
      <c r="B132">
        <v>31</v>
      </c>
      <c r="C132" t="s">
        <v>253</v>
      </c>
      <c r="D132">
        <v>31</v>
      </c>
      <c r="E132" t="s">
        <v>849</v>
      </c>
      <c r="G132" t="s">
        <v>598</v>
      </c>
      <c r="H132">
        <f>IF(SUMIFS(StandardName[IDinTheRanking],StandardName[StandardizedName],Analiza_wRankingach[[#This Row],[Nazwa uczelni]],StandardName[Ranking],"=THE")&gt;0,1,0)</f>
        <v>0</v>
      </c>
      <c r="I132">
        <f>IF(SUMIFS(StandardName[IDinTheRanking],StandardName[StandardizedName],Analiza_wRankingach[[#This Row],[Nazwa uczelni]],StandardName[Ranking],"=ARWU")&gt;0,1,0)</f>
        <v>1</v>
      </c>
      <c r="J132">
        <f>IF(SUMIFS(StandardName[IDinTheRanking],StandardName[StandardizedName],Analiza_wRankingach[[#This Row],[Nazwa uczelni]],StandardName[Ranking],"=QS")&gt;0,1,0)</f>
        <v>0</v>
      </c>
      <c r="K132">
        <f>IF(SUMIFS(StandardName[IDinTheRanking],StandardName[StandardizedName],Analiza_wRankingach[[#This Row],[Nazwa uczelni]],StandardName[Ranking],"=Webometrics")&gt;0,1,0)</f>
        <v>1</v>
      </c>
      <c r="L132">
        <f>SUM(Analiza_wRankingach[[#This Row],[THE]:[Webometrics]])</f>
        <v>2</v>
      </c>
      <c r="M132">
        <f>SUMIFS(StandardName[IDinTheRanking],StandardName[StandardizedName],Analiza_wRankingach[[#This Row],[Nazwa uczelni]],StandardName[Ranking],"=THE")</f>
        <v>0</v>
      </c>
      <c r="N132">
        <f>SUMIFS(StandardName[IDinTheRanking],StandardName[StandardizedName],Analiza_wRankingach[[#This Row],[Nazwa uczelni]],StandardName[Ranking],"=ARWU")</f>
        <v>68</v>
      </c>
      <c r="O132">
        <f>SUMIFS(StandardName[IDinTheRanking],StandardName[StandardizedName],Analiza_wRankingach[[#This Row],[Nazwa uczelni]],StandardName[Ranking],"=QS")</f>
        <v>0</v>
      </c>
      <c r="P132">
        <f>SUMIFS(StandardName[IDinTheRanking],StandardName[StandardizedName],Analiza_wRankingach[[#This Row],[Nazwa uczelni]],StandardName[Ranking],"=Webometrics")</f>
        <v>97</v>
      </c>
      <c r="Q132" s="6">
        <f>SUM(Analiza_wRankingach[[#This Row],[THE_ID]:[Webometrics_ID]])</f>
        <v>165</v>
      </c>
      <c r="R132" s="6"/>
    </row>
    <row r="133" spans="1:18" hidden="1" x14ac:dyDescent="0.45">
      <c r="A133" t="s">
        <v>151</v>
      </c>
      <c r="B133">
        <v>32</v>
      </c>
      <c r="C133" t="s">
        <v>151</v>
      </c>
      <c r="D133">
        <v>32</v>
      </c>
      <c r="E133" t="s">
        <v>849</v>
      </c>
      <c r="G133" t="s">
        <v>443</v>
      </c>
      <c r="H133">
        <f>IF(SUMIFS(StandardName[IDinTheRanking],StandardName[StandardizedName],Analiza_wRankingach[[#This Row],[Nazwa uczelni]],StandardName[Ranking],"=THE")&gt;0,1,0)</f>
        <v>1</v>
      </c>
      <c r="I133">
        <f>IF(SUMIFS(StandardName[IDinTheRanking],StandardName[StandardizedName],Analiza_wRankingach[[#This Row],[Nazwa uczelni]],StandardName[Ranking],"=ARWU")&gt;0,1,0)</f>
        <v>1</v>
      </c>
      <c r="J133">
        <f>IF(SUMIFS(StandardName[IDinTheRanking],StandardName[StandardizedName],Analiza_wRankingach[[#This Row],[Nazwa uczelni]],StandardName[Ranking],"=QS")&gt;0,1,0)</f>
        <v>0</v>
      </c>
      <c r="K133">
        <f>IF(SUMIFS(StandardName[IDinTheRanking],StandardName[StandardizedName],Analiza_wRankingach[[#This Row],[Nazwa uczelni]],StandardName[Ranking],"=Webometrics")&gt;0,1,0)</f>
        <v>0</v>
      </c>
      <c r="L133">
        <f>SUM(Analiza_wRankingach[[#This Row],[THE]:[Webometrics]])</f>
        <v>2</v>
      </c>
      <c r="M133">
        <f>SUMIFS(StandardName[IDinTheRanking],StandardName[StandardizedName],Analiza_wRankingach[[#This Row],[Nazwa uczelni]],StandardName[Ranking],"=THE")</f>
        <v>89</v>
      </c>
      <c r="N133">
        <f>SUMIFS(StandardName[IDinTheRanking],StandardName[StandardizedName],Analiza_wRankingach[[#This Row],[Nazwa uczelni]],StandardName[Ranking],"=ARWU")</f>
        <v>76</v>
      </c>
      <c r="O133">
        <f>SUMIFS(StandardName[IDinTheRanking],StandardName[StandardizedName],Analiza_wRankingach[[#This Row],[Nazwa uczelni]],StandardName[Ranking],"=QS")</f>
        <v>0</v>
      </c>
      <c r="P133">
        <f>SUMIFS(StandardName[IDinTheRanking],StandardName[StandardizedName],Analiza_wRankingach[[#This Row],[Nazwa uczelni]],StandardName[Ranking],"=Webometrics")</f>
        <v>0</v>
      </c>
      <c r="Q133" s="6">
        <f>SUM(Analiza_wRankingach[[#This Row],[THE_ID]:[Webometrics_ID]])</f>
        <v>165</v>
      </c>
      <c r="R133" s="6"/>
    </row>
    <row r="134" spans="1:18" hidden="1" x14ac:dyDescent="0.45">
      <c r="A134" t="s">
        <v>533</v>
      </c>
      <c r="B134">
        <v>33</v>
      </c>
      <c r="C134" t="s">
        <v>194</v>
      </c>
      <c r="D134">
        <v>33</v>
      </c>
      <c r="E134" t="s">
        <v>849</v>
      </c>
      <c r="G134" t="s">
        <v>408</v>
      </c>
      <c r="H134">
        <f>IF(SUMIFS(StandardName[IDinTheRanking],StandardName[StandardizedName],Analiza_wRankingach[[#This Row],[Nazwa uczelni]],StandardName[Ranking],"=THE")&gt;0,1,0)</f>
        <v>1</v>
      </c>
      <c r="I134">
        <f>IF(SUMIFS(StandardName[IDinTheRanking],StandardName[StandardizedName],Analiza_wRankingach[[#This Row],[Nazwa uczelni]],StandardName[Ranking],"=ARWU")&gt;0,1,0)</f>
        <v>1</v>
      </c>
      <c r="J134">
        <f>IF(SUMIFS(StandardName[IDinTheRanking],StandardName[StandardizedName],Analiza_wRankingach[[#This Row],[Nazwa uczelni]],StandardName[Ranking],"=QS")&gt;0,1,0)</f>
        <v>0</v>
      </c>
      <c r="K134">
        <f>IF(SUMIFS(StandardName[IDinTheRanking],StandardName[StandardizedName],Analiza_wRankingach[[#This Row],[Nazwa uczelni]],StandardName[Ranking],"=Webometrics")&gt;0,1,0)</f>
        <v>0</v>
      </c>
      <c r="L134">
        <f>SUM(Analiza_wRankingach[[#This Row],[THE]:[Webometrics]])</f>
        <v>2</v>
      </c>
      <c r="M134">
        <f>SUMIFS(StandardName[IDinTheRanking],StandardName[StandardizedName],Analiza_wRankingach[[#This Row],[Nazwa uczelni]],StandardName[Ranking],"=THE")</f>
        <v>80</v>
      </c>
      <c r="N134">
        <f>SUMIFS(StandardName[IDinTheRanking],StandardName[StandardizedName],Analiza_wRankingach[[#This Row],[Nazwa uczelni]],StandardName[Ranking],"=ARWU")</f>
        <v>87</v>
      </c>
      <c r="O134">
        <f>SUMIFS(StandardName[IDinTheRanking],StandardName[StandardizedName],Analiza_wRankingach[[#This Row],[Nazwa uczelni]],StandardName[Ranking],"=QS")</f>
        <v>0</v>
      </c>
      <c r="P134">
        <f>SUMIFS(StandardName[IDinTheRanking],StandardName[StandardizedName],Analiza_wRankingach[[#This Row],[Nazwa uczelni]],StandardName[Ranking],"=Webometrics")</f>
        <v>0</v>
      </c>
      <c r="Q134" s="6">
        <f>SUM(Analiza_wRankingach[[#This Row],[THE_ID]:[Webometrics_ID]])</f>
        <v>167</v>
      </c>
      <c r="R134" s="6"/>
    </row>
    <row r="135" spans="1:18" hidden="1" x14ac:dyDescent="0.45">
      <c r="A135" t="s">
        <v>282</v>
      </c>
      <c r="B135">
        <v>34</v>
      </c>
      <c r="C135" t="s">
        <v>282</v>
      </c>
      <c r="D135">
        <v>34</v>
      </c>
      <c r="E135" t="s">
        <v>849</v>
      </c>
      <c r="G135" t="s">
        <v>749</v>
      </c>
      <c r="H135">
        <f>IF(SUMIFS(StandardName[IDinTheRanking],StandardName[StandardizedName],Analiza_wRankingach[[#This Row],[Nazwa uczelni]],StandardName[Ranking],"=THE")&gt;0,1,0)</f>
        <v>0</v>
      </c>
      <c r="I135">
        <f>IF(SUMIFS(StandardName[IDinTheRanking],StandardName[StandardizedName],Analiza_wRankingach[[#This Row],[Nazwa uczelni]],StandardName[Ranking],"=ARWU")&gt;0,1,0)</f>
        <v>0</v>
      </c>
      <c r="J135">
        <f>IF(SUMIFS(StandardName[IDinTheRanking],StandardName[StandardizedName],Analiza_wRankingach[[#This Row],[Nazwa uczelni]],StandardName[Ranking],"=QS")&gt;0,1,0)</f>
        <v>1</v>
      </c>
      <c r="K135">
        <f>IF(SUMIFS(StandardName[IDinTheRanking],StandardName[StandardizedName],Analiza_wRankingach[[#This Row],[Nazwa uczelni]],StandardName[Ranking],"=Webometrics")&gt;0,1,0)</f>
        <v>1</v>
      </c>
      <c r="L135">
        <f>SUM(Analiza_wRankingach[[#This Row],[THE]:[Webometrics]])</f>
        <v>2</v>
      </c>
      <c r="M135">
        <f>SUMIFS(StandardName[IDinTheRanking],StandardName[StandardizedName],Analiza_wRankingach[[#This Row],[Nazwa uczelni]],StandardName[Ranking],"=THE")</f>
        <v>0</v>
      </c>
      <c r="N135">
        <f>SUMIFS(StandardName[IDinTheRanking],StandardName[StandardizedName],Analiza_wRankingach[[#This Row],[Nazwa uczelni]],StandardName[Ranking],"=ARWU")</f>
        <v>0</v>
      </c>
      <c r="O135">
        <f>SUMIFS(StandardName[IDinTheRanking],StandardName[StandardizedName],Analiza_wRankingach[[#This Row],[Nazwa uczelni]],StandardName[Ranking],"=QS")</f>
        <v>86</v>
      </c>
      <c r="P135">
        <f>SUMIFS(StandardName[IDinTheRanking],StandardName[StandardizedName],Analiza_wRankingach[[#This Row],[Nazwa uczelni]],StandardName[Ranking],"=Webometrics")</f>
        <v>88</v>
      </c>
      <c r="Q135" s="6">
        <f>SUM(Analiza_wRankingach[[#This Row],[THE_ID]:[Webometrics_ID]])</f>
        <v>174</v>
      </c>
      <c r="R135" s="6"/>
    </row>
    <row r="136" spans="1:18" hidden="1" x14ac:dyDescent="0.45">
      <c r="A136" t="s">
        <v>102</v>
      </c>
      <c r="B136">
        <v>35</v>
      </c>
      <c r="C136" t="s">
        <v>102</v>
      </c>
      <c r="D136">
        <v>34</v>
      </c>
      <c r="E136" t="s">
        <v>849</v>
      </c>
      <c r="G136" t="s">
        <v>428</v>
      </c>
      <c r="H136">
        <f>IF(SUMIFS(StandardName[IDinTheRanking],StandardName[StandardizedName],Analiza_wRankingach[[#This Row],[Nazwa uczelni]],StandardName[Ranking],"=THE")&gt;0,1,0)</f>
        <v>1</v>
      </c>
      <c r="I136">
        <f>IF(SUMIFS(StandardName[IDinTheRanking],StandardName[StandardizedName],Analiza_wRankingach[[#This Row],[Nazwa uczelni]],StandardName[Ranking],"=ARWU")&gt;0,1,0)</f>
        <v>1</v>
      </c>
      <c r="J136">
        <f>IF(SUMIFS(StandardName[IDinTheRanking],StandardName[StandardizedName],Analiza_wRankingach[[#This Row],[Nazwa uczelni]],StandardName[Ranking],"=QS")&gt;0,1,0)</f>
        <v>0</v>
      </c>
      <c r="K136">
        <f>IF(SUMIFS(StandardName[IDinTheRanking],StandardName[StandardizedName],Analiza_wRankingach[[#This Row],[Nazwa uczelni]],StandardName[Ranking],"=Webometrics")&gt;0,1,0)</f>
        <v>0</v>
      </c>
      <c r="L136">
        <f>SUM(Analiza_wRankingach[[#This Row],[THE]:[Webometrics]])</f>
        <v>2</v>
      </c>
      <c r="M136">
        <f>SUMIFS(StandardName[IDinTheRanking],StandardName[StandardizedName],Analiza_wRankingach[[#This Row],[Nazwa uczelni]],StandardName[Ranking],"=THE")</f>
        <v>85</v>
      </c>
      <c r="N136">
        <f>SUMIFS(StandardName[IDinTheRanking],StandardName[StandardizedName],Analiza_wRankingach[[#This Row],[Nazwa uczelni]],StandardName[Ranking],"=ARWU")</f>
        <v>90</v>
      </c>
      <c r="O136">
        <f>SUMIFS(StandardName[IDinTheRanking],StandardName[StandardizedName],Analiza_wRankingach[[#This Row],[Nazwa uczelni]],StandardName[Ranking],"=QS")</f>
        <v>0</v>
      </c>
      <c r="P136">
        <f>SUMIFS(StandardName[IDinTheRanking],StandardName[StandardizedName],Analiza_wRankingach[[#This Row],[Nazwa uczelni]],StandardName[Ranking],"=Webometrics")</f>
        <v>0</v>
      </c>
      <c r="Q136" s="6">
        <f>SUM(Analiza_wRankingach[[#This Row],[THE_ID]:[Webometrics_ID]])</f>
        <v>175</v>
      </c>
      <c r="R136" s="6"/>
    </row>
    <row r="137" spans="1:18" hidden="1" x14ac:dyDescent="0.45">
      <c r="A137" t="s">
        <v>360</v>
      </c>
      <c r="B137">
        <v>36</v>
      </c>
      <c r="C137" t="s">
        <v>360</v>
      </c>
      <c r="D137">
        <v>36</v>
      </c>
      <c r="E137" t="s">
        <v>849</v>
      </c>
      <c r="G137" t="s">
        <v>456</v>
      </c>
      <c r="H137">
        <f>IF(SUMIFS(StandardName[IDinTheRanking],StandardName[StandardizedName],Analiza_wRankingach[[#This Row],[Nazwa uczelni]],StandardName[Ranking],"=THE")&gt;0,1,0)</f>
        <v>1</v>
      </c>
      <c r="I137">
        <f>IF(SUMIFS(StandardName[IDinTheRanking],StandardName[StandardizedName],Analiza_wRankingach[[#This Row],[Nazwa uczelni]],StandardName[Ranking],"=ARWU")&gt;0,1,0)</f>
        <v>1</v>
      </c>
      <c r="J137">
        <f>IF(SUMIFS(StandardName[IDinTheRanking],StandardName[StandardizedName],Analiza_wRankingach[[#This Row],[Nazwa uczelni]],StandardName[Ranking],"=QS")&gt;0,1,0)</f>
        <v>1</v>
      </c>
      <c r="K137">
        <f>IF(SUMIFS(StandardName[IDinTheRanking],StandardName[StandardizedName],Analiza_wRankingach[[#This Row],[Nazwa uczelni]],StandardName[Ranking],"=Webometrics")&gt;0,1,0)</f>
        <v>0</v>
      </c>
      <c r="L137">
        <f>SUM(Analiza_wRankingach[[#This Row],[THE]:[Webometrics]])</f>
        <v>3</v>
      </c>
      <c r="M137">
        <f>SUMIFS(StandardName[IDinTheRanking],StandardName[StandardizedName],Analiza_wRankingach[[#This Row],[Nazwa uczelni]],StandardName[Ranking],"=THE")</f>
        <v>93</v>
      </c>
      <c r="N137">
        <f>SUMIFS(StandardName[IDinTheRanking],StandardName[StandardizedName],Analiza_wRankingach[[#This Row],[Nazwa uczelni]],StandardName[Ranking],"=ARWU")</f>
        <v>16</v>
      </c>
      <c r="O137">
        <f>SUMIFS(StandardName[IDinTheRanking],StandardName[StandardizedName],Analiza_wRankingach[[#This Row],[Nazwa uczelni]],StandardName[Ranking],"=QS")</f>
        <v>69</v>
      </c>
      <c r="P137">
        <f>SUMIFS(StandardName[IDinTheRanking],StandardName[StandardizedName],Analiza_wRankingach[[#This Row],[Nazwa uczelni]],StandardName[Ranking],"=Webometrics")</f>
        <v>0</v>
      </c>
      <c r="Q137" s="6">
        <f>SUM(Analiza_wRankingach[[#This Row],[THE_ID]:[Webometrics_ID]])</f>
        <v>178</v>
      </c>
      <c r="R137" s="6"/>
    </row>
    <row r="138" spans="1:18" hidden="1" x14ac:dyDescent="0.45">
      <c r="A138" t="s">
        <v>558</v>
      </c>
      <c r="B138">
        <v>37</v>
      </c>
      <c r="C138" t="s">
        <v>199</v>
      </c>
      <c r="D138">
        <v>37</v>
      </c>
      <c r="E138" t="s">
        <v>849</v>
      </c>
      <c r="G138" t="s">
        <v>296</v>
      </c>
      <c r="H138">
        <f>IF(SUMIFS(StandardName[IDinTheRanking],StandardName[StandardizedName],Analiza_wRankingach[[#This Row],[Nazwa uczelni]],StandardName[Ranking],"=THE")&gt;0,1,0)</f>
        <v>1</v>
      </c>
      <c r="I138">
        <f>IF(SUMIFS(StandardName[IDinTheRanking],StandardName[StandardizedName],Analiza_wRankingach[[#This Row],[Nazwa uczelni]],StandardName[Ranking],"=ARWU")&gt;0,1,0)</f>
        <v>1</v>
      </c>
      <c r="J138">
        <f>IF(SUMIFS(StandardName[IDinTheRanking],StandardName[StandardizedName],Analiza_wRankingach[[#This Row],[Nazwa uczelni]],StandardName[Ranking],"=QS")&gt;0,1,0)</f>
        <v>1</v>
      </c>
      <c r="K138">
        <f>IF(SUMIFS(StandardName[IDinTheRanking],StandardName[StandardizedName],Analiza_wRankingach[[#This Row],[Nazwa uczelni]],StandardName[Ranking],"=Webometrics")&gt;0,1,0)</f>
        <v>1</v>
      </c>
      <c r="L138">
        <f>SUM(Analiza_wRankingach[[#This Row],[THE]:[Webometrics]])</f>
        <v>4</v>
      </c>
      <c r="M138">
        <f>SUMIFS(StandardName[IDinTheRanking],StandardName[StandardizedName],Analiza_wRankingach[[#This Row],[Nazwa uczelni]],StandardName[Ranking],"=THE")</f>
        <v>54</v>
      </c>
      <c r="N138">
        <f>SUMIFS(StandardName[IDinTheRanking],StandardName[StandardizedName],Analiza_wRankingach[[#This Row],[Nazwa uczelni]],StandardName[Ranking],"=ARWU")</f>
        <v>38</v>
      </c>
      <c r="O138">
        <f>SUMIFS(StandardName[IDinTheRanking],StandardName[StandardizedName],Analiza_wRankingach[[#This Row],[Nazwa uczelni]],StandardName[Ranking],"=QS")</f>
        <v>28</v>
      </c>
      <c r="P138">
        <f>SUMIFS(StandardName[IDinTheRanking],StandardName[StandardizedName],Analiza_wRankingach[[#This Row],[Nazwa uczelni]],StandardName[Ranking],"=Webometrics")</f>
        <v>61</v>
      </c>
      <c r="Q138" s="6">
        <f>SUM(Analiza_wRankingach[[#This Row],[THE_ID]:[Webometrics_ID]])</f>
        <v>181</v>
      </c>
      <c r="R138" s="6"/>
    </row>
    <row r="139" spans="1:18" hidden="1" x14ac:dyDescent="0.45">
      <c r="A139" t="s">
        <v>683</v>
      </c>
      <c r="B139">
        <v>38</v>
      </c>
      <c r="C139" t="s">
        <v>250</v>
      </c>
      <c r="D139">
        <v>38</v>
      </c>
      <c r="E139" t="s">
        <v>849</v>
      </c>
      <c r="G139" t="s">
        <v>276</v>
      </c>
      <c r="H139">
        <f>IF(SUMIFS(StandardName[IDinTheRanking],StandardName[StandardizedName],Analiza_wRankingach[[#This Row],[Nazwa uczelni]],StandardName[Ranking],"=THE")&gt;0,1,0)</f>
        <v>1</v>
      </c>
      <c r="I139">
        <f>IF(SUMIFS(StandardName[IDinTheRanking],StandardName[StandardizedName],Analiza_wRankingach[[#This Row],[Nazwa uczelni]],StandardName[Ranking],"=ARWU")&gt;0,1,0)</f>
        <v>1</v>
      </c>
      <c r="J139">
        <f>IF(SUMIFS(StandardName[IDinTheRanking],StandardName[StandardizedName],Analiza_wRankingach[[#This Row],[Nazwa uczelni]],StandardName[Ranking],"=QS")&gt;0,1,0)</f>
        <v>1</v>
      </c>
      <c r="K139">
        <f>IF(SUMIFS(StandardName[IDinTheRanking],StandardName[StandardizedName],Analiza_wRankingach[[#This Row],[Nazwa uczelni]],StandardName[Ranking],"=Webometrics")&gt;0,1,0)</f>
        <v>1</v>
      </c>
      <c r="L139">
        <f>SUM(Analiza_wRankingach[[#This Row],[THE]:[Webometrics]])</f>
        <v>4</v>
      </c>
      <c r="M139">
        <f>SUMIFS(StandardName[IDinTheRanking],StandardName[StandardizedName],Analiza_wRankingach[[#This Row],[Nazwa uczelni]],StandardName[Ranking],"=THE")</f>
        <v>50</v>
      </c>
      <c r="N139">
        <f>SUMIFS(StandardName[IDinTheRanking],StandardName[StandardizedName],Analiza_wRankingach[[#This Row],[Nazwa uczelni]],StandardName[Ranking],"=ARWU")</f>
        <v>37</v>
      </c>
      <c r="O139">
        <f>SUMIFS(StandardName[IDinTheRanking],StandardName[StandardizedName],Analiza_wRankingach[[#This Row],[Nazwa uczelni]],StandardName[Ranking],"=QS")</f>
        <v>72</v>
      </c>
      <c r="P139">
        <f>SUMIFS(StandardName[IDinTheRanking],StandardName[StandardizedName],Analiza_wRankingach[[#This Row],[Nazwa uczelni]],StandardName[Ranking],"=Webometrics")</f>
        <v>25</v>
      </c>
      <c r="Q139" s="6">
        <f>SUM(Analiza_wRankingach[[#This Row],[THE_ID]:[Webometrics_ID]])</f>
        <v>184</v>
      </c>
      <c r="R139" s="6"/>
    </row>
    <row r="140" spans="1:18" hidden="1" x14ac:dyDescent="0.45">
      <c r="A140" t="s">
        <v>686</v>
      </c>
      <c r="B140">
        <v>39</v>
      </c>
      <c r="C140" t="s">
        <v>139</v>
      </c>
      <c r="D140">
        <v>39</v>
      </c>
      <c r="E140" t="s">
        <v>849</v>
      </c>
      <c r="G140" t="s">
        <v>352</v>
      </c>
      <c r="H140">
        <f>IF(SUMIFS(StandardName[IDinTheRanking],StandardName[StandardizedName],Analiza_wRankingach[[#This Row],[Nazwa uczelni]],StandardName[Ranking],"=THE")&gt;0,1,0)</f>
        <v>1</v>
      </c>
      <c r="I140">
        <f>IF(SUMIFS(StandardName[IDinTheRanking],StandardName[StandardizedName],Analiza_wRankingach[[#This Row],[Nazwa uczelni]],StandardName[Ranking],"=ARWU")&gt;0,1,0)</f>
        <v>1</v>
      </c>
      <c r="J140">
        <f>IF(SUMIFS(StandardName[IDinTheRanking],StandardName[StandardizedName],Analiza_wRankingach[[#This Row],[Nazwa uczelni]],StandardName[Ranking],"=QS")&gt;0,1,0)</f>
        <v>0</v>
      </c>
      <c r="K140">
        <f>IF(SUMIFS(StandardName[IDinTheRanking],StandardName[StandardizedName],Analiza_wRankingach[[#This Row],[Nazwa uczelni]],StandardName[Ranking],"=Webometrics")&gt;0,1,0)</f>
        <v>1</v>
      </c>
      <c r="L140">
        <f>SUM(Analiza_wRankingach[[#This Row],[THE]:[Webometrics]])</f>
        <v>3</v>
      </c>
      <c r="M140">
        <f>SUMIFS(StandardName[IDinTheRanking],StandardName[StandardizedName],Analiza_wRankingach[[#This Row],[Nazwa uczelni]],StandardName[Ranking],"=THE")</f>
        <v>66</v>
      </c>
      <c r="N140">
        <f>SUMIFS(StandardName[IDinTheRanking],StandardName[StandardizedName],Analiza_wRankingach[[#This Row],[Nazwa uczelni]],StandardName[Ranking],"=ARWU")</f>
        <v>55</v>
      </c>
      <c r="O140">
        <f>SUMIFS(StandardName[IDinTheRanking],StandardName[StandardizedName],Analiza_wRankingach[[#This Row],[Nazwa uczelni]],StandardName[Ranking],"=QS")</f>
        <v>0</v>
      </c>
      <c r="P140">
        <f>SUMIFS(StandardName[IDinTheRanking],StandardName[StandardizedName],Analiza_wRankingach[[#This Row],[Nazwa uczelni]],StandardName[Ranking],"=Webometrics")</f>
        <v>65</v>
      </c>
      <c r="Q140" s="6">
        <f>SUM(Analiza_wRankingach[[#This Row],[THE_ID]:[Webometrics_ID]])</f>
        <v>186</v>
      </c>
      <c r="R140" s="6"/>
    </row>
    <row r="141" spans="1:18" hidden="1" x14ac:dyDescent="0.45">
      <c r="A141" t="s">
        <v>319</v>
      </c>
      <c r="B141">
        <v>40</v>
      </c>
      <c r="C141" t="s">
        <v>319</v>
      </c>
      <c r="D141">
        <v>40</v>
      </c>
      <c r="E141" t="s">
        <v>849</v>
      </c>
      <c r="G141" t="s">
        <v>618</v>
      </c>
      <c r="H141">
        <f>IF(SUMIFS(StandardName[IDinTheRanking],StandardName[StandardizedName],Analiza_wRankingach[[#This Row],[Nazwa uczelni]],StandardName[Ranking],"=THE")&gt;0,1,0)</f>
        <v>0</v>
      </c>
      <c r="I141">
        <f>IF(SUMIFS(StandardName[IDinTheRanking],StandardName[StandardizedName],Analiza_wRankingach[[#This Row],[Nazwa uczelni]],StandardName[Ranking],"=ARWU")&gt;0,1,0)</f>
        <v>1</v>
      </c>
      <c r="J141">
        <f>IF(SUMIFS(StandardName[IDinTheRanking],StandardName[StandardizedName],Analiza_wRankingach[[#This Row],[Nazwa uczelni]],StandardName[Ranking],"=QS")&gt;0,1,0)</f>
        <v>0</v>
      </c>
      <c r="K141">
        <f>IF(SUMIFS(StandardName[IDinTheRanking],StandardName[StandardizedName],Analiza_wRankingach[[#This Row],[Nazwa uczelni]],StandardName[Ranking],"=Webometrics")&gt;0,1,0)</f>
        <v>1</v>
      </c>
      <c r="L141">
        <f>SUM(Analiza_wRankingach[[#This Row],[THE]:[Webometrics]])</f>
        <v>2</v>
      </c>
      <c r="M141">
        <f>SUMIFS(StandardName[IDinTheRanking],StandardName[StandardizedName],Analiza_wRankingach[[#This Row],[Nazwa uczelni]],StandardName[Ranking],"=THE")</f>
        <v>0</v>
      </c>
      <c r="N141">
        <f>SUMIFS(StandardName[IDinTheRanking],StandardName[StandardizedName],Analiza_wRankingach[[#This Row],[Nazwa uczelni]],StandardName[Ranking],"=ARWU")</f>
        <v>93</v>
      </c>
      <c r="O141">
        <f>SUMIFS(StandardName[IDinTheRanking],StandardName[StandardizedName],Analiza_wRankingach[[#This Row],[Nazwa uczelni]],StandardName[Ranking],"=QS")</f>
        <v>0</v>
      </c>
      <c r="P141">
        <f>SUMIFS(StandardName[IDinTheRanking],StandardName[StandardizedName],Analiza_wRankingach[[#This Row],[Nazwa uczelni]],StandardName[Ranking],"=Webometrics")</f>
        <v>93</v>
      </c>
      <c r="Q141" s="6">
        <f>SUM(Analiza_wRankingach[[#This Row],[THE_ID]:[Webometrics_ID]])</f>
        <v>186</v>
      </c>
      <c r="R141" s="6"/>
    </row>
    <row r="142" spans="1:18" hidden="1" x14ac:dyDescent="0.45">
      <c r="A142" t="s">
        <v>301</v>
      </c>
      <c r="B142">
        <v>41</v>
      </c>
      <c r="C142" t="s">
        <v>572</v>
      </c>
      <c r="D142">
        <v>41</v>
      </c>
      <c r="E142" t="s">
        <v>849</v>
      </c>
      <c r="G142" t="s">
        <v>440</v>
      </c>
      <c r="H142">
        <f>IF(SUMIFS(StandardName[IDinTheRanking],StandardName[StandardizedName],Analiza_wRankingach[[#This Row],[Nazwa uczelni]],StandardName[Ranking],"=THE")&gt;0,1,0)</f>
        <v>1</v>
      </c>
      <c r="I142">
        <f>IF(SUMIFS(StandardName[IDinTheRanking],StandardName[StandardizedName],Analiza_wRankingach[[#This Row],[Nazwa uczelni]],StandardName[Ranking],"=ARWU")&gt;0,1,0)</f>
        <v>0</v>
      </c>
      <c r="J142">
        <f>IF(SUMIFS(StandardName[IDinTheRanking],StandardName[StandardizedName],Analiza_wRankingach[[#This Row],[Nazwa uczelni]],StandardName[Ranking],"=QS")&gt;0,1,0)</f>
        <v>0</v>
      </c>
      <c r="K142">
        <f>IF(SUMIFS(StandardName[IDinTheRanking],StandardName[StandardizedName],Analiza_wRankingach[[#This Row],[Nazwa uczelni]],StandardName[Ranking],"=Webometrics")&gt;0,1,0)</f>
        <v>1</v>
      </c>
      <c r="L142">
        <f>SUM(Analiza_wRankingach[[#This Row],[THE]:[Webometrics]])</f>
        <v>2</v>
      </c>
      <c r="M142">
        <f>SUMIFS(StandardName[IDinTheRanking],StandardName[StandardizedName],Analiza_wRankingach[[#This Row],[Nazwa uczelni]],StandardName[Ranking],"=THE")</f>
        <v>88</v>
      </c>
      <c r="N142">
        <f>SUMIFS(StandardName[IDinTheRanking],StandardName[StandardizedName],Analiza_wRankingach[[#This Row],[Nazwa uczelni]],StandardName[Ranking],"=ARWU")</f>
        <v>0</v>
      </c>
      <c r="O142">
        <f>SUMIFS(StandardName[IDinTheRanking],StandardName[StandardizedName],Analiza_wRankingach[[#This Row],[Nazwa uczelni]],StandardName[Ranking],"=QS")</f>
        <v>0</v>
      </c>
      <c r="P142">
        <f>SUMIFS(StandardName[IDinTheRanking],StandardName[StandardizedName],Analiza_wRankingach[[#This Row],[Nazwa uczelni]],StandardName[Ranking],"=Webometrics")</f>
        <v>99</v>
      </c>
      <c r="Q142" s="6">
        <f>SUM(Analiza_wRankingach[[#This Row],[THE_ID]:[Webometrics_ID]])</f>
        <v>187</v>
      </c>
      <c r="R142" s="6"/>
    </row>
    <row r="143" spans="1:18" hidden="1" x14ac:dyDescent="0.45">
      <c r="A143" t="s">
        <v>689</v>
      </c>
      <c r="B143">
        <v>42</v>
      </c>
      <c r="C143" t="s">
        <v>689</v>
      </c>
      <c r="D143">
        <v>42</v>
      </c>
      <c r="E143" t="s">
        <v>849</v>
      </c>
      <c r="G143" t="s">
        <v>199</v>
      </c>
      <c r="H143">
        <f>IF(SUMIFS(StandardName[IDinTheRanking],StandardName[StandardizedName],Analiza_wRankingach[[#This Row],[Nazwa uczelni]],StandardName[Ranking],"=THE")&gt;0,1,0)</f>
        <v>1</v>
      </c>
      <c r="I143">
        <f>IF(SUMIFS(StandardName[IDinTheRanking],StandardName[StandardizedName],Analiza_wRankingach[[#This Row],[Nazwa uczelni]],StandardName[Ranking],"=ARWU")&gt;0,1,0)</f>
        <v>1</v>
      </c>
      <c r="J143">
        <f>IF(SUMIFS(StandardName[IDinTheRanking],StandardName[StandardizedName],Analiza_wRankingach[[#This Row],[Nazwa uczelni]],StandardName[Ranking],"=QS")&gt;0,1,0)</f>
        <v>1</v>
      </c>
      <c r="K143">
        <f>IF(SUMIFS(StandardName[IDinTheRanking],StandardName[StandardizedName],Analiza_wRankingach[[#This Row],[Nazwa uczelni]],StandardName[Ranking],"=Webometrics")&gt;0,1,0)</f>
        <v>1</v>
      </c>
      <c r="L143">
        <f>SUM(Analiza_wRankingach[[#This Row],[THE]:[Webometrics]])</f>
        <v>4</v>
      </c>
      <c r="M143">
        <f>SUMIFS(StandardName[IDinTheRanking],StandardName[StandardizedName],Analiza_wRankingach[[#This Row],[Nazwa uczelni]],StandardName[Ranking],"=THE")</f>
        <v>35</v>
      </c>
      <c r="N143">
        <f>SUMIFS(StandardName[IDinTheRanking],StandardName[StandardizedName],Analiza_wRankingach[[#This Row],[Nazwa uczelni]],StandardName[Ranking],"=ARWU")</f>
        <v>48</v>
      </c>
      <c r="O143">
        <f>SUMIFS(StandardName[IDinTheRanking],StandardName[StandardizedName],Analiza_wRankingach[[#This Row],[Nazwa uczelni]],StandardName[Ranking],"=QS")</f>
        <v>37</v>
      </c>
      <c r="P143">
        <f>SUMIFS(StandardName[IDinTheRanking],StandardName[StandardizedName],Analiza_wRankingach[[#This Row],[Nazwa uczelni]],StandardName[Ranking],"=Webometrics")</f>
        <v>67</v>
      </c>
      <c r="Q143" s="6">
        <f>SUM(Analiza_wRankingach[[#This Row],[THE_ID]:[Webometrics_ID]])</f>
        <v>187</v>
      </c>
      <c r="R143" s="6"/>
    </row>
    <row r="144" spans="1:18" hidden="1" x14ac:dyDescent="0.45">
      <c r="A144" t="s">
        <v>355</v>
      </c>
      <c r="B144">
        <v>43</v>
      </c>
      <c r="C144" t="s">
        <v>355</v>
      </c>
      <c r="D144">
        <v>42</v>
      </c>
      <c r="E144" t="s">
        <v>849</v>
      </c>
      <c r="G144" t="s">
        <v>216</v>
      </c>
      <c r="H144">
        <f>IF(SUMIFS(StandardName[IDinTheRanking],StandardName[StandardizedName],Analiza_wRankingach[[#This Row],[Nazwa uczelni]],StandardName[Ranking],"=THE")&gt;0,1,0)</f>
        <v>1</v>
      </c>
      <c r="I144">
        <f>IF(SUMIFS(StandardName[IDinTheRanking],StandardName[StandardizedName],Analiza_wRankingach[[#This Row],[Nazwa uczelni]],StandardName[Ranking],"=ARWU")&gt;0,1,0)</f>
        <v>0</v>
      </c>
      <c r="J144">
        <f>IF(SUMIFS(StandardName[IDinTheRanking],StandardName[StandardizedName],Analiza_wRankingach[[#This Row],[Nazwa uczelni]],StandardName[Ranking],"=QS")&gt;0,1,0)</f>
        <v>1</v>
      </c>
      <c r="K144">
        <f>IF(SUMIFS(StandardName[IDinTheRanking],StandardName[StandardizedName],Analiza_wRankingach[[#This Row],[Nazwa uczelni]],StandardName[Ranking],"=Webometrics")&gt;0,1,0)</f>
        <v>1</v>
      </c>
      <c r="L144">
        <f>SUM(Analiza_wRankingach[[#This Row],[THE]:[Webometrics]])</f>
        <v>3</v>
      </c>
      <c r="M144">
        <f>SUMIFS(StandardName[IDinTheRanking],StandardName[StandardizedName],Analiza_wRankingach[[#This Row],[Nazwa uczelni]],StandardName[Ranking],"=THE")</f>
        <v>38</v>
      </c>
      <c r="N144">
        <f>SUMIFS(StandardName[IDinTheRanking],StandardName[StandardizedName],Analiza_wRankingach[[#This Row],[Nazwa uczelni]],StandardName[Ranking],"=ARWU")</f>
        <v>0</v>
      </c>
      <c r="O144">
        <f>SUMIFS(StandardName[IDinTheRanking],StandardName[StandardizedName],Analiza_wRankingach[[#This Row],[Nazwa uczelni]],StandardName[Ranking],"=QS")</f>
        <v>88</v>
      </c>
      <c r="P144">
        <f>SUMIFS(StandardName[IDinTheRanking],StandardName[StandardizedName],Analiza_wRankingach[[#This Row],[Nazwa uczelni]],StandardName[Ranking],"=Webometrics")</f>
        <v>62</v>
      </c>
      <c r="Q144" s="6">
        <f>SUM(Analiza_wRankingach[[#This Row],[THE_ID]:[Webometrics_ID]])</f>
        <v>188</v>
      </c>
      <c r="R144" s="6"/>
    </row>
    <row r="145" spans="1:18" hidden="1" x14ac:dyDescent="0.45">
      <c r="A145" t="s">
        <v>692</v>
      </c>
      <c r="B145">
        <v>44</v>
      </c>
      <c r="C145" t="s">
        <v>795</v>
      </c>
      <c r="D145">
        <v>44</v>
      </c>
      <c r="E145" t="s">
        <v>849</v>
      </c>
      <c r="G145" t="s">
        <v>622</v>
      </c>
      <c r="H145">
        <f>IF(SUMIFS(StandardName[IDinTheRanking],StandardName[StandardizedName],Analiza_wRankingach[[#This Row],[Nazwa uczelni]],StandardName[Ranking],"=THE")&gt;0,1,0)</f>
        <v>0</v>
      </c>
      <c r="I145">
        <f>IF(SUMIFS(StandardName[IDinTheRanking],StandardName[StandardizedName],Analiza_wRankingach[[#This Row],[Nazwa uczelni]],StandardName[Ranking],"=ARWU")&gt;0,1,0)</f>
        <v>1</v>
      </c>
      <c r="J145">
        <f>IF(SUMIFS(StandardName[IDinTheRanking],StandardName[StandardizedName],Analiza_wRankingach[[#This Row],[Nazwa uczelni]],StandardName[Ranking],"=QS")&gt;0,1,0)</f>
        <v>1</v>
      </c>
      <c r="K145">
        <f>IF(SUMIFS(StandardName[IDinTheRanking],StandardName[StandardizedName],Analiza_wRankingach[[#This Row],[Nazwa uczelni]],StandardName[Ranking],"=Webometrics")&gt;0,1,0)</f>
        <v>0</v>
      </c>
      <c r="L145">
        <f>SUM(Analiza_wRankingach[[#This Row],[THE]:[Webometrics]])</f>
        <v>2</v>
      </c>
      <c r="M145">
        <f>SUMIFS(StandardName[IDinTheRanking],StandardName[StandardizedName],Analiza_wRankingach[[#This Row],[Nazwa uczelni]],StandardName[Ranking],"=THE")</f>
        <v>0</v>
      </c>
      <c r="N145">
        <f>SUMIFS(StandardName[IDinTheRanking],StandardName[StandardizedName],Analiza_wRankingach[[#This Row],[Nazwa uczelni]],StandardName[Ranking],"=ARWU")</f>
        <v>100</v>
      </c>
      <c r="O145">
        <f>SUMIFS(StandardName[IDinTheRanking],StandardName[StandardizedName],Analiza_wRankingach[[#This Row],[Nazwa uczelni]],StandardName[Ranking],"=QS")</f>
        <v>90</v>
      </c>
      <c r="P145">
        <f>SUMIFS(StandardName[IDinTheRanking],StandardName[StandardizedName],Analiza_wRankingach[[#This Row],[Nazwa uczelni]],StandardName[Ranking],"=Webometrics")</f>
        <v>0</v>
      </c>
      <c r="Q145" s="6">
        <f>SUM(Analiza_wRankingach[[#This Row],[THE_ID]:[Webometrics_ID]])</f>
        <v>190</v>
      </c>
      <c r="R145" s="6"/>
    </row>
    <row r="146" spans="1:18" hidden="1" x14ac:dyDescent="0.45">
      <c r="A146" t="s">
        <v>694</v>
      </c>
      <c r="B146">
        <v>45</v>
      </c>
      <c r="C146" t="s">
        <v>810</v>
      </c>
      <c r="D146">
        <v>45</v>
      </c>
      <c r="E146" t="s">
        <v>849</v>
      </c>
      <c r="G146" t="s">
        <v>326</v>
      </c>
      <c r="H146">
        <f>IF(SUMIFS(StandardName[IDinTheRanking],StandardName[StandardizedName],Analiza_wRankingach[[#This Row],[Nazwa uczelni]],StandardName[Ranking],"=THE")&gt;0,1,0)</f>
        <v>1</v>
      </c>
      <c r="I146">
        <f>IF(SUMIFS(StandardName[IDinTheRanking],StandardName[StandardizedName],Analiza_wRankingach[[#This Row],[Nazwa uczelni]],StandardName[Ranking],"=ARWU")&gt;0,1,0)</f>
        <v>0</v>
      </c>
      <c r="J146">
        <f>IF(SUMIFS(StandardName[IDinTheRanking],StandardName[StandardizedName],Analiza_wRankingach[[#This Row],[Nazwa uczelni]],StandardName[Ranking],"=QS")&gt;0,1,0)</f>
        <v>1</v>
      </c>
      <c r="K146">
        <f>IF(SUMIFS(StandardName[IDinTheRanking],StandardName[StandardizedName],Analiza_wRankingach[[#This Row],[Nazwa uczelni]],StandardName[Ranking],"=Webometrics")&gt;0,1,0)</f>
        <v>1</v>
      </c>
      <c r="L146">
        <f>SUM(Analiza_wRankingach[[#This Row],[THE]:[Webometrics]])</f>
        <v>3</v>
      </c>
      <c r="M146">
        <f>SUMIFS(StandardName[IDinTheRanking],StandardName[StandardizedName],Analiza_wRankingach[[#This Row],[Nazwa uczelni]],StandardName[Ranking],"=THE")</f>
        <v>60</v>
      </c>
      <c r="N146">
        <f>SUMIFS(StandardName[IDinTheRanking],StandardName[StandardizedName],Analiza_wRankingach[[#This Row],[Nazwa uczelni]],StandardName[Ranking],"=ARWU")</f>
        <v>0</v>
      </c>
      <c r="O146">
        <f>SUMIFS(StandardName[IDinTheRanking],StandardName[StandardizedName],Analiza_wRankingach[[#This Row],[Nazwa uczelni]],StandardName[Ranking],"=QS")</f>
        <v>58</v>
      </c>
      <c r="P146">
        <f>SUMIFS(StandardName[IDinTheRanking],StandardName[StandardizedName],Analiza_wRankingach[[#This Row],[Nazwa uczelni]],StandardName[Ranking],"=Webometrics")</f>
        <v>73</v>
      </c>
      <c r="Q146" s="6">
        <f>SUM(Analiza_wRankingach[[#This Row],[THE_ID]:[Webometrics_ID]])</f>
        <v>191</v>
      </c>
      <c r="R146" s="6"/>
    </row>
    <row r="147" spans="1:18" hidden="1" x14ac:dyDescent="0.45">
      <c r="A147" t="s">
        <v>286</v>
      </c>
      <c r="B147">
        <v>46</v>
      </c>
      <c r="C147" t="s">
        <v>286</v>
      </c>
      <c r="D147">
        <v>46</v>
      </c>
      <c r="E147" t="s">
        <v>849</v>
      </c>
      <c r="G147" t="s">
        <v>446</v>
      </c>
      <c r="H147">
        <f>IF(SUMIFS(StandardName[IDinTheRanking],StandardName[StandardizedName],Analiza_wRankingach[[#This Row],[Nazwa uczelni]],StandardName[Ranking],"=THE")&gt;0,1,0)</f>
        <v>1</v>
      </c>
      <c r="I147">
        <f>IF(SUMIFS(StandardName[IDinTheRanking],StandardName[StandardizedName],Analiza_wRankingach[[#This Row],[Nazwa uczelni]],StandardName[Ranking],"=ARWU")&gt;0,1,0)</f>
        <v>1</v>
      </c>
      <c r="J147">
        <f>IF(SUMIFS(StandardName[IDinTheRanking],StandardName[StandardizedName],Analiza_wRankingach[[#This Row],[Nazwa uczelni]],StandardName[Ranking],"=QS")&gt;0,1,0)</f>
        <v>1</v>
      </c>
      <c r="K147">
        <f>IF(SUMIFS(StandardName[IDinTheRanking],StandardName[StandardizedName],Analiza_wRankingach[[#This Row],[Nazwa uczelni]],StandardName[Ranking],"=Webometrics")&gt;0,1,0)</f>
        <v>0</v>
      </c>
      <c r="L147">
        <f>SUM(Analiza_wRankingach[[#This Row],[THE]:[Webometrics]])</f>
        <v>3</v>
      </c>
      <c r="M147">
        <f>SUMIFS(StandardName[IDinTheRanking],StandardName[StandardizedName],Analiza_wRankingach[[#This Row],[Nazwa uczelni]],StandardName[Ranking],"=THE")</f>
        <v>90</v>
      </c>
      <c r="N147">
        <f>SUMIFS(StandardName[IDinTheRanking],StandardName[StandardizedName],Analiza_wRankingach[[#This Row],[Nazwa uczelni]],StandardName[Ranking],"=ARWU")</f>
        <v>43</v>
      </c>
      <c r="O147">
        <f>SUMIFS(StandardName[IDinTheRanking],StandardName[StandardizedName],Analiza_wRankingach[[#This Row],[Nazwa uczelni]],StandardName[Ranking],"=QS")</f>
        <v>60</v>
      </c>
      <c r="P147">
        <f>SUMIFS(StandardName[IDinTheRanking],StandardName[StandardizedName],Analiza_wRankingach[[#This Row],[Nazwa uczelni]],StandardName[Ranking],"=Webometrics")</f>
        <v>0</v>
      </c>
      <c r="Q147" s="6">
        <f>SUM(Analiza_wRankingach[[#This Row],[THE_ID]:[Webometrics_ID]])</f>
        <v>193</v>
      </c>
      <c r="R147" s="6"/>
    </row>
    <row r="148" spans="1:18" hidden="1" x14ac:dyDescent="0.45">
      <c r="A148" t="s">
        <v>225</v>
      </c>
      <c r="B148">
        <v>47</v>
      </c>
      <c r="C148" t="s">
        <v>225</v>
      </c>
      <c r="D148">
        <v>47</v>
      </c>
      <c r="E148" t="s">
        <v>849</v>
      </c>
      <c r="G148" t="s">
        <v>808</v>
      </c>
      <c r="H148">
        <f>IF(SUMIFS(StandardName[IDinTheRanking],StandardName[StandardizedName],Analiza_wRankingach[[#This Row],[Nazwa uczelni]],StandardName[Ranking],"=THE")&gt;0,1,0)</f>
        <v>1</v>
      </c>
      <c r="I148">
        <f>IF(SUMIFS(StandardName[IDinTheRanking],StandardName[StandardizedName],Analiza_wRankingach[[#This Row],[Nazwa uczelni]],StandardName[Ranking],"=ARWU")&gt;0,1,0)</f>
        <v>1</v>
      </c>
      <c r="J148">
        <f>IF(SUMIFS(StandardName[IDinTheRanking],StandardName[StandardizedName],Analiza_wRankingach[[#This Row],[Nazwa uczelni]],StandardName[Ranking],"=QS")&gt;0,1,0)</f>
        <v>0</v>
      </c>
      <c r="K148">
        <f>IF(SUMIFS(StandardName[IDinTheRanking],StandardName[StandardizedName],Analiza_wRankingach[[#This Row],[Nazwa uczelni]],StandardName[Ranking],"=Webometrics")&gt;0,1,0)</f>
        <v>1</v>
      </c>
      <c r="L148">
        <f>SUM(Analiza_wRankingach[[#This Row],[THE]:[Webometrics]])</f>
        <v>3</v>
      </c>
      <c r="M148">
        <f>SUMIFS(StandardName[IDinTheRanking],StandardName[StandardizedName],Analiza_wRankingach[[#This Row],[Nazwa uczelni]],StandardName[Ranking],"=THE")</f>
        <v>95</v>
      </c>
      <c r="N148">
        <f>SUMIFS(StandardName[IDinTheRanking],StandardName[StandardizedName],Analiza_wRankingach[[#This Row],[Nazwa uczelni]],StandardName[Ranking],"=ARWU")</f>
        <v>61</v>
      </c>
      <c r="O148">
        <f>SUMIFS(StandardName[IDinTheRanking],StandardName[StandardizedName],Analiza_wRankingach[[#This Row],[Nazwa uczelni]],StandardName[Ranking],"=QS")</f>
        <v>0</v>
      </c>
      <c r="P148">
        <f>SUMIFS(StandardName[IDinTheRanking],StandardName[StandardizedName],Analiza_wRankingach[[#This Row],[Nazwa uczelni]],StandardName[Ranking],"=Webometrics")</f>
        <v>38</v>
      </c>
      <c r="Q148" s="6">
        <f>SUM(Analiza_wRankingach[[#This Row],[THE_ID]:[Webometrics_ID]])</f>
        <v>194</v>
      </c>
      <c r="R148" s="6"/>
    </row>
    <row r="149" spans="1:18" hidden="1" x14ac:dyDescent="0.45">
      <c r="A149" t="s">
        <v>466</v>
      </c>
      <c r="B149">
        <v>48</v>
      </c>
      <c r="C149" t="s">
        <v>466</v>
      </c>
      <c r="D149">
        <v>48</v>
      </c>
      <c r="E149" t="s">
        <v>849</v>
      </c>
      <c r="G149" t="s">
        <v>545</v>
      </c>
      <c r="H149">
        <f>IF(SUMIFS(StandardName[IDinTheRanking],StandardName[StandardizedName],Analiza_wRankingach[[#This Row],[Nazwa uczelni]],StandardName[Ranking],"=THE")&gt;0,1,0)</f>
        <v>0</v>
      </c>
      <c r="I149">
        <f>IF(SUMIFS(StandardName[IDinTheRanking],StandardName[StandardizedName],Analiza_wRankingach[[#This Row],[Nazwa uczelni]],StandardName[Ranking],"=ARWU")&gt;0,1,0)</f>
        <v>1</v>
      </c>
      <c r="J149">
        <f>IF(SUMIFS(StandardName[IDinTheRanking],StandardName[StandardizedName],Analiza_wRankingach[[#This Row],[Nazwa uczelni]],StandardName[Ranking],"=QS")&gt;0,1,0)</f>
        <v>1</v>
      </c>
      <c r="K149">
        <f>IF(SUMIFS(StandardName[IDinTheRanking],StandardName[StandardizedName],Analiza_wRankingach[[#This Row],[Nazwa uczelni]],StandardName[Ranking],"=Webometrics")&gt;0,1,0)</f>
        <v>1</v>
      </c>
      <c r="L149">
        <f>SUM(Analiza_wRankingach[[#This Row],[THE]:[Webometrics]])</f>
        <v>3</v>
      </c>
      <c r="M149">
        <f>SUMIFS(StandardName[IDinTheRanking],StandardName[StandardizedName],Analiza_wRankingach[[#This Row],[Nazwa uczelni]],StandardName[Ranking],"=THE")</f>
        <v>0</v>
      </c>
      <c r="N149">
        <f>SUMIFS(StandardName[IDinTheRanking],StandardName[StandardizedName],Analiza_wRankingach[[#This Row],[Nazwa uczelni]],StandardName[Ranking],"=ARWU")</f>
        <v>39</v>
      </c>
      <c r="O149">
        <f>SUMIFS(StandardName[IDinTheRanking],StandardName[StandardizedName],Analiza_wRankingach[[#This Row],[Nazwa uczelni]],StandardName[Ranking],"=QS")</f>
        <v>82</v>
      </c>
      <c r="P149">
        <f>SUMIFS(StandardName[IDinTheRanking],StandardName[StandardizedName],Analiza_wRankingach[[#This Row],[Nazwa uczelni]],StandardName[Ranking],"=Webometrics")</f>
        <v>74</v>
      </c>
      <c r="Q149" s="6">
        <f>SUM(Analiza_wRankingach[[#This Row],[THE_ID]:[Webometrics_ID]])</f>
        <v>195</v>
      </c>
      <c r="R149" s="6"/>
    </row>
    <row r="150" spans="1:18" hidden="1" x14ac:dyDescent="0.45">
      <c r="A150" t="s">
        <v>173</v>
      </c>
      <c r="B150">
        <v>49</v>
      </c>
      <c r="C150" t="s">
        <v>173</v>
      </c>
      <c r="D150">
        <v>49</v>
      </c>
      <c r="E150" t="s">
        <v>849</v>
      </c>
      <c r="G150" t="s">
        <v>829</v>
      </c>
      <c r="H150">
        <f>IF(SUMIFS(StandardName[IDinTheRanking],StandardName[StandardizedName],Analiza_wRankingach[[#This Row],[Nazwa uczelni]],StandardName[Ranking],"=THE")&gt;0,1,0)</f>
        <v>1</v>
      </c>
      <c r="I150">
        <f>IF(SUMIFS(StandardName[IDinTheRanking],StandardName[StandardizedName],Analiza_wRankingach[[#This Row],[Nazwa uczelni]],StandardName[Ranking],"=ARWU")&gt;0,1,0)</f>
        <v>1</v>
      </c>
      <c r="J150">
        <f>IF(SUMIFS(StandardName[IDinTheRanking],StandardName[StandardizedName],Analiza_wRankingach[[#This Row],[Nazwa uczelni]],StandardName[Ranking],"=QS")&gt;0,1,0)</f>
        <v>0</v>
      </c>
      <c r="K150">
        <f>IF(SUMIFS(StandardName[IDinTheRanking],StandardName[StandardizedName],Analiza_wRankingach[[#This Row],[Nazwa uczelni]],StandardName[Ranking],"=Webometrics")&gt;0,1,0)</f>
        <v>1</v>
      </c>
      <c r="L150">
        <f>SUM(Analiza_wRankingach[[#This Row],[THE]:[Webometrics]])</f>
        <v>3</v>
      </c>
      <c r="M150">
        <f>SUMIFS(StandardName[IDinTheRanking],StandardName[StandardizedName],Analiza_wRankingach[[#This Row],[Nazwa uczelni]],StandardName[Ranking],"=THE")</f>
        <v>64</v>
      </c>
      <c r="N150">
        <f>SUMIFS(StandardName[IDinTheRanking],StandardName[StandardizedName],Analiza_wRankingach[[#This Row],[Nazwa uczelni]],StandardName[Ranking],"=ARWU")</f>
        <v>57</v>
      </c>
      <c r="O150">
        <f>SUMIFS(StandardName[IDinTheRanking],StandardName[StandardizedName],Analiza_wRankingach[[#This Row],[Nazwa uczelni]],StandardName[Ranking],"=QS")</f>
        <v>0</v>
      </c>
      <c r="P150">
        <f>SUMIFS(StandardName[IDinTheRanking],StandardName[StandardizedName],Analiza_wRankingach[[#This Row],[Nazwa uczelni]],StandardName[Ranking],"=Webometrics")</f>
        <v>76</v>
      </c>
      <c r="Q150" s="6">
        <f>SUM(Analiza_wRankingach[[#This Row],[THE_ID]:[Webometrics_ID]])</f>
        <v>197</v>
      </c>
      <c r="R150" s="6"/>
    </row>
    <row r="151" spans="1:18" hidden="1" x14ac:dyDescent="0.45">
      <c r="A151" t="s">
        <v>145</v>
      </c>
      <c r="B151">
        <v>50</v>
      </c>
      <c r="C151" t="s">
        <v>145</v>
      </c>
      <c r="D151">
        <v>50</v>
      </c>
      <c r="E151" t="s">
        <v>849</v>
      </c>
      <c r="G151" t="s">
        <v>816</v>
      </c>
      <c r="H151">
        <f>IF(SUMIFS(StandardName[IDinTheRanking],StandardName[StandardizedName],Analiza_wRankingach[[#This Row],[Nazwa uczelni]],StandardName[Ranking],"=THE")&gt;0,1,0)</f>
        <v>1</v>
      </c>
      <c r="I151">
        <f>IF(SUMIFS(StandardName[IDinTheRanking],StandardName[StandardizedName],Analiza_wRankingach[[#This Row],[Nazwa uczelni]],StandardName[Ranking],"=ARWU")&gt;0,1,0)</f>
        <v>1</v>
      </c>
      <c r="J151">
        <f>IF(SUMIFS(StandardName[IDinTheRanking],StandardName[StandardizedName],Analiza_wRankingach[[#This Row],[Nazwa uczelni]],StandardName[Ranking],"=QS")&gt;0,1,0)</f>
        <v>1</v>
      </c>
      <c r="K151">
        <f>IF(SUMIFS(StandardName[IDinTheRanking],StandardName[StandardizedName],Analiza_wRankingach[[#This Row],[Nazwa uczelni]],StandardName[Ranking],"=Webometrics")&gt;0,1,0)</f>
        <v>1</v>
      </c>
      <c r="L151">
        <f>SUM(Analiza_wRankingach[[#This Row],[THE]:[Webometrics]])</f>
        <v>4</v>
      </c>
      <c r="M151">
        <f>SUMIFS(StandardName[IDinTheRanking],StandardName[StandardizedName],Analiza_wRankingach[[#This Row],[Nazwa uczelni]],StandardName[Ranking],"=THE")</f>
        <v>53</v>
      </c>
      <c r="N151">
        <f>SUMIFS(StandardName[IDinTheRanking],StandardName[StandardizedName],Analiza_wRankingach[[#This Row],[Nazwa uczelni]],StandardName[Ranking],"=ARWU")</f>
        <v>47</v>
      </c>
      <c r="O151">
        <f>SUMIFS(StandardName[IDinTheRanking],StandardName[StandardizedName],Analiza_wRankingach[[#This Row],[Nazwa uczelni]],StandardName[Ranking],"=QS")</f>
        <v>51</v>
      </c>
      <c r="P151">
        <f>SUMIFS(StandardName[IDinTheRanking],StandardName[StandardizedName],Analiza_wRankingach[[#This Row],[Nazwa uczelni]],StandardName[Ranking],"=Webometrics")</f>
        <v>52</v>
      </c>
      <c r="Q151" s="6">
        <f>SUM(Analiza_wRankingach[[#This Row],[THE_ID]:[Webometrics_ID]])</f>
        <v>203</v>
      </c>
      <c r="R151" s="6"/>
    </row>
    <row r="152" spans="1:18" hidden="1" x14ac:dyDescent="0.45">
      <c r="A152" t="s">
        <v>289</v>
      </c>
      <c r="B152">
        <v>51</v>
      </c>
      <c r="C152" t="s">
        <v>816</v>
      </c>
      <c r="D152">
        <v>50</v>
      </c>
      <c r="E152" t="s">
        <v>849</v>
      </c>
      <c r="G152" t="s">
        <v>572</v>
      </c>
      <c r="H152">
        <f>IF(SUMIFS(StandardName[IDinTheRanking],StandardName[StandardizedName],Analiza_wRankingach[[#This Row],[Nazwa uczelni]],StandardName[Ranking],"=THE")&gt;0,1,0)</f>
        <v>1</v>
      </c>
      <c r="I152">
        <f>IF(SUMIFS(StandardName[IDinTheRanking],StandardName[StandardizedName],Analiza_wRankingach[[#This Row],[Nazwa uczelni]],StandardName[Ranking],"=ARWU")&gt;0,1,0)</f>
        <v>1</v>
      </c>
      <c r="J152">
        <f>IF(SUMIFS(StandardName[IDinTheRanking],StandardName[StandardizedName],Analiza_wRankingach[[#This Row],[Nazwa uczelni]],StandardName[Ranking],"=QS")&gt;0,1,0)</f>
        <v>1</v>
      </c>
      <c r="K152">
        <f>IF(SUMIFS(StandardName[IDinTheRanking],StandardName[StandardizedName],Analiza_wRankingach[[#This Row],[Nazwa uczelni]],StandardName[Ranking],"=Webometrics")&gt;0,1,0)</f>
        <v>1</v>
      </c>
      <c r="L152">
        <f>SUM(Analiza_wRankingach[[#This Row],[THE]:[Webometrics]])</f>
        <v>4</v>
      </c>
      <c r="M152">
        <f>SUMIFS(StandardName[IDinTheRanking],StandardName[StandardizedName],Analiza_wRankingach[[#This Row],[Nazwa uczelni]],StandardName[Ranking],"=THE")</f>
        <v>55</v>
      </c>
      <c r="N152">
        <f>SUMIFS(StandardName[IDinTheRanking],StandardName[StandardizedName],Analiza_wRankingach[[#This Row],[Nazwa uczelni]],StandardName[Ranking],"=ARWU")</f>
        <v>60</v>
      </c>
      <c r="O152">
        <f>SUMIFS(StandardName[IDinTheRanking],StandardName[StandardizedName],Analiza_wRankingach[[#This Row],[Nazwa uczelni]],StandardName[Ranking],"=QS")</f>
        <v>41</v>
      </c>
      <c r="P152">
        <f>SUMIFS(StandardName[IDinTheRanking],StandardName[StandardizedName],Analiza_wRankingach[[#This Row],[Nazwa uczelni]],StandardName[Ranking],"=Webometrics")</f>
        <v>50</v>
      </c>
      <c r="Q152" s="6">
        <f>SUM(Analiza_wRankingach[[#This Row],[THE_ID]:[Webometrics_ID]])</f>
        <v>206</v>
      </c>
      <c r="R152" s="6"/>
    </row>
    <row r="153" spans="1:18" hidden="1" x14ac:dyDescent="0.45">
      <c r="A153" t="s">
        <v>162</v>
      </c>
      <c r="B153">
        <v>52</v>
      </c>
      <c r="C153" t="s">
        <v>162</v>
      </c>
      <c r="D153">
        <v>52</v>
      </c>
      <c r="E153" t="s">
        <v>849</v>
      </c>
      <c r="G153" t="s">
        <v>253</v>
      </c>
      <c r="H153">
        <f>IF(SUMIFS(StandardName[IDinTheRanking],StandardName[StandardizedName],Analiza_wRankingach[[#This Row],[Nazwa uczelni]],StandardName[Ranking],"=THE")&gt;0,1,0)</f>
        <v>1</v>
      </c>
      <c r="I153">
        <f>IF(SUMIFS(StandardName[IDinTheRanking],StandardName[StandardizedName],Analiza_wRankingach[[#This Row],[Nazwa uczelni]],StandardName[Ranking],"=ARWU")&gt;0,1,0)</f>
        <v>1</v>
      </c>
      <c r="J153">
        <f>IF(SUMIFS(StandardName[IDinTheRanking],StandardName[StandardizedName],Analiza_wRankingach[[#This Row],[Nazwa uczelni]],StandardName[Ranking],"=QS")&gt;0,1,0)</f>
        <v>1</v>
      </c>
      <c r="K153">
        <f>IF(SUMIFS(StandardName[IDinTheRanking],StandardName[StandardizedName],Analiza_wRankingach[[#This Row],[Nazwa uczelni]],StandardName[Ranking],"=Webometrics")&gt;0,1,0)</f>
        <v>1</v>
      </c>
      <c r="L153">
        <f>SUM(Analiza_wRankingach[[#This Row],[THE]:[Webometrics]])</f>
        <v>4</v>
      </c>
      <c r="M153">
        <f>SUMIFS(StandardName[IDinTheRanking],StandardName[StandardizedName],Analiza_wRankingach[[#This Row],[Nazwa uczelni]],StandardName[Ranking],"=THE")</f>
        <v>46</v>
      </c>
      <c r="N153">
        <f>SUMIFS(StandardName[IDinTheRanking],StandardName[StandardizedName],Analiza_wRankingach[[#This Row],[Nazwa uczelni]],StandardName[Ranking],"=ARWU")</f>
        <v>73</v>
      </c>
      <c r="O153">
        <f>SUMIFS(StandardName[IDinTheRanking],StandardName[StandardizedName],Analiza_wRankingach[[#This Row],[Nazwa uczelni]],StandardName[Ranking],"=QS")</f>
        <v>31</v>
      </c>
      <c r="P153">
        <f>SUMIFS(StandardName[IDinTheRanking],StandardName[StandardizedName],Analiza_wRankingach[[#This Row],[Nazwa uczelni]],StandardName[Ranking],"=Webometrics")</f>
        <v>60</v>
      </c>
      <c r="Q153" s="6">
        <f>SUM(Analiza_wRankingach[[#This Row],[THE_ID]:[Webometrics_ID]])</f>
        <v>210</v>
      </c>
      <c r="R153" s="6"/>
    </row>
    <row r="154" spans="1:18" hidden="1" x14ac:dyDescent="0.45">
      <c r="A154" t="s">
        <v>702</v>
      </c>
      <c r="B154">
        <v>53</v>
      </c>
      <c r="C154" t="s">
        <v>797</v>
      </c>
      <c r="D154">
        <v>53</v>
      </c>
      <c r="E154" t="s">
        <v>849</v>
      </c>
      <c r="G154" t="s">
        <v>234</v>
      </c>
      <c r="H154">
        <f>IF(SUMIFS(StandardName[IDinTheRanking],StandardName[StandardizedName],Analiza_wRankingach[[#This Row],[Nazwa uczelni]],StandardName[Ranking],"=THE")&gt;0,1,0)</f>
        <v>1</v>
      </c>
      <c r="I154">
        <f>IF(SUMIFS(StandardName[IDinTheRanking],StandardName[StandardizedName],Analiza_wRankingach[[#This Row],[Nazwa uczelni]],StandardName[Ranking],"=ARWU")&gt;0,1,0)</f>
        <v>1</v>
      </c>
      <c r="J154">
        <f>IF(SUMIFS(StandardName[IDinTheRanking],StandardName[StandardizedName],Analiza_wRankingach[[#This Row],[Nazwa uczelni]],StandardName[Ranking],"=QS")&gt;0,1,0)</f>
        <v>1</v>
      </c>
      <c r="K154">
        <f>IF(SUMIFS(StandardName[IDinTheRanking],StandardName[StandardizedName],Analiza_wRankingach[[#This Row],[Nazwa uczelni]],StandardName[Ranking],"=Webometrics")&gt;0,1,0)</f>
        <v>0</v>
      </c>
      <c r="L154">
        <f>SUM(Analiza_wRankingach[[#This Row],[THE]:[Webometrics]])</f>
        <v>3</v>
      </c>
      <c r="M154">
        <f>SUMIFS(StandardName[IDinTheRanking],StandardName[StandardizedName],Analiza_wRankingach[[#This Row],[Nazwa uczelni]],StandardName[Ranking],"=THE")</f>
        <v>42</v>
      </c>
      <c r="N154">
        <f>SUMIFS(StandardName[IDinTheRanking],StandardName[StandardizedName],Analiza_wRankingach[[#This Row],[Nazwa uczelni]],StandardName[Ranking],"=ARWU")</f>
        <v>95</v>
      </c>
      <c r="O154">
        <f>SUMIFS(StandardName[IDinTheRanking],StandardName[StandardizedName],Analiza_wRankingach[[#This Row],[Nazwa uczelni]],StandardName[Ranking],"=QS")</f>
        <v>76</v>
      </c>
      <c r="P154">
        <f>SUMIFS(StandardName[IDinTheRanking],StandardName[StandardizedName],Analiza_wRankingach[[#This Row],[Nazwa uczelni]],StandardName[Ranking],"=Webometrics")</f>
        <v>0</v>
      </c>
      <c r="Q154" s="6">
        <f>SUM(Analiza_wRankingach[[#This Row],[THE_ID]:[Webometrics_ID]])</f>
        <v>213</v>
      </c>
      <c r="R154" s="6"/>
    </row>
    <row r="155" spans="1:18" hidden="1" x14ac:dyDescent="0.45">
      <c r="A155" t="s">
        <v>474</v>
      </c>
      <c r="B155">
        <v>54</v>
      </c>
      <c r="C155" t="s">
        <v>474</v>
      </c>
      <c r="D155">
        <v>54</v>
      </c>
      <c r="E155" t="s">
        <v>849</v>
      </c>
      <c r="G155" t="s">
        <v>355</v>
      </c>
      <c r="H155">
        <f>IF(SUMIFS(StandardName[IDinTheRanking],StandardName[StandardizedName],Analiza_wRankingach[[#This Row],[Nazwa uczelni]],StandardName[Ranking],"=THE")&gt;0,1,0)</f>
        <v>1</v>
      </c>
      <c r="I155">
        <f>IF(SUMIFS(StandardName[IDinTheRanking],StandardName[StandardizedName],Analiza_wRankingach[[#This Row],[Nazwa uczelni]],StandardName[Ranking],"=ARWU")&gt;0,1,0)</f>
        <v>1</v>
      </c>
      <c r="J155">
        <f>IF(SUMIFS(StandardName[IDinTheRanking],StandardName[StandardizedName],Analiza_wRankingach[[#This Row],[Nazwa uczelni]],StandardName[Ranking],"=QS")&gt;0,1,0)</f>
        <v>1</v>
      </c>
      <c r="K155">
        <f>IF(SUMIFS(StandardName[IDinTheRanking],StandardName[StandardizedName],Analiza_wRankingach[[#This Row],[Nazwa uczelni]],StandardName[Ranking],"=Webometrics")&gt;0,1,0)</f>
        <v>1</v>
      </c>
      <c r="L155">
        <f>SUM(Analiza_wRankingach[[#This Row],[THE]:[Webometrics]])</f>
        <v>4</v>
      </c>
      <c r="M155">
        <f>SUMIFS(StandardName[IDinTheRanking],StandardName[StandardizedName],Analiza_wRankingach[[#This Row],[Nazwa uczelni]],StandardName[Ranking],"=THE")</f>
        <v>67</v>
      </c>
      <c r="N155">
        <f>SUMIFS(StandardName[IDinTheRanking],StandardName[StandardizedName],Analiza_wRankingach[[#This Row],[Nazwa uczelni]],StandardName[Ranking],"=ARWU")</f>
        <v>36</v>
      </c>
      <c r="O155">
        <f>SUMIFS(StandardName[IDinTheRanking],StandardName[StandardizedName],Analiza_wRankingach[[#This Row],[Nazwa uczelni]],StandardName[Ranking],"=QS")</f>
        <v>43</v>
      </c>
      <c r="P155">
        <f>SUMIFS(StandardName[IDinTheRanking],StandardName[StandardizedName],Analiza_wRankingach[[#This Row],[Nazwa uczelni]],StandardName[Ranking],"=Webometrics")</f>
        <v>68</v>
      </c>
      <c r="Q155" s="6">
        <f>SUM(Analiza_wRankingach[[#This Row],[THE_ID]:[Webometrics_ID]])</f>
        <v>214</v>
      </c>
      <c r="R155" s="6"/>
    </row>
    <row r="156" spans="1:18" hidden="1" x14ac:dyDescent="0.45">
      <c r="A156" t="s">
        <v>705</v>
      </c>
      <c r="B156">
        <v>55</v>
      </c>
      <c r="C156" t="s">
        <v>705</v>
      </c>
      <c r="D156">
        <v>55</v>
      </c>
      <c r="E156" t="s">
        <v>849</v>
      </c>
      <c r="G156" t="s">
        <v>266</v>
      </c>
      <c r="H156">
        <f>IF(SUMIFS(StandardName[IDinTheRanking],StandardName[StandardizedName],Analiza_wRankingach[[#This Row],[Nazwa uczelni]],StandardName[Ranking],"=THE")&gt;0,1,0)</f>
        <v>1</v>
      </c>
      <c r="I156">
        <f>IF(SUMIFS(StandardName[IDinTheRanking],StandardName[StandardizedName],Analiza_wRankingach[[#This Row],[Nazwa uczelni]],StandardName[Ranking],"=ARWU")&gt;0,1,0)</f>
        <v>1</v>
      </c>
      <c r="J156">
        <f>IF(SUMIFS(StandardName[IDinTheRanking],StandardName[StandardizedName],Analiza_wRankingach[[#This Row],[Nazwa uczelni]],StandardName[Ranking],"=QS")&gt;0,1,0)</f>
        <v>1</v>
      </c>
      <c r="K156">
        <f>IF(SUMIFS(StandardName[IDinTheRanking],StandardName[StandardizedName],Analiza_wRankingach[[#This Row],[Nazwa uczelni]],StandardName[Ranking],"=Webometrics")&gt;0,1,0)</f>
        <v>1</v>
      </c>
      <c r="L156">
        <f>SUM(Analiza_wRankingach[[#This Row],[THE]:[Webometrics]])</f>
        <v>4</v>
      </c>
      <c r="M156">
        <f>SUMIFS(StandardName[IDinTheRanking],StandardName[StandardizedName],Analiza_wRankingach[[#This Row],[Nazwa uczelni]],StandardName[Ranking],"=THE")</f>
        <v>48</v>
      </c>
      <c r="N156">
        <f>SUMIFS(StandardName[IDinTheRanking],StandardName[StandardizedName],Analiza_wRankingach[[#This Row],[Nazwa uczelni]],StandardName[Ranking],"=ARWU")</f>
        <v>49</v>
      </c>
      <c r="O156">
        <f>SUMIFS(StandardName[IDinTheRanking],StandardName[StandardizedName],Analiza_wRankingach[[#This Row],[Nazwa uczelni]],StandardName[Ranking],"=QS")</f>
        <v>85</v>
      </c>
      <c r="P156">
        <f>SUMIFS(StandardName[IDinTheRanking],StandardName[StandardizedName],Analiza_wRankingach[[#This Row],[Nazwa uczelni]],StandardName[Ranking],"=Webometrics")</f>
        <v>33</v>
      </c>
      <c r="Q156" s="6">
        <f>SUM(Analiza_wRankingach[[#This Row],[THE_ID]:[Webometrics_ID]])</f>
        <v>215</v>
      </c>
      <c r="R156" s="6"/>
    </row>
    <row r="157" spans="1:18" hidden="1" x14ac:dyDescent="0.45">
      <c r="A157" t="s">
        <v>707</v>
      </c>
      <c r="B157">
        <v>56</v>
      </c>
      <c r="C157" t="s">
        <v>211</v>
      </c>
      <c r="D157">
        <v>56</v>
      </c>
      <c r="E157" t="s">
        <v>849</v>
      </c>
      <c r="G157" t="s">
        <v>412</v>
      </c>
      <c r="H157">
        <f>IF(SUMIFS(StandardName[IDinTheRanking],StandardName[StandardizedName],Analiza_wRankingach[[#This Row],[Nazwa uczelni]],StandardName[Ranking],"=THE")&gt;0,1,0)</f>
        <v>1</v>
      </c>
      <c r="I157">
        <f>IF(SUMIFS(StandardName[IDinTheRanking],StandardName[StandardizedName],Analiza_wRankingach[[#This Row],[Nazwa uczelni]],StandardName[Ranking],"=ARWU")&gt;0,1,0)</f>
        <v>1</v>
      </c>
      <c r="J157">
        <f>IF(SUMIFS(StandardName[IDinTheRanking],StandardName[StandardizedName],Analiza_wRankingach[[#This Row],[Nazwa uczelni]],StandardName[Ranking],"=QS")&gt;0,1,0)</f>
        <v>1</v>
      </c>
      <c r="K157">
        <f>IF(SUMIFS(StandardName[IDinTheRanking],StandardName[StandardizedName],Analiza_wRankingach[[#This Row],[Nazwa uczelni]],StandardName[Ranking],"=Webometrics")&gt;0,1,0)</f>
        <v>1</v>
      </c>
      <c r="L157">
        <f>SUM(Analiza_wRankingach[[#This Row],[THE]:[Webometrics]])</f>
        <v>4</v>
      </c>
      <c r="M157">
        <f>SUMIFS(StandardName[IDinTheRanking],StandardName[StandardizedName],Analiza_wRankingach[[#This Row],[Nazwa uczelni]],StandardName[Ranking],"=THE")</f>
        <v>81</v>
      </c>
      <c r="N157">
        <f>SUMIFS(StandardName[IDinTheRanking],StandardName[StandardizedName],Analiza_wRankingach[[#This Row],[Nazwa uczelni]],StandardName[Ranking],"=ARWU")</f>
        <v>33</v>
      </c>
      <c r="O157">
        <f>SUMIFS(StandardName[IDinTheRanking],StandardName[StandardizedName],Analiza_wRankingach[[#This Row],[Nazwa uczelni]],StandardName[Ranking],"=QS")</f>
        <v>83</v>
      </c>
      <c r="P157">
        <f>SUMIFS(StandardName[IDinTheRanking],StandardName[StandardizedName],Analiza_wRankingach[[#This Row],[Nazwa uczelni]],StandardName[Ranking],"=Webometrics")</f>
        <v>20</v>
      </c>
      <c r="Q157" s="6">
        <f>SUM(Analiza_wRankingach[[#This Row],[THE_ID]:[Webometrics_ID]])</f>
        <v>217</v>
      </c>
      <c r="R157" s="6"/>
    </row>
    <row r="158" spans="1:18" hidden="1" x14ac:dyDescent="0.45">
      <c r="A158" t="s">
        <v>245</v>
      </c>
      <c r="B158">
        <v>57</v>
      </c>
      <c r="C158" t="s">
        <v>245</v>
      </c>
      <c r="D158">
        <v>57</v>
      </c>
      <c r="E158" t="s">
        <v>849</v>
      </c>
      <c r="G158" t="s">
        <v>392</v>
      </c>
      <c r="H158">
        <f>IF(SUMIFS(StandardName[IDinTheRanking],StandardName[StandardizedName],Analiza_wRankingach[[#This Row],[Nazwa uczelni]],StandardName[Ranking],"=THE")&gt;0,1,0)</f>
        <v>1</v>
      </c>
      <c r="I158">
        <f>IF(SUMIFS(StandardName[IDinTheRanking],StandardName[StandardizedName],Analiza_wRankingach[[#This Row],[Nazwa uczelni]],StandardName[Ranking],"=ARWU")&gt;0,1,0)</f>
        <v>1</v>
      </c>
      <c r="J158">
        <f>IF(SUMIFS(StandardName[IDinTheRanking],StandardName[StandardizedName],Analiza_wRankingach[[#This Row],[Nazwa uczelni]],StandardName[Ranking],"=QS")&gt;0,1,0)</f>
        <v>1</v>
      </c>
      <c r="K158">
        <f>IF(SUMIFS(StandardName[IDinTheRanking],StandardName[StandardizedName],Analiza_wRankingach[[#This Row],[Nazwa uczelni]],StandardName[Ranking],"=Webometrics")&gt;0,1,0)</f>
        <v>0</v>
      </c>
      <c r="L158">
        <f>SUM(Analiza_wRankingach[[#This Row],[THE]:[Webometrics]])</f>
        <v>3</v>
      </c>
      <c r="M158">
        <f>SUMIFS(StandardName[IDinTheRanking],StandardName[StandardizedName],Analiza_wRankingach[[#This Row],[Nazwa uczelni]],StandardName[Ranking],"=THE")</f>
        <v>76</v>
      </c>
      <c r="N158">
        <f>SUMIFS(StandardName[IDinTheRanking],StandardName[StandardizedName],Analiza_wRankingach[[#This Row],[Nazwa uczelni]],StandardName[Ranking],"=ARWU")</f>
        <v>81</v>
      </c>
      <c r="O158">
        <f>SUMIFS(StandardName[IDinTheRanking],StandardName[StandardizedName],Analiza_wRankingach[[#This Row],[Nazwa uczelni]],StandardName[Ranking],"=QS")</f>
        <v>62</v>
      </c>
      <c r="P158">
        <f>SUMIFS(StandardName[IDinTheRanking],StandardName[StandardizedName],Analiza_wRankingach[[#This Row],[Nazwa uczelni]],StandardName[Ranking],"=Webometrics")</f>
        <v>0</v>
      </c>
      <c r="Q158" s="6">
        <f>SUM(Analiza_wRankingach[[#This Row],[THE_ID]:[Webometrics_ID]])</f>
        <v>219</v>
      </c>
      <c r="R158" s="6"/>
    </row>
    <row r="159" spans="1:18" hidden="1" x14ac:dyDescent="0.45">
      <c r="A159" t="s">
        <v>326</v>
      </c>
      <c r="B159">
        <v>58</v>
      </c>
      <c r="C159" t="s">
        <v>326</v>
      </c>
      <c r="D159">
        <v>58</v>
      </c>
      <c r="E159" t="s">
        <v>849</v>
      </c>
      <c r="G159" t="s">
        <v>286</v>
      </c>
      <c r="H159">
        <f>IF(SUMIFS(StandardName[IDinTheRanking],StandardName[StandardizedName],Analiza_wRankingach[[#This Row],[Nazwa uczelni]],StandardName[Ranking],"=THE")&gt;0,1,0)</f>
        <v>1</v>
      </c>
      <c r="I159">
        <f>IF(SUMIFS(StandardName[IDinTheRanking],StandardName[StandardizedName],Analiza_wRankingach[[#This Row],[Nazwa uczelni]],StandardName[Ranking],"=ARWU")&gt;0,1,0)</f>
        <v>1</v>
      </c>
      <c r="J159">
        <f>IF(SUMIFS(StandardName[IDinTheRanking],StandardName[StandardizedName],Analiza_wRankingach[[#This Row],[Nazwa uczelni]],StandardName[Ranking],"=QS")&gt;0,1,0)</f>
        <v>1</v>
      </c>
      <c r="K159">
        <f>IF(SUMIFS(StandardName[IDinTheRanking],StandardName[StandardizedName],Analiza_wRankingach[[#This Row],[Nazwa uczelni]],StandardName[Ranking],"=Webometrics")&gt;0,1,0)</f>
        <v>1</v>
      </c>
      <c r="L159">
        <f>SUM(Analiza_wRankingach[[#This Row],[THE]:[Webometrics]])</f>
        <v>4</v>
      </c>
      <c r="M159">
        <f>SUMIFS(StandardName[IDinTheRanking],StandardName[StandardizedName],Analiza_wRankingach[[#This Row],[Nazwa uczelni]],StandardName[Ranking],"=THE")</f>
        <v>52</v>
      </c>
      <c r="N159">
        <f>SUMIFS(StandardName[IDinTheRanking],StandardName[StandardizedName],Analiza_wRankingach[[#This Row],[Nazwa uczelni]],StandardName[Ranking],"=ARWU")</f>
        <v>54</v>
      </c>
      <c r="O159">
        <f>SUMIFS(StandardName[IDinTheRanking],StandardName[StandardizedName],Analiza_wRankingach[[#This Row],[Nazwa uczelni]],StandardName[Ranking],"=QS")</f>
        <v>46</v>
      </c>
      <c r="P159">
        <f>SUMIFS(StandardName[IDinTheRanking],StandardName[StandardizedName],Analiza_wRankingach[[#This Row],[Nazwa uczelni]],StandardName[Ranking],"=Webometrics")</f>
        <v>69</v>
      </c>
      <c r="Q159" s="6">
        <f>SUM(Analiza_wRankingach[[#This Row],[THE_ID]:[Webometrics_ID]])</f>
        <v>221</v>
      </c>
      <c r="R159" s="6"/>
    </row>
    <row r="160" spans="1:18" hidden="1" x14ac:dyDescent="0.45">
      <c r="A160" t="s">
        <v>710</v>
      </c>
      <c r="B160">
        <v>59</v>
      </c>
      <c r="C160" t="s">
        <v>190</v>
      </c>
      <c r="D160">
        <v>59</v>
      </c>
      <c r="E160" t="s">
        <v>849</v>
      </c>
      <c r="G160" t="s">
        <v>471</v>
      </c>
      <c r="H160">
        <f>IF(SUMIFS(StandardName[IDinTheRanking],StandardName[StandardizedName],Analiza_wRankingach[[#This Row],[Nazwa uczelni]],StandardName[Ranking],"=THE")&gt;0,1,0)</f>
        <v>1</v>
      </c>
      <c r="I160">
        <f>IF(SUMIFS(StandardName[IDinTheRanking],StandardName[StandardizedName],Analiza_wRankingach[[#This Row],[Nazwa uczelni]],StandardName[Ranking],"=ARWU")&gt;0,1,0)</f>
        <v>1</v>
      </c>
      <c r="J160">
        <f>IF(SUMIFS(StandardName[IDinTheRanking],StandardName[StandardizedName],Analiza_wRankingach[[#This Row],[Nazwa uczelni]],StandardName[Ranking],"=QS")&gt;0,1,0)</f>
        <v>0</v>
      </c>
      <c r="K160">
        <f>IF(SUMIFS(StandardName[IDinTheRanking],StandardName[StandardizedName],Analiza_wRankingach[[#This Row],[Nazwa uczelni]],StandardName[Ranking],"=Webometrics")&gt;0,1,0)</f>
        <v>1</v>
      </c>
      <c r="L160">
        <f>SUM(Analiza_wRankingach[[#This Row],[THE]:[Webometrics]])</f>
        <v>3</v>
      </c>
      <c r="M160">
        <f>SUMIFS(StandardName[IDinTheRanking],StandardName[StandardizedName],Analiza_wRankingach[[#This Row],[Nazwa uczelni]],StandardName[Ranking],"=THE")</f>
        <v>98</v>
      </c>
      <c r="N160">
        <f>SUMIFS(StandardName[IDinTheRanking],StandardName[StandardizedName],Analiza_wRankingach[[#This Row],[Nazwa uczelni]],StandardName[Ranking],"=ARWU")</f>
        <v>65</v>
      </c>
      <c r="O160">
        <f>SUMIFS(StandardName[IDinTheRanking],StandardName[StandardizedName],Analiza_wRankingach[[#This Row],[Nazwa uczelni]],StandardName[Ranking],"=QS")</f>
        <v>0</v>
      </c>
      <c r="P160">
        <f>SUMIFS(StandardName[IDinTheRanking],StandardName[StandardizedName],Analiza_wRankingach[[#This Row],[Nazwa uczelni]],StandardName[Ranking],"=Webometrics")</f>
        <v>58</v>
      </c>
      <c r="Q160" s="6">
        <f>SUM(Analiza_wRankingach[[#This Row],[THE_ID]:[Webometrics_ID]])</f>
        <v>221</v>
      </c>
      <c r="R160" s="6"/>
    </row>
    <row r="161" spans="1:18" hidden="1" x14ac:dyDescent="0.45">
      <c r="A161" t="s">
        <v>446</v>
      </c>
      <c r="B161">
        <v>60</v>
      </c>
      <c r="C161" t="s">
        <v>446</v>
      </c>
      <c r="D161">
        <v>60</v>
      </c>
      <c r="E161" t="s">
        <v>849</v>
      </c>
      <c r="G161" t="s">
        <v>810</v>
      </c>
      <c r="H161">
        <f>IF(SUMIFS(StandardName[IDinTheRanking],StandardName[StandardizedName],Analiza_wRankingach[[#This Row],[Nazwa uczelni]],StandardName[Ranking],"=THE")&gt;0,1,0)</f>
        <v>1</v>
      </c>
      <c r="I161">
        <f>IF(SUMIFS(StandardName[IDinTheRanking],StandardName[StandardizedName],Analiza_wRankingach[[#This Row],[Nazwa uczelni]],StandardName[Ranking],"=ARWU")&gt;0,1,0)</f>
        <v>1</v>
      </c>
      <c r="J161">
        <f>IF(SUMIFS(StandardName[IDinTheRanking],StandardName[StandardizedName],Analiza_wRankingach[[#This Row],[Nazwa uczelni]],StandardName[Ranking],"=QS")&gt;0,1,0)</f>
        <v>1</v>
      </c>
      <c r="K161">
        <f>IF(SUMIFS(StandardName[IDinTheRanking],StandardName[StandardizedName],Analiza_wRankingach[[#This Row],[Nazwa uczelni]],StandardName[Ranking],"=Webometrics")&gt;0,1,0)</f>
        <v>1</v>
      </c>
      <c r="L161">
        <f>SUM(Analiza_wRankingach[[#This Row],[THE]:[Webometrics]])</f>
        <v>4</v>
      </c>
      <c r="M161">
        <f>SUMIFS(StandardName[IDinTheRanking],StandardName[StandardizedName],Analiza_wRankingach[[#This Row],[Nazwa uczelni]],StandardName[Ranking],"=THE")</f>
        <v>72</v>
      </c>
      <c r="N161">
        <f>SUMIFS(StandardName[IDinTheRanking],StandardName[StandardizedName],Analiza_wRankingach[[#This Row],[Nazwa uczelni]],StandardName[Ranking],"=ARWU")</f>
        <v>64</v>
      </c>
      <c r="O161">
        <f>SUMIFS(StandardName[IDinTheRanking],StandardName[StandardizedName],Analiza_wRankingach[[#This Row],[Nazwa uczelni]],StandardName[Ranking],"=QS")</f>
        <v>45</v>
      </c>
      <c r="P161">
        <f>SUMIFS(StandardName[IDinTheRanking],StandardName[StandardizedName],Analiza_wRankingach[[#This Row],[Nazwa uczelni]],StandardName[Ranking],"=Webometrics")</f>
        <v>41</v>
      </c>
      <c r="Q161" s="6">
        <f>SUM(Analiza_wRankingach[[#This Row],[THE_ID]:[Webometrics_ID]])</f>
        <v>222</v>
      </c>
      <c r="R161" s="6"/>
    </row>
    <row r="162" spans="1:18" hidden="1" x14ac:dyDescent="0.45">
      <c r="A162" t="s">
        <v>369</v>
      </c>
      <c r="B162">
        <v>61</v>
      </c>
      <c r="C162" t="s">
        <v>369</v>
      </c>
      <c r="D162">
        <v>61</v>
      </c>
      <c r="E162" t="s">
        <v>849</v>
      </c>
      <c r="G162" t="s">
        <v>179</v>
      </c>
      <c r="H162">
        <f>IF(SUMIFS(StandardName[IDinTheRanking],StandardName[StandardizedName],Analiza_wRankingach[[#This Row],[Nazwa uczelni]],StandardName[Ranking],"=THE")&gt;0,1,0)</f>
        <v>1</v>
      </c>
      <c r="I162">
        <f>IF(SUMIFS(StandardName[IDinTheRanking],StandardName[StandardizedName],Analiza_wRankingach[[#This Row],[Nazwa uczelni]],StandardName[Ranking],"=ARWU")&gt;0,1,0)</f>
        <v>1</v>
      </c>
      <c r="J162">
        <f>IF(SUMIFS(StandardName[IDinTheRanking],StandardName[StandardizedName],Analiza_wRankingach[[#This Row],[Nazwa uczelni]],StandardName[Ranking],"=QS")&gt;0,1,0)</f>
        <v>1</v>
      </c>
      <c r="K162">
        <f>IF(SUMIFS(StandardName[IDinTheRanking],StandardName[StandardizedName],Analiza_wRankingach[[#This Row],[Nazwa uczelni]],StandardName[Ranking],"=Webometrics")&gt;0,1,0)</f>
        <v>1</v>
      </c>
      <c r="L162">
        <f>SUM(Analiza_wRankingach[[#This Row],[THE]:[Webometrics]])</f>
        <v>4</v>
      </c>
      <c r="M162">
        <f>SUMIFS(StandardName[IDinTheRanking],StandardName[StandardizedName],Analiza_wRankingach[[#This Row],[Nazwa uczelni]],StandardName[Ranking],"=THE")</f>
        <v>31</v>
      </c>
      <c r="N162">
        <f>SUMIFS(StandardName[IDinTheRanking],StandardName[StandardizedName],Analiza_wRankingach[[#This Row],[Nazwa uczelni]],StandardName[Ranking],"=ARWU")</f>
        <v>97</v>
      </c>
      <c r="O162">
        <f>SUMIFS(StandardName[IDinTheRanking],StandardName[StandardizedName],Analiza_wRankingach[[#This Row],[Nazwa uczelni]],StandardName[Ranking],"=QS")</f>
        <v>21</v>
      </c>
      <c r="P162">
        <f>SUMIFS(StandardName[IDinTheRanking],StandardName[StandardizedName],Analiza_wRankingach[[#This Row],[Nazwa uczelni]],StandardName[Ranking],"=Webometrics")</f>
        <v>75</v>
      </c>
      <c r="Q162" s="6">
        <f>SUM(Analiza_wRankingach[[#This Row],[THE_ID]:[Webometrics_ID]])</f>
        <v>224</v>
      </c>
      <c r="R162" s="6"/>
    </row>
    <row r="163" spans="1:18" hidden="1" x14ac:dyDescent="0.45">
      <c r="A163" t="s">
        <v>392</v>
      </c>
      <c r="B163">
        <v>62</v>
      </c>
      <c r="C163" t="s">
        <v>392</v>
      </c>
      <c r="D163">
        <v>61</v>
      </c>
      <c r="E163" t="s">
        <v>849</v>
      </c>
      <c r="G163" t="s">
        <v>369</v>
      </c>
      <c r="H163">
        <f>IF(SUMIFS(StandardName[IDinTheRanking],StandardName[StandardizedName],Analiza_wRankingach[[#This Row],[Nazwa uczelni]],StandardName[Ranking],"=THE")&gt;0,1,0)</f>
        <v>1</v>
      </c>
      <c r="I163">
        <f>IF(SUMIFS(StandardName[IDinTheRanking],StandardName[StandardizedName],Analiza_wRankingach[[#This Row],[Nazwa uczelni]],StandardName[Ranking],"=ARWU")&gt;0,1,0)</f>
        <v>0</v>
      </c>
      <c r="J163">
        <f>IF(SUMIFS(StandardName[IDinTheRanking],StandardName[StandardizedName],Analiza_wRankingach[[#This Row],[Nazwa uczelni]],StandardName[Ranking],"=QS")&gt;0,1,0)</f>
        <v>1</v>
      </c>
      <c r="K163">
        <f>IF(SUMIFS(StandardName[IDinTheRanking],StandardName[StandardizedName],Analiza_wRankingach[[#This Row],[Nazwa uczelni]],StandardName[Ranking],"=Webometrics")&gt;0,1,0)</f>
        <v>1</v>
      </c>
      <c r="L163">
        <f>SUM(Analiza_wRankingach[[#This Row],[THE]:[Webometrics]])</f>
        <v>3</v>
      </c>
      <c r="M163">
        <f>SUMIFS(StandardName[IDinTheRanking],StandardName[StandardizedName],Analiza_wRankingach[[#This Row],[Nazwa uczelni]],StandardName[Ranking],"=THE")</f>
        <v>70</v>
      </c>
      <c r="N163">
        <f>SUMIFS(StandardName[IDinTheRanking],StandardName[StandardizedName],Analiza_wRankingach[[#This Row],[Nazwa uczelni]],StandardName[Ranking],"=ARWU")</f>
        <v>0</v>
      </c>
      <c r="O163">
        <f>SUMIFS(StandardName[IDinTheRanking],StandardName[StandardizedName],Analiza_wRankingach[[#This Row],[Nazwa uczelni]],StandardName[Ranking],"=QS")</f>
        <v>61</v>
      </c>
      <c r="P163">
        <f>SUMIFS(StandardName[IDinTheRanking],StandardName[StandardizedName],Analiza_wRankingach[[#This Row],[Nazwa uczelni]],StandardName[Ranking],"=Webometrics")</f>
        <v>94</v>
      </c>
      <c r="Q163" s="6">
        <f>SUM(Analiza_wRankingach[[#This Row],[THE_ID]:[Webometrics_ID]])</f>
        <v>225</v>
      </c>
      <c r="R163" s="6"/>
    </row>
    <row r="164" spans="1:18" hidden="1" x14ac:dyDescent="0.45">
      <c r="A164" t="s">
        <v>332</v>
      </c>
      <c r="B164">
        <v>63</v>
      </c>
      <c r="C164" t="s">
        <v>332</v>
      </c>
      <c r="D164">
        <v>63</v>
      </c>
      <c r="E164" t="s">
        <v>849</v>
      </c>
      <c r="G164" t="s">
        <v>388</v>
      </c>
      <c r="H164">
        <f>IF(SUMIFS(StandardName[IDinTheRanking],StandardName[StandardizedName],Analiza_wRankingach[[#This Row],[Nazwa uczelni]],StandardName[Ranking],"=THE")&gt;0,1,0)</f>
        <v>1</v>
      </c>
      <c r="I164">
        <f>IF(SUMIFS(StandardName[IDinTheRanking],StandardName[StandardizedName],Analiza_wRankingach[[#This Row],[Nazwa uczelni]],StandardName[Ranking],"=ARWU")&gt;0,1,0)</f>
        <v>1</v>
      </c>
      <c r="J164">
        <f>IF(SUMIFS(StandardName[IDinTheRanking],StandardName[StandardizedName],Analiza_wRankingach[[#This Row],[Nazwa uczelni]],StandardName[Ranking],"=QS")&gt;0,1,0)</f>
        <v>0</v>
      </c>
      <c r="K164">
        <f>IF(SUMIFS(StandardName[IDinTheRanking],StandardName[StandardizedName],Analiza_wRankingach[[#This Row],[Nazwa uczelni]],StandardName[Ranking],"=Webometrics")&gt;0,1,0)</f>
        <v>1</v>
      </c>
      <c r="L164">
        <f>SUM(Analiza_wRankingach[[#This Row],[THE]:[Webometrics]])</f>
        <v>3</v>
      </c>
      <c r="M164">
        <f>SUMIFS(StandardName[IDinTheRanking],StandardName[StandardizedName],Analiza_wRankingach[[#This Row],[Nazwa uczelni]],StandardName[Ranking],"=THE")</f>
        <v>75</v>
      </c>
      <c r="N164">
        <f>SUMIFS(StandardName[IDinTheRanking],StandardName[StandardizedName],Analiza_wRankingach[[#This Row],[Nazwa uczelni]],StandardName[Ranking],"=ARWU")</f>
        <v>66</v>
      </c>
      <c r="O164">
        <f>SUMIFS(StandardName[IDinTheRanking],StandardName[StandardizedName],Analiza_wRankingach[[#This Row],[Nazwa uczelni]],StandardName[Ranking],"=QS")</f>
        <v>0</v>
      </c>
      <c r="P164">
        <f>SUMIFS(StandardName[IDinTheRanking],StandardName[StandardizedName],Analiza_wRankingach[[#This Row],[Nazwa uczelni]],StandardName[Ranking],"=Webometrics")</f>
        <v>84</v>
      </c>
      <c r="Q164" s="6">
        <f>SUM(Analiza_wRankingach[[#This Row],[THE_ID]:[Webometrics_ID]])</f>
        <v>225</v>
      </c>
      <c r="R164" s="6"/>
    </row>
    <row r="165" spans="1:18" hidden="1" x14ac:dyDescent="0.45">
      <c r="A165" t="s">
        <v>715</v>
      </c>
      <c r="B165">
        <v>64</v>
      </c>
      <c r="C165" t="s">
        <v>715</v>
      </c>
      <c r="D165">
        <v>64</v>
      </c>
      <c r="E165" t="s">
        <v>849</v>
      </c>
      <c r="G165" t="s">
        <v>614</v>
      </c>
      <c r="H165">
        <f>IF(SUMIFS(StandardName[IDinTheRanking],StandardName[StandardizedName],Analiza_wRankingach[[#This Row],[Nazwa uczelni]],StandardName[Ranking],"=THE")&gt;0,1,0)</f>
        <v>1</v>
      </c>
      <c r="I165">
        <f>IF(SUMIFS(StandardName[IDinTheRanking],StandardName[StandardizedName],Analiza_wRankingach[[#This Row],[Nazwa uczelni]],StandardName[Ranking],"=ARWU")&gt;0,1,0)</f>
        <v>1</v>
      </c>
      <c r="J165">
        <f>IF(SUMIFS(StandardName[IDinTheRanking],StandardName[StandardizedName],Analiza_wRankingach[[#This Row],[Nazwa uczelni]],StandardName[Ranking],"=QS")&gt;0,1,0)</f>
        <v>1</v>
      </c>
      <c r="K165">
        <f>IF(SUMIFS(StandardName[IDinTheRanking],StandardName[StandardizedName],Analiza_wRankingach[[#This Row],[Nazwa uczelni]],StandardName[Ranking],"=Webometrics")&gt;0,1,0)</f>
        <v>1</v>
      </c>
      <c r="L165">
        <f>SUM(Analiza_wRankingach[[#This Row],[THE]:[Webometrics]])</f>
        <v>4</v>
      </c>
      <c r="M165">
        <f>SUMIFS(StandardName[IDinTheRanking],StandardName[StandardizedName],Analiza_wRankingach[[#This Row],[Nazwa uczelni]],StandardName[Ranking],"=THE")</f>
        <v>36</v>
      </c>
      <c r="N165">
        <f>SUMIFS(StandardName[IDinTheRanking],StandardName[StandardizedName],Analiza_wRankingach[[#This Row],[Nazwa uczelni]],StandardName[Ranking],"=ARWU")</f>
        <v>88</v>
      </c>
      <c r="O165">
        <f>SUMIFS(StandardName[IDinTheRanking],StandardName[StandardizedName],Analiza_wRankingach[[#This Row],[Nazwa uczelni]],StandardName[Ranking],"=QS")</f>
        <v>19</v>
      </c>
      <c r="P165">
        <f>SUMIFS(StandardName[IDinTheRanking],StandardName[StandardizedName],Analiza_wRankingach[[#This Row],[Nazwa uczelni]],StandardName[Ranking],"=Webometrics")</f>
        <v>87</v>
      </c>
      <c r="Q165" s="6">
        <f>SUM(Analiza_wRankingach[[#This Row],[THE_ID]:[Webometrics_ID]])</f>
        <v>230</v>
      </c>
      <c r="R165" s="6"/>
    </row>
    <row r="166" spans="1:18" hidden="1" x14ac:dyDescent="0.45">
      <c r="A166" t="s">
        <v>239</v>
      </c>
      <c r="B166">
        <v>65</v>
      </c>
      <c r="C166" t="s">
        <v>239</v>
      </c>
      <c r="D166">
        <v>65</v>
      </c>
      <c r="E166" t="s">
        <v>849</v>
      </c>
      <c r="G166" t="s">
        <v>245</v>
      </c>
      <c r="H166">
        <f>IF(SUMIFS(StandardName[IDinTheRanking],StandardName[StandardizedName],Analiza_wRankingach[[#This Row],[Nazwa uczelni]],StandardName[Ranking],"=THE")&gt;0,1,0)</f>
        <v>1</v>
      </c>
      <c r="I166">
        <f>IF(SUMIFS(StandardName[IDinTheRanking],StandardName[StandardizedName],Analiza_wRankingach[[#This Row],[Nazwa uczelni]],StandardName[Ranking],"=ARWU")&gt;0,1,0)</f>
        <v>1</v>
      </c>
      <c r="J166">
        <f>IF(SUMIFS(StandardName[IDinTheRanking],StandardName[StandardizedName],Analiza_wRankingach[[#This Row],[Nazwa uczelni]],StandardName[Ranking],"=QS")&gt;0,1,0)</f>
        <v>1</v>
      </c>
      <c r="K166">
        <f>IF(SUMIFS(StandardName[IDinTheRanking],StandardName[StandardizedName],Analiza_wRankingach[[#This Row],[Nazwa uczelni]],StandardName[Ranking],"=Webometrics")&gt;0,1,0)</f>
        <v>1</v>
      </c>
      <c r="L166">
        <f>SUM(Analiza_wRankingach[[#This Row],[THE]:[Webometrics]])</f>
        <v>4</v>
      </c>
      <c r="M166">
        <f>SUMIFS(StandardName[IDinTheRanking],StandardName[StandardizedName],Analiza_wRankingach[[#This Row],[Nazwa uczelni]],StandardName[Ranking],"=THE")</f>
        <v>44</v>
      </c>
      <c r="N166">
        <f>SUMIFS(StandardName[IDinTheRanking],StandardName[StandardizedName],Analiza_wRankingach[[#This Row],[Nazwa uczelni]],StandardName[Ranking],"=ARWU")</f>
        <v>75</v>
      </c>
      <c r="O166">
        <f>SUMIFS(StandardName[IDinTheRanking],StandardName[StandardizedName],Analiza_wRankingach[[#This Row],[Nazwa uczelni]],StandardName[Ranking],"=QS")</f>
        <v>57</v>
      </c>
      <c r="P166">
        <f>SUMIFS(StandardName[IDinTheRanking],StandardName[StandardizedName],Analiza_wRankingach[[#This Row],[Nazwa uczelni]],StandardName[Ranking],"=Webometrics")</f>
        <v>57</v>
      </c>
      <c r="Q166" s="6">
        <f>SUM(Analiza_wRankingach[[#This Row],[THE_ID]:[Webometrics_ID]])</f>
        <v>233</v>
      </c>
      <c r="R166" s="6"/>
    </row>
    <row r="167" spans="1:18" hidden="1" x14ac:dyDescent="0.45">
      <c r="A167" t="s">
        <v>719</v>
      </c>
      <c r="B167">
        <v>66</v>
      </c>
      <c r="C167" t="s">
        <v>403</v>
      </c>
      <c r="D167">
        <v>65</v>
      </c>
      <c r="E167" t="s">
        <v>849</v>
      </c>
      <c r="G167" t="s">
        <v>474</v>
      </c>
      <c r="H167">
        <f>IF(SUMIFS(StandardName[IDinTheRanking],StandardName[StandardizedName],Analiza_wRankingach[[#This Row],[Nazwa uczelni]],StandardName[Ranking],"=THE")&gt;0,1,0)</f>
        <v>1</v>
      </c>
      <c r="I167">
        <f>IF(SUMIFS(StandardName[IDinTheRanking],StandardName[StandardizedName],Analiza_wRankingach[[#This Row],[Nazwa uczelni]],StandardName[Ranking],"=ARWU")&gt;0,1,0)</f>
        <v>0</v>
      </c>
      <c r="J167">
        <f>IF(SUMIFS(StandardName[IDinTheRanking],StandardName[StandardizedName],Analiza_wRankingach[[#This Row],[Nazwa uczelni]],StandardName[Ranking],"=QS")&gt;0,1,0)</f>
        <v>1</v>
      </c>
      <c r="K167">
        <f>IF(SUMIFS(StandardName[IDinTheRanking],StandardName[StandardizedName],Analiza_wRankingach[[#This Row],[Nazwa uczelni]],StandardName[Ranking],"=Webometrics")&gt;0,1,0)</f>
        <v>1</v>
      </c>
      <c r="L167">
        <f>SUM(Analiza_wRankingach[[#This Row],[THE]:[Webometrics]])</f>
        <v>3</v>
      </c>
      <c r="M167">
        <f>SUMIFS(StandardName[IDinTheRanking],StandardName[StandardizedName],Analiza_wRankingach[[#This Row],[Nazwa uczelni]],StandardName[Ranking],"=THE")</f>
        <v>99</v>
      </c>
      <c r="N167">
        <f>SUMIFS(StandardName[IDinTheRanking],StandardName[StandardizedName],Analiza_wRankingach[[#This Row],[Nazwa uczelni]],StandardName[Ranking],"=ARWU")</f>
        <v>0</v>
      </c>
      <c r="O167">
        <f>SUMIFS(StandardName[IDinTheRanking],StandardName[StandardizedName],Analiza_wRankingach[[#This Row],[Nazwa uczelni]],StandardName[Ranking],"=QS")</f>
        <v>54</v>
      </c>
      <c r="P167">
        <f>SUMIFS(StandardName[IDinTheRanking],StandardName[StandardizedName],Analiza_wRankingach[[#This Row],[Nazwa uczelni]],StandardName[Ranking],"=Webometrics")</f>
        <v>89</v>
      </c>
      <c r="Q167" s="6">
        <f>SUM(Analiza_wRankingach[[#This Row],[THE_ID]:[Webometrics_ID]])</f>
        <v>242</v>
      </c>
      <c r="R167" s="6"/>
    </row>
    <row r="168" spans="1:18" hidden="1" x14ac:dyDescent="0.45">
      <c r="A168" t="s">
        <v>720</v>
      </c>
      <c r="B168">
        <v>67</v>
      </c>
      <c r="C168" t="s">
        <v>720</v>
      </c>
      <c r="D168">
        <v>67</v>
      </c>
      <c r="E168" t="s">
        <v>849</v>
      </c>
      <c r="G168" t="s">
        <v>337</v>
      </c>
      <c r="H168">
        <f>IF(SUMIFS(StandardName[IDinTheRanking],StandardName[StandardizedName],Analiza_wRankingach[[#This Row],[Nazwa uczelni]],StandardName[Ranking],"=THE")&gt;0,1,0)</f>
        <v>1</v>
      </c>
      <c r="I168">
        <f>IF(SUMIFS(StandardName[IDinTheRanking],StandardName[StandardizedName],Analiza_wRankingach[[#This Row],[Nazwa uczelni]],StandardName[Ranking],"=ARWU")&gt;0,1,0)</f>
        <v>1</v>
      </c>
      <c r="J168">
        <f>IF(SUMIFS(StandardName[IDinTheRanking],StandardName[StandardizedName],Analiza_wRankingach[[#This Row],[Nazwa uczelni]],StandardName[Ranking],"=QS")&gt;0,1,0)</f>
        <v>1</v>
      </c>
      <c r="K168">
        <f>IF(SUMIFS(StandardName[IDinTheRanking],StandardName[StandardizedName],Analiza_wRankingach[[#This Row],[Nazwa uczelni]],StandardName[Ranking],"=Webometrics")&gt;0,1,0)</f>
        <v>1</v>
      </c>
      <c r="L168">
        <f>SUM(Analiza_wRankingach[[#This Row],[THE]:[Webometrics]])</f>
        <v>4</v>
      </c>
      <c r="M168">
        <f>SUMIFS(StandardName[IDinTheRanking],StandardName[StandardizedName],Analiza_wRankingach[[#This Row],[Nazwa uczelni]],StandardName[Ranking],"=THE")</f>
        <v>62</v>
      </c>
      <c r="N168">
        <f>SUMIFS(StandardName[IDinTheRanking],StandardName[StandardizedName],Analiza_wRankingach[[#This Row],[Nazwa uczelni]],StandardName[Ranking],"=ARWU")</f>
        <v>80</v>
      </c>
      <c r="O168">
        <f>SUMIFS(StandardName[IDinTheRanking],StandardName[StandardizedName],Analiza_wRankingach[[#This Row],[Nazwa uczelni]],StandardName[Ranking],"=QS")</f>
        <v>30</v>
      </c>
      <c r="P168">
        <f>SUMIFS(StandardName[IDinTheRanking],StandardName[StandardizedName],Analiza_wRankingach[[#This Row],[Nazwa uczelni]],StandardName[Ranking],"=Webometrics")</f>
        <v>79</v>
      </c>
      <c r="Q168" s="6">
        <f>SUM(Analiza_wRankingach[[#This Row],[THE_ID]:[Webometrics_ID]])</f>
        <v>251</v>
      </c>
      <c r="R168" s="6"/>
    </row>
    <row r="169" spans="1:18" hidden="1" x14ac:dyDescent="0.45">
      <c r="A169" t="s">
        <v>722</v>
      </c>
      <c r="B169">
        <v>68</v>
      </c>
      <c r="C169" t="s">
        <v>722</v>
      </c>
      <c r="D169">
        <v>68</v>
      </c>
      <c r="E169" t="s">
        <v>849</v>
      </c>
      <c r="G169" t="s">
        <v>306</v>
      </c>
      <c r="H169">
        <f>IF(SUMIFS(StandardName[IDinTheRanking],StandardName[StandardizedName],Analiza_wRankingach[[#This Row],[Nazwa uczelni]],StandardName[Ranking],"=THE")&gt;0,1,0)</f>
        <v>1</v>
      </c>
      <c r="I169">
        <f>IF(SUMIFS(StandardName[IDinTheRanking],StandardName[StandardizedName],Analiza_wRankingach[[#This Row],[Nazwa uczelni]],StandardName[Ranking],"=ARWU")&gt;0,1,0)</f>
        <v>1</v>
      </c>
      <c r="J169">
        <f>IF(SUMIFS(StandardName[IDinTheRanking],StandardName[StandardizedName],Analiza_wRankingach[[#This Row],[Nazwa uczelni]],StandardName[Ranking],"=QS")&gt;0,1,0)</f>
        <v>1</v>
      </c>
      <c r="K169">
        <f>IF(SUMIFS(StandardName[IDinTheRanking],StandardName[StandardizedName],Analiza_wRankingach[[#This Row],[Nazwa uczelni]],StandardName[Ranking],"=Webometrics")&gt;0,1,0)</f>
        <v>1</v>
      </c>
      <c r="L169">
        <f>SUM(Analiza_wRankingach[[#This Row],[THE]:[Webometrics]])</f>
        <v>4</v>
      </c>
      <c r="M169">
        <f>SUMIFS(StandardName[IDinTheRanking],StandardName[StandardizedName],Analiza_wRankingach[[#This Row],[Nazwa uczelni]],StandardName[Ranking],"=THE")</f>
        <v>56</v>
      </c>
      <c r="N169">
        <f>SUMIFS(StandardName[IDinTheRanking],StandardName[StandardizedName],Analiza_wRankingach[[#This Row],[Nazwa uczelni]],StandardName[Ranking],"=ARWU")</f>
        <v>98</v>
      </c>
      <c r="O169">
        <f>SUMIFS(StandardName[IDinTheRanking],StandardName[StandardizedName],Analiza_wRankingach[[#This Row],[Nazwa uczelni]],StandardName[Ranking],"=QS")</f>
        <v>29</v>
      </c>
      <c r="P169">
        <f>SUMIFS(StandardName[IDinTheRanking],StandardName[StandardizedName],Analiza_wRankingach[[#This Row],[Nazwa uczelni]],StandardName[Ranking],"=Webometrics")</f>
        <v>96</v>
      </c>
      <c r="Q169" s="6">
        <f>SUM(Analiza_wRankingach[[#This Row],[THE_ID]:[Webometrics_ID]])</f>
        <v>279</v>
      </c>
      <c r="R169" s="6"/>
    </row>
    <row r="170" spans="1:18" hidden="1" x14ac:dyDescent="0.45">
      <c r="A170" t="s">
        <v>456</v>
      </c>
      <c r="B170">
        <v>69</v>
      </c>
      <c r="C170" t="s">
        <v>456</v>
      </c>
      <c r="D170">
        <v>69</v>
      </c>
      <c r="E170" t="s">
        <v>849</v>
      </c>
      <c r="G170" t="s">
        <v>332</v>
      </c>
      <c r="H170">
        <f>IF(SUMIFS(StandardName[IDinTheRanking],StandardName[StandardizedName],Analiza_wRankingach[[#This Row],[Nazwa uczelni]],StandardName[Ranking],"=THE")&gt;0,1,0)</f>
        <v>1</v>
      </c>
      <c r="I170">
        <f>IF(SUMIFS(StandardName[IDinTheRanking],StandardName[StandardizedName],Analiza_wRankingach[[#This Row],[Nazwa uczelni]],StandardName[Ranking],"=ARWU")&gt;0,1,0)</f>
        <v>1</v>
      </c>
      <c r="J170">
        <f>IF(SUMIFS(StandardName[IDinTheRanking],StandardName[StandardizedName],Analiza_wRankingach[[#This Row],[Nazwa uczelni]],StandardName[Ranking],"=QS")&gt;0,1,0)</f>
        <v>1</v>
      </c>
      <c r="K170">
        <f>IF(SUMIFS(StandardName[IDinTheRanking],StandardName[StandardizedName],Analiza_wRankingach[[#This Row],[Nazwa uczelni]],StandardName[Ranking],"=Webometrics")&gt;0,1,0)</f>
        <v>1</v>
      </c>
      <c r="L170">
        <f>SUM(Analiza_wRankingach[[#This Row],[THE]:[Webometrics]])</f>
        <v>4</v>
      </c>
      <c r="M170">
        <f>SUMIFS(StandardName[IDinTheRanking],StandardName[StandardizedName],Analiza_wRankingach[[#This Row],[Nazwa uczelni]],StandardName[Ranking],"=THE")</f>
        <v>61</v>
      </c>
      <c r="N170">
        <f>SUMIFS(StandardName[IDinTheRanking],StandardName[StandardizedName],Analiza_wRankingach[[#This Row],[Nazwa uczelni]],StandardName[Ranking],"=ARWU")</f>
        <v>99</v>
      </c>
      <c r="O170">
        <f>SUMIFS(StandardName[IDinTheRanking],StandardName[StandardizedName],Analiza_wRankingach[[#This Row],[Nazwa uczelni]],StandardName[Ranking],"=QS")</f>
        <v>63</v>
      </c>
      <c r="P170">
        <f>SUMIFS(StandardName[IDinTheRanking],StandardName[StandardizedName],Analiza_wRankingach[[#This Row],[Nazwa uczelni]],StandardName[Ranking],"=Webometrics")</f>
        <v>80</v>
      </c>
      <c r="Q170" s="6">
        <f>SUM(Analiza_wRankingach[[#This Row],[THE_ID]:[Webometrics_ID]])</f>
        <v>303</v>
      </c>
      <c r="R170" s="6"/>
    </row>
    <row r="171" spans="1:18" hidden="1" x14ac:dyDescent="0.45">
      <c r="A171" t="s">
        <v>725</v>
      </c>
      <c r="B171">
        <v>70</v>
      </c>
      <c r="C171" t="s">
        <v>725</v>
      </c>
      <c r="D171">
        <v>70</v>
      </c>
      <c r="E171" t="s">
        <v>849</v>
      </c>
      <c r="G171" t="s">
        <v>425</v>
      </c>
      <c r="H171">
        <f>IF(SUMIFS(StandardName[IDinTheRanking],StandardName[StandardizedName],Analiza_wRankingach[[#This Row],[Nazwa uczelni]],StandardName[Ranking],"=THE")&gt;0,1,0)</f>
        <v>1</v>
      </c>
      <c r="I171">
        <f>IF(SUMIFS(StandardName[IDinTheRanking],StandardName[StandardizedName],Analiza_wRankingach[[#This Row],[Nazwa uczelni]],StandardName[Ranking],"=ARWU")&gt;0,1,0)</f>
        <v>1</v>
      </c>
      <c r="J171">
        <f>IF(SUMIFS(StandardName[IDinTheRanking],StandardName[StandardizedName],Analiza_wRankingach[[#This Row],[Nazwa uczelni]],StandardName[Ranking],"=QS")&gt;0,1,0)</f>
        <v>1</v>
      </c>
      <c r="K171">
        <f>IF(SUMIFS(StandardName[IDinTheRanking],StandardName[StandardizedName],Analiza_wRankingach[[#This Row],[Nazwa uczelni]],StandardName[Ranking],"=Webometrics")&gt;0,1,0)</f>
        <v>1</v>
      </c>
      <c r="L171">
        <f>SUM(Analiza_wRankingach[[#This Row],[THE]:[Webometrics]])</f>
        <v>4</v>
      </c>
      <c r="M171">
        <f>SUMIFS(StandardName[IDinTheRanking],StandardName[StandardizedName],Analiza_wRankingach[[#This Row],[Nazwa uczelni]],StandardName[Ranking],"=THE")</f>
        <v>84</v>
      </c>
      <c r="N171">
        <f>SUMIFS(StandardName[IDinTheRanking],StandardName[StandardizedName],Analiza_wRankingach[[#This Row],[Nazwa uczelni]],StandardName[Ranking],"=ARWU")</f>
        <v>59</v>
      </c>
      <c r="O171">
        <f>SUMIFS(StandardName[IDinTheRanking],StandardName[StandardizedName],Analiza_wRankingach[[#This Row],[Nazwa uczelni]],StandardName[Ranking],"=QS")</f>
        <v>84</v>
      </c>
      <c r="P171">
        <f>SUMIFS(StandardName[IDinTheRanking],StandardName[StandardizedName],Analiza_wRankingach[[#This Row],[Nazwa uczelni]],StandardName[Ranking],"=Webometrics")</f>
        <v>92</v>
      </c>
      <c r="Q171" s="6">
        <f>SUM(Analiza_wRankingach[[#This Row],[THE_ID]:[Webometrics_ID]])</f>
        <v>319</v>
      </c>
      <c r="R171" s="6"/>
    </row>
    <row r="172" spans="1:18" hidden="1" x14ac:dyDescent="0.45">
      <c r="A172" t="s">
        <v>728</v>
      </c>
      <c r="B172">
        <v>71</v>
      </c>
      <c r="C172" t="s">
        <v>728</v>
      </c>
      <c r="D172">
        <v>71</v>
      </c>
      <c r="E172" t="s">
        <v>849</v>
      </c>
      <c r="G172" t="s">
        <v>385</v>
      </c>
      <c r="H172">
        <f>IF(SUMIFS(StandardName[IDinTheRanking],StandardName[StandardizedName],Analiza_wRankingach[[#This Row],[Nazwa uczelni]],StandardName[Ranking],"=THE")&gt;0,1,0)</f>
        <v>1</v>
      </c>
      <c r="I172">
        <f>IF(SUMIFS(StandardName[IDinTheRanking],StandardName[StandardizedName],Analiza_wRankingach[[#This Row],[Nazwa uczelni]],StandardName[Ranking],"=ARWU")&gt;0,1,0)</f>
        <v>1</v>
      </c>
      <c r="J172">
        <f>IF(SUMIFS(StandardName[IDinTheRanking],StandardName[StandardizedName],Analiza_wRankingach[[#This Row],[Nazwa uczelni]],StandardName[Ranking],"=QS")&gt;0,1,0)</f>
        <v>1</v>
      </c>
      <c r="K172">
        <f>IF(SUMIFS(StandardName[IDinTheRanking],StandardName[StandardizedName],Analiza_wRankingach[[#This Row],[Nazwa uczelni]],StandardName[Ranking],"=Webometrics")&gt;0,1,0)</f>
        <v>1</v>
      </c>
      <c r="L172">
        <f>SUM(Analiza_wRankingach[[#This Row],[THE]:[Webometrics]])</f>
        <v>4</v>
      </c>
      <c r="M172">
        <f>SUMIFS(StandardName[IDinTheRanking],StandardName[StandardizedName],Analiza_wRankingach[[#This Row],[Nazwa uczelni]],StandardName[Ranking],"=THE")</f>
        <v>74</v>
      </c>
      <c r="N172">
        <f>SUMIFS(StandardName[IDinTheRanking],StandardName[StandardizedName],Analiza_wRankingach[[#This Row],[Nazwa uczelni]],StandardName[Ranking],"=ARWU")</f>
        <v>63</v>
      </c>
      <c r="O172">
        <f>SUMIFS(StandardName[IDinTheRanking],StandardName[StandardizedName],Analiza_wRankingach[[#This Row],[Nazwa uczelni]],StandardName[Ranking],"=QS")</f>
        <v>94</v>
      </c>
      <c r="P172">
        <f>SUMIFS(StandardName[IDinTheRanking],StandardName[StandardizedName],Analiza_wRankingach[[#This Row],[Nazwa uczelni]],StandardName[Ranking],"=Webometrics")</f>
        <v>95</v>
      </c>
      <c r="Q172" s="6">
        <f>SUM(Analiza_wRankingach[[#This Row],[THE_ID]:[Webometrics_ID]])</f>
        <v>326</v>
      </c>
      <c r="R172" s="6"/>
    </row>
    <row r="173" spans="1:18" hidden="1" x14ac:dyDescent="0.45">
      <c r="A173" t="s">
        <v>276</v>
      </c>
      <c r="B173">
        <v>72</v>
      </c>
      <c r="C173" t="s">
        <v>276</v>
      </c>
      <c r="D173">
        <v>72</v>
      </c>
      <c r="E173" t="s">
        <v>849</v>
      </c>
      <c r="H173" s="6">
        <f>SUBTOTAL(109,Analiza_wRankingach[THE])</f>
        <v>0</v>
      </c>
      <c r="I173" s="6">
        <f>SUBTOTAL(109,Analiza_wRankingach[ARWU])</f>
        <v>0</v>
      </c>
      <c r="J173" s="6">
        <f>SUBTOTAL(109,Analiza_wRankingach[QS])</f>
        <v>0</v>
      </c>
      <c r="K173" s="6">
        <f>SUBTOTAL(109,Analiza_wRankingach[Webometrics])</f>
        <v>0</v>
      </c>
      <c r="L173" s="6">
        <f>SUBTOTAL(102,Analiza_wRankingach[LiczbaWystąpień])</f>
        <v>0</v>
      </c>
      <c r="M173" s="6"/>
      <c r="N173" s="6"/>
      <c r="O173" s="6"/>
      <c r="P173" s="6"/>
      <c r="Q173" s="6"/>
    </row>
    <row r="174" spans="1:18" hidden="1" x14ac:dyDescent="0.45">
      <c r="A174" t="s">
        <v>732</v>
      </c>
      <c r="B174">
        <v>73</v>
      </c>
      <c r="C174" t="s">
        <v>732</v>
      </c>
      <c r="D174">
        <v>73</v>
      </c>
      <c r="E174" t="s">
        <v>849</v>
      </c>
    </row>
    <row r="175" spans="1:18" hidden="1" x14ac:dyDescent="0.45">
      <c r="A175" t="s">
        <v>733</v>
      </c>
      <c r="B175">
        <v>74</v>
      </c>
      <c r="C175" t="s">
        <v>733</v>
      </c>
      <c r="D175">
        <v>74</v>
      </c>
      <c r="E175" t="s">
        <v>849</v>
      </c>
    </row>
    <row r="176" spans="1:18" hidden="1" x14ac:dyDescent="0.45">
      <c r="A176" t="s">
        <v>734</v>
      </c>
      <c r="B176">
        <v>75</v>
      </c>
      <c r="C176" t="s">
        <v>734</v>
      </c>
      <c r="D176">
        <v>75</v>
      </c>
      <c r="E176" t="s">
        <v>849</v>
      </c>
      <c r="H176">
        <v>1</v>
      </c>
      <c r="I176">
        <v>68</v>
      </c>
      <c r="J176">
        <f>I176*H176</f>
        <v>68</v>
      </c>
    </row>
    <row r="177" spans="1:14" hidden="1" x14ac:dyDescent="0.45">
      <c r="A177" t="s">
        <v>234</v>
      </c>
      <c r="B177">
        <v>76</v>
      </c>
      <c r="C177" t="s">
        <v>234</v>
      </c>
      <c r="D177">
        <v>76</v>
      </c>
      <c r="E177" t="s">
        <v>849</v>
      </c>
      <c r="H177">
        <v>2</v>
      </c>
      <c r="I177">
        <v>28</v>
      </c>
      <c r="J177">
        <f>I177*H177</f>
        <v>56</v>
      </c>
    </row>
    <row r="178" spans="1:14" hidden="1" x14ac:dyDescent="0.45">
      <c r="A178" t="s">
        <v>738</v>
      </c>
      <c r="B178">
        <v>77</v>
      </c>
      <c r="C178" t="s">
        <v>738</v>
      </c>
      <c r="D178">
        <v>77</v>
      </c>
      <c r="E178" t="s">
        <v>849</v>
      </c>
      <c r="H178">
        <v>3</v>
      </c>
      <c r="I178">
        <v>24</v>
      </c>
      <c r="J178">
        <f>I178*H178</f>
        <v>72</v>
      </c>
    </row>
    <row r="179" spans="1:14" hidden="1" x14ac:dyDescent="0.45">
      <c r="A179" t="s">
        <v>740</v>
      </c>
      <c r="B179">
        <v>78</v>
      </c>
      <c r="C179" t="s">
        <v>740</v>
      </c>
      <c r="D179">
        <v>78</v>
      </c>
      <c r="E179" t="s">
        <v>849</v>
      </c>
      <c r="H179">
        <v>4</v>
      </c>
      <c r="I179">
        <v>51</v>
      </c>
      <c r="J179">
        <f>I179*H179</f>
        <v>204</v>
      </c>
    </row>
    <row r="180" spans="1:14" hidden="1" x14ac:dyDescent="0.45">
      <c r="A180" t="s">
        <v>742</v>
      </c>
      <c r="B180">
        <v>79</v>
      </c>
      <c r="C180" t="s">
        <v>742</v>
      </c>
      <c r="D180">
        <v>79</v>
      </c>
      <c r="E180" t="s">
        <v>849</v>
      </c>
      <c r="J180">
        <f>SUM(J176:J179)</f>
        <v>400</v>
      </c>
    </row>
    <row r="181" spans="1:14" hidden="1" x14ac:dyDescent="0.45">
      <c r="A181" t="s">
        <v>157</v>
      </c>
      <c r="B181">
        <v>80</v>
      </c>
      <c r="C181" t="s">
        <v>157</v>
      </c>
      <c r="D181">
        <v>80</v>
      </c>
      <c r="E181" t="s">
        <v>849</v>
      </c>
    </row>
    <row r="182" spans="1:14" hidden="1" x14ac:dyDescent="0.45">
      <c r="A182" t="s">
        <v>420</v>
      </c>
      <c r="B182">
        <v>81</v>
      </c>
      <c r="C182" t="s">
        <v>420</v>
      </c>
      <c r="D182">
        <v>81</v>
      </c>
      <c r="E182" t="s">
        <v>849</v>
      </c>
    </row>
    <row r="183" spans="1:14" hidden="1" x14ac:dyDescent="0.45">
      <c r="A183" t="s">
        <v>545</v>
      </c>
      <c r="B183">
        <v>82</v>
      </c>
      <c r="C183" t="s">
        <v>545</v>
      </c>
      <c r="D183">
        <v>82</v>
      </c>
      <c r="E183" t="s">
        <v>849</v>
      </c>
      <c r="I183" t="s">
        <v>864</v>
      </c>
      <c r="J183" t="s">
        <v>863</v>
      </c>
      <c r="K183" t="s">
        <v>865</v>
      </c>
      <c r="L183" t="s">
        <v>866</v>
      </c>
      <c r="M183" t="s">
        <v>867</v>
      </c>
      <c r="N183" t="s">
        <v>868</v>
      </c>
    </row>
    <row r="184" spans="1:14" hidden="1" x14ac:dyDescent="0.45">
      <c r="A184" t="s">
        <v>412</v>
      </c>
      <c r="B184">
        <v>83</v>
      </c>
      <c r="C184" t="s">
        <v>412</v>
      </c>
      <c r="D184">
        <v>83</v>
      </c>
      <c r="E184" t="s">
        <v>849</v>
      </c>
      <c r="I184">
        <v>1</v>
      </c>
      <c r="J184">
        <v>68</v>
      </c>
      <c r="K184">
        <v>19</v>
      </c>
      <c r="L184">
        <v>21</v>
      </c>
      <c r="M184">
        <v>19</v>
      </c>
      <c r="N184">
        <v>9</v>
      </c>
    </row>
    <row r="185" spans="1:14" hidden="1" x14ac:dyDescent="0.45">
      <c r="A185" t="s">
        <v>425</v>
      </c>
      <c r="B185">
        <v>84</v>
      </c>
      <c r="C185" t="s">
        <v>425</v>
      </c>
      <c r="D185">
        <v>83</v>
      </c>
      <c r="E185" t="s">
        <v>849</v>
      </c>
      <c r="I185">
        <v>2</v>
      </c>
      <c r="J185">
        <v>28</v>
      </c>
      <c r="K185">
        <v>14</v>
      </c>
      <c r="L185">
        <v>12</v>
      </c>
      <c r="M185">
        <v>13</v>
      </c>
      <c r="N185">
        <v>17</v>
      </c>
    </row>
    <row r="186" spans="1:14" hidden="1" x14ac:dyDescent="0.45">
      <c r="A186" t="s">
        <v>266</v>
      </c>
      <c r="B186">
        <v>85</v>
      </c>
      <c r="C186" t="s">
        <v>266</v>
      </c>
      <c r="D186">
        <v>85</v>
      </c>
      <c r="E186" t="s">
        <v>849</v>
      </c>
      <c r="I186">
        <v>3</v>
      </c>
      <c r="J186">
        <v>24</v>
      </c>
      <c r="K186">
        <v>16</v>
      </c>
      <c r="L186">
        <v>16</v>
      </c>
      <c r="M186">
        <v>17</v>
      </c>
      <c r="N186">
        <v>23</v>
      </c>
    </row>
    <row r="187" spans="1:14" hidden="1" x14ac:dyDescent="0.45">
      <c r="A187" t="s">
        <v>749</v>
      </c>
      <c r="B187">
        <v>86</v>
      </c>
      <c r="C187" t="s">
        <v>749</v>
      </c>
      <c r="D187">
        <v>86</v>
      </c>
      <c r="E187" t="s">
        <v>849</v>
      </c>
      <c r="I187">
        <v>4</v>
      </c>
      <c r="J187">
        <v>51</v>
      </c>
      <c r="K187">
        <v>51</v>
      </c>
      <c r="L187">
        <v>51</v>
      </c>
      <c r="M187">
        <v>51</v>
      </c>
      <c r="N187">
        <v>51</v>
      </c>
    </row>
    <row r="188" spans="1:14" hidden="1" x14ac:dyDescent="0.45">
      <c r="A188" t="s">
        <v>751</v>
      </c>
      <c r="B188">
        <v>87</v>
      </c>
      <c r="C188" t="s">
        <v>751</v>
      </c>
      <c r="D188">
        <v>87</v>
      </c>
      <c r="E188" t="s">
        <v>849</v>
      </c>
      <c r="I188" t="s">
        <v>862</v>
      </c>
      <c r="J188">
        <v>171</v>
      </c>
      <c r="K188">
        <v>100</v>
      </c>
      <c r="L188">
        <v>100</v>
      </c>
      <c r="M188">
        <v>100</v>
      </c>
      <c r="N188">
        <v>100</v>
      </c>
    </row>
    <row r="189" spans="1:14" hidden="1" x14ac:dyDescent="0.45">
      <c r="A189" t="s">
        <v>216</v>
      </c>
      <c r="B189">
        <v>88</v>
      </c>
      <c r="C189" t="s">
        <v>216</v>
      </c>
      <c r="D189">
        <v>88</v>
      </c>
      <c r="E189" t="s">
        <v>849</v>
      </c>
    </row>
    <row r="190" spans="1:14" hidden="1" x14ac:dyDescent="0.45">
      <c r="A190" t="s">
        <v>756</v>
      </c>
      <c r="B190">
        <v>89</v>
      </c>
      <c r="C190" t="s">
        <v>756</v>
      </c>
      <c r="D190">
        <v>89</v>
      </c>
      <c r="E190" t="s">
        <v>849</v>
      </c>
      <c r="I190" t="s">
        <v>864</v>
      </c>
      <c r="J190" t="s">
        <v>863</v>
      </c>
      <c r="K190" t="s">
        <v>865</v>
      </c>
      <c r="L190" t="s">
        <v>866</v>
      </c>
      <c r="M190" t="s">
        <v>867</v>
      </c>
      <c r="N190" t="s">
        <v>868</v>
      </c>
    </row>
    <row r="191" spans="1:14" hidden="1" x14ac:dyDescent="0.45">
      <c r="A191" t="s">
        <v>622</v>
      </c>
      <c r="B191">
        <v>90</v>
      </c>
      <c r="C191" t="s">
        <v>622</v>
      </c>
      <c r="D191">
        <v>90</v>
      </c>
      <c r="E191" t="s">
        <v>849</v>
      </c>
      <c r="I191">
        <v>1</v>
      </c>
      <c r="J191">
        <v>68</v>
      </c>
      <c r="K191">
        <f>$I184*K184</f>
        <v>19</v>
      </c>
      <c r="L191">
        <f t="shared" ref="L191:N195" si="0">$I184*L184</f>
        <v>21</v>
      </c>
      <c r="M191">
        <f t="shared" si="0"/>
        <v>19</v>
      </c>
      <c r="N191">
        <f t="shared" si="0"/>
        <v>9</v>
      </c>
    </row>
    <row r="192" spans="1:14" hidden="1" x14ac:dyDescent="0.45">
      <c r="A192" t="s">
        <v>761</v>
      </c>
      <c r="B192">
        <v>91</v>
      </c>
      <c r="C192" t="s">
        <v>761</v>
      </c>
      <c r="D192">
        <v>91</v>
      </c>
      <c r="E192" t="s">
        <v>849</v>
      </c>
      <c r="I192">
        <v>2</v>
      </c>
      <c r="J192">
        <v>28</v>
      </c>
      <c r="K192">
        <f>$I185*K185</f>
        <v>28</v>
      </c>
      <c r="L192">
        <f t="shared" si="0"/>
        <v>24</v>
      </c>
      <c r="M192">
        <f t="shared" si="0"/>
        <v>26</v>
      </c>
      <c r="N192">
        <f t="shared" si="0"/>
        <v>34</v>
      </c>
    </row>
    <row r="193" spans="1:14" hidden="1" x14ac:dyDescent="0.45">
      <c r="A193" t="s">
        <v>763</v>
      </c>
      <c r="B193">
        <v>92</v>
      </c>
      <c r="C193" t="s">
        <v>763</v>
      </c>
      <c r="D193">
        <v>92</v>
      </c>
      <c r="E193" t="s">
        <v>849</v>
      </c>
      <c r="I193">
        <v>3</v>
      </c>
      <c r="J193">
        <v>24</v>
      </c>
      <c r="K193">
        <f>$I186*K186</f>
        <v>48</v>
      </c>
      <c r="L193">
        <f t="shared" si="0"/>
        <v>48</v>
      </c>
      <c r="M193">
        <f t="shared" si="0"/>
        <v>51</v>
      </c>
      <c r="N193">
        <f t="shared" si="0"/>
        <v>69</v>
      </c>
    </row>
    <row r="194" spans="1:14" hidden="1" x14ac:dyDescent="0.45">
      <c r="A194" t="s">
        <v>765</v>
      </c>
      <c r="B194">
        <v>93</v>
      </c>
      <c r="C194" t="s">
        <v>765</v>
      </c>
      <c r="D194">
        <v>93</v>
      </c>
      <c r="E194" t="s">
        <v>849</v>
      </c>
      <c r="I194">
        <v>4</v>
      </c>
      <c r="J194">
        <v>51</v>
      </c>
      <c r="K194">
        <f>$I187*K187</f>
        <v>204</v>
      </c>
      <c r="L194">
        <f t="shared" si="0"/>
        <v>204</v>
      </c>
      <c r="M194">
        <f t="shared" si="0"/>
        <v>204</v>
      </c>
      <c r="N194">
        <f t="shared" si="0"/>
        <v>204</v>
      </c>
    </row>
    <row r="195" spans="1:14" hidden="1" x14ac:dyDescent="0.45">
      <c r="A195" t="s">
        <v>385</v>
      </c>
      <c r="B195">
        <v>94</v>
      </c>
      <c r="C195" t="s">
        <v>385</v>
      </c>
      <c r="D195">
        <v>94</v>
      </c>
      <c r="E195" t="s">
        <v>849</v>
      </c>
      <c r="I195" t="s">
        <v>862</v>
      </c>
      <c r="J195">
        <v>171</v>
      </c>
      <c r="K195">
        <f>SUM(K191:K194)/4</f>
        <v>74.75</v>
      </c>
      <c r="L195">
        <f>SUM(L191:L194)/4</f>
        <v>74.25</v>
      </c>
      <c r="M195">
        <f>SUM(M191:M194)/4</f>
        <v>75</v>
      </c>
      <c r="N195">
        <f>SUM(N191:N194)/4</f>
        <v>79</v>
      </c>
    </row>
    <row r="196" spans="1:14" hidden="1" x14ac:dyDescent="0.45">
      <c r="A196" t="s">
        <v>770</v>
      </c>
      <c r="B196">
        <v>95</v>
      </c>
      <c r="C196" t="s">
        <v>770</v>
      </c>
      <c r="D196">
        <v>95</v>
      </c>
      <c r="E196" t="s">
        <v>849</v>
      </c>
    </row>
    <row r="197" spans="1:14" hidden="1" x14ac:dyDescent="0.45">
      <c r="A197" t="s">
        <v>773</v>
      </c>
      <c r="B197">
        <v>96</v>
      </c>
      <c r="C197" t="s">
        <v>773</v>
      </c>
      <c r="D197">
        <v>96</v>
      </c>
      <c r="E197" t="s">
        <v>849</v>
      </c>
    </row>
    <row r="198" spans="1:14" hidden="1" x14ac:dyDescent="0.45">
      <c r="A198" t="s">
        <v>776</v>
      </c>
      <c r="B198">
        <v>97</v>
      </c>
      <c r="C198" t="s">
        <v>776</v>
      </c>
      <c r="D198">
        <v>96</v>
      </c>
      <c r="E198" t="s">
        <v>849</v>
      </c>
    </row>
    <row r="199" spans="1:14" hidden="1" x14ac:dyDescent="0.45">
      <c r="A199" t="s">
        <v>778</v>
      </c>
      <c r="B199">
        <v>98</v>
      </c>
      <c r="C199" t="s">
        <v>778</v>
      </c>
      <c r="D199">
        <v>98</v>
      </c>
      <c r="E199" t="s">
        <v>849</v>
      </c>
    </row>
    <row r="200" spans="1:14" hidden="1" x14ac:dyDescent="0.45">
      <c r="A200" t="s">
        <v>780</v>
      </c>
      <c r="B200">
        <v>99</v>
      </c>
      <c r="C200" t="s">
        <v>780</v>
      </c>
      <c r="D200">
        <v>99</v>
      </c>
      <c r="E200" t="s">
        <v>849</v>
      </c>
    </row>
    <row r="201" spans="1:14" hidden="1" x14ac:dyDescent="0.45">
      <c r="A201" t="s">
        <v>782</v>
      </c>
      <c r="B201">
        <v>100</v>
      </c>
      <c r="C201" t="s">
        <v>782</v>
      </c>
      <c r="D201">
        <v>100</v>
      </c>
      <c r="E201" t="s">
        <v>849</v>
      </c>
    </row>
    <row r="202" spans="1:14" hidden="1" x14ac:dyDescent="0.45">
      <c r="A202" t="s">
        <v>0</v>
      </c>
      <c r="B202">
        <v>1</v>
      </c>
      <c r="C202" t="s">
        <v>0</v>
      </c>
      <c r="D202">
        <v>1</v>
      </c>
      <c r="E202" t="s">
        <v>846</v>
      </c>
    </row>
    <row r="203" spans="1:14" hidden="1" x14ac:dyDescent="0.45">
      <c r="A203" t="s">
        <v>8</v>
      </c>
      <c r="B203">
        <v>2</v>
      </c>
      <c r="C203" t="s">
        <v>8</v>
      </c>
      <c r="D203">
        <v>2</v>
      </c>
      <c r="E203" t="s">
        <v>846</v>
      </c>
    </row>
    <row r="204" spans="1:14" hidden="1" x14ac:dyDescent="0.45">
      <c r="A204" t="s">
        <v>15</v>
      </c>
      <c r="B204">
        <v>3</v>
      </c>
      <c r="C204" t="s">
        <v>15</v>
      </c>
      <c r="D204">
        <v>3</v>
      </c>
      <c r="E204" t="s">
        <v>846</v>
      </c>
    </row>
    <row r="205" spans="1:14" hidden="1" x14ac:dyDescent="0.45">
      <c r="A205" t="s">
        <v>21</v>
      </c>
      <c r="B205">
        <v>4</v>
      </c>
      <c r="C205" t="s">
        <v>21</v>
      </c>
      <c r="D205">
        <v>3</v>
      </c>
      <c r="E205" t="s">
        <v>846</v>
      </c>
    </row>
    <row r="206" spans="1:14" hidden="1" x14ac:dyDescent="0.45">
      <c r="A206" t="s">
        <v>27</v>
      </c>
      <c r="B206">
        <v>5</v>
      </c>
      <c r="C206" t="s">
        <v>27</v>
      </c>
      <c r="D206">
        <v>5</v>
      </c>
      <c r="E206" t="s">
        <v>846</v>
      </c>
    </row>
    <row r="207" spans="1:14" hidden="1" x14ac:dyDescent="0.45">
      <c r="A207" t="s">
        <v>31</v>
      </c>
      <c r="B207">
        <v>6</v>
      </c>
      <c r="C207" t="s">
        <v>31</v>
      </c>
      <c r="D207">
        <v>6</v>
      </c>
      <c r="E207" t="s">
        <v>846</v>
      </c>
    </row>
    <row r="208" spans="1:14" hidden="1" x14ac:dyDescent="0.45">
      <c r="A208" t="s">
        <v>36</v>
      </c>
      <c r="B208">
        <v>7</v>
      </c>
      <c r="C208" t="s">
        <v>36</v>
      </c>
      <c r="D208">
        <v>7</v>
      </c>
      <c r="E208" t="s">
        <v>846</v>
      </c>
    </row>
    <row r="209" spans="1:5" hidden="1" x14ac:dyDescent="0.45">
      <c r="A209" t="s">
        <v>43</v>
      </c>
      <c r="B209">
        <v>8</v>
      </c>
      <c r="C209" t="s">
        <v>792</v>
      </c>
      <c r="D209">
        <v>8</v>
      </c>
      <c r="E209" t="s">
        <v>846</v>
      </c>
    </row>
    <row r="210" spans="1:5" hidden="1" x14ac:dyDescent="0.45">
      <c r="A210" t="s">
        <v>48</v>
      </c>
      <c r="B210">
        <v>9</v>
      </c>
      <c r="C210" t="s">
        <v>48</v>
      </c>
      <c r="D210">
        <v>9</v>
      </c>
      <c r="E210" t="s">
        <v>846</v>
      </c>
    </row>
    <row r="211" spans="1:5" hidden="1" x14ac:dyDescent="0.45">
      <c r="A211" t="s">
        <v>54</v>
      </c>
      <c r="B211">
        <v>10</v>
      </c>
      <c r="C211" t="s">
        <v>54</v>
      </c>
      <c r="D211">
        <v>10</v>
      </c>
      <c r="E211" t="s">
        <v>846</v>
      </c>
    </row>
    <row r="212" spans="1:5" hidden="1" x14ac:dyDescent="0.45">
      <c r="A212" t="s">
        <v>61</v>
      </c>
      <c r="B212">
        <v>11</v>
      </c>
      <c r="C212" t="s">
        <v>61</v>
      </c>
      <c r="D212">
        <v>11</v>
      </c>
      <c r="E212" t="s">
        <v>846</v>
      </c>
    </row>
    <row r="213" spans="1:5" hidden="1" x14ac:dyDescent="0.45">
      <c r="A213" t="s">
        <v>67</v>
      </c>
      <c r="B213">
        <v>12</v>
      </c>
      <c r="C213" t="s">
        <v>67</v>
      </c>
      <c r="D213">
        <v>11</v>
      </c>
      <c r="E213" t="s">
        <v>846</v>
      </c>
    </row>
    <row r="214" spans="1:5" hidden="1" x14ac:dyDescent="0.45">
      <c r="A214" t="s">
        <v>73</v>
      </c>
      <c r="B214">
        <v>13</v>
      </c>
      <c r="C214" t="s">
        <v>501</v>
      </c>
      <c r="D214">
        <v>13</v>
      </c>
      <c r="E214" t="s">
        <v>846</v>
      </c>
    </row>
    <row r="215" spans="1:5" hidden="1" x14ac:dyDescent="0.45">
      <c r="A215" t="s">
        <v>79</v>
      </c>
      <c r="B215">
        <v>14</v>
      </c>
      <c r="C215" t="s">
        <v>79</v>
      </c>
      <c r="D215">
        <v>14</v>
      </c>
      <c r="E215" t="s">
        <v>846</v>
      </c>
    </row>
    <row r="216" spans="1:5" hidden="1" x14ac:dyDescent="0.45">
      <c r="A216" t="s">
        <v>83</v>
      </c>
      <c r="B216">
        <v>15</v>
      </c>
      <c r="C216" t="s">
        <v>83</v>
      </c>
      <c r="D216">
        <v>15</v>
      </c>
      <c r="E216" t="s">
        <v>846</v>
      </c>
    </row>
    <row r="217" spans="1:5" hidden="1" x14ac:dyDescent="0.45">
      <c r="A217" t="s">
        <v>89</v>
      </c>
      <c r="B217">
        <v>16</v>
      </c>
      <c r="C217" t="s">
        <v>89</v>
      </c>
      <c r="D217">
        <v>16</v>
      </c>
      <c r="E217" t="s">
        <v>846</v>
      </c>
    </row>
    <row r="218" spans="1:5" hidden="1" x14ac:dyDescent="0.45">
      <c r="A218" t="s">
        <v>97</v>
      </c>
      <c r="B218">
        <v>17</v>
      </c>
      <c r="C218" t="s">
        <v>97</v>
      </c>
      <c r="D218">
        <v>17</v>
      </c>
      <c r="E218" t="s">
        <v>846</v>
      </c>
    </row>
    <row r="219" spans="1:5" hidden="1" x14ac:dyDescent="0.45">
      <c r="A219" t="s">
        <v>102</v>
      </c>
      <c r="B219">
        <v>18</v>
      </c>
      <c r="C219" t="s">
        <v>102</v>
      </c>
      <c r="D219">
        <v>18</v>
      </c>
      <c r="E219" t="s">
        <v>846</v>
      </c>
    </row>
    <row r="220" spans="1:5" hidden="1" x14ac:dyDescent="0.45">
      <c r="A220" t="s">
        <v>110</v>
      </c>
      <c r="B220">
        <v>19</v>
      </c>
      <c r="C220" t="s">
        <v>110</v>
      </c>
      <c r="D220">
        <v>19</v>
      </c>
      <c r="E220" t="s">
        <v>846</v>
      </c>
    </row>
    <row r="221" spans="1:5" hidden="1" x14ac:dyDescent="0.45">
      <c r="A221" t="s">
        <v>118</v>
      </c>
      <c r="B221">
        <v>20</v>
      </c>
      <c r="C221" t="s">
        <v>118</v>
      </c>
      <c r="D221">
        <v>20</v>
      </c>
      <c r="E221" t="s">
        <v>846</v>
      </c>
    </row>
    <row r="222" spans="1:5" hidden="1" x14ac:dyDescent="0.45">
      <c r="A222" t="s">
        <v>124</v>
      </c>
      <c r="B222">
        <v>21</v>
      </c>
      <c r="C222" t="s">
        <v>795</v>
      </c>
      <c r="D222">
        <v>21</v>
      </c>
      <c r="E222" t="s">
        <v>846</v>
      </c>
    </row>
    <row r="223" spans="1:5" hidden="1" x14ac:dyDescent="0.45">
      <c r="A223" t="s">
        <v>127</v>
      </c>
      <c r="B223">
        <v>22</v>
      </c>
      <c r="C223" t="s">
        <v>796</v>
      </c>
      <c r="D223">
        <v>22</v>
      </c>
      <c r="E223" t="s">
        <v>846</v>
      </c>
    </row>
    <row r="224" spans="1:5" hidden="1" x14ac:dyDescent="0.45">
      <c r="A224" t="s">
        <v>133</v>
      </c>
      <c r="B224">
        <v>23</v>
      </c>
      <c r="C224" t="s">
        <v>133</v>
      </c>
      <c r="D224">
        <v>23</v>
      </c>
      <c r="E224" t="s">
        <v>846</v>
      </c>
    </row>
    <row r="225" spans="1:5" hidden="1" x14ac:dyDescent="0.45">
      <c r="A225" t="s">
        <v>139</v>
      </c>
      <c r="B225">
        <v>24</v>
      </c>
      <c r="C225" t="s">
        <v>139</v>
      </c>
      <c r="D225">
        <v>24</v>
      </c>
      <c r="E225" t="s">
        <v>846</v>
      </c>
    </row>
    <row r="226" spans="1:5" hidden="1" x14ac:dyDescent="0.45">
      <c r="A226" t="s">
        <v>145</v>
      </c>
      <c r="B226">
        <v>25</v>
      </c>
      <c r="C226" t="s">
        <v>145</v>
      </c>
      <c r="D226">
        <v>25</v>
      </c>
      <c r="E226" t="s">
        <v>846</v>
      </c>
    </row>
    <row r="227" spans="1:5" hidden="1" x14ac:dyDescent="0.45">
      <c r="A227" t="s">
        <v>151</v>
      </c>
      <c r="B227">
        <v>26</v>
      </c>
      <c r="C227" t="s">
        <v>151</v>
      </c>
      <c r="D227">
        <v>26</v>
      </c>
      <c r="E227" t="s">
        <v>846</v>
      </c>
    </row>
    <row r="228" spans="1:5" hidden="1" x14ac:dyDescent="0.45">
      <c r="A228" t="s">
        <v>157</v>
      </c>
      <c r="B228">
        <v>27</v>
      </c>
      <c r="C228" t="s">
        <v>157</v>
      </c>
      <c r="D228">
        <v>26</v>
      </c>
      <c r="E228" t="s">
        <v>846</v>
      </c>
    </row>
    <row r="229" spans="1:5" hidden="1" x14ac:dyDescent="0.45">
      <c r="A229" t="s">
        <v>162</v>
      </c>
      <c r="B229">
        <v>28</v>
      </c>
      <c r="C229" t="s">
        <v>162</v>
      </c>
      <c r="D229">
        <v>28</v>
      </c>
      <c r="E229" t="s">
        <v>846</v>
      </c>
    </row>
    <row r="230" spans="1:5" hidden="1" x14ac:dyDescent="0.45">
      <c r="A230" t="s">
        <v>169</v>
      </c>
      <c r="B230">
        <v>29</v>
      </c>
      <c r="C230" t="s">
        <v>169</v>
      </c>
      <c r="D230">
        <v>29</v>
      </c>
      <c r="E230" t="s">
        <v>846</v>
      </c>
    </row>
    <row r="231" spans="1:5" hidden="1" x14ac:dyDescent="0.45">
      <c r="A231" t="s">
        <v>173</v>
      </c>
      <c r="B231">
        <v>30</v>
      </c>
      <c r="C231" t="s">
        <v>173</v>
      </c>
      <c r="D231">
        <v>30</v>
      </c>
      <c r="E231" t="s">
        <v>846</v>
      </c>
    </row>
    <row r="232" spans="1:5" hidden="1" x14ac:dyDescent="0.45">
      <c r="A232" t="s">
        <v>179</v>
      </c>
      <c r="B232">
        <v>31</v>
      </c>
      <c r="C232" t="s">
        <v>179</v>
      </c>
      <c r="D232">
        <v>31</v>
      </c>
      <c r="E232" t="s">
        <v>846</v>
      </c>
    </row>
    <row r="233" spans="1:5" hidden="1" x14ac:dyDescent="0.45">
      <c r="A233" t="s">
        <v>185</v>
      </c>
      <c r="B233">
        <v>32</v>
      </c>
      <c r="C233" t="s">
        <v>797</v>
      </c>
      <c r="D233">
        <v>32</v>
      </c>
      <c r="E233" t="s">
        <v>846</v>
      </c>
    </row>
    <row r="234" spans="1:5" hidden="1" x14ac:dyDescent="0.45">
      <c r="A234" t="s">
        <v>190</v>
      </c>
      <c r="B234">
        <v>33</v>
      </c>
      <c r="C234" t="s">
        <v>190</v>
      </c>
      <c r="D234">
        <v>33</v>
      </c>
      <c r="E234" t="s">
        <v>846</v>
      </c>
    </row>
    <row r="235" spans="1:5" hidden="1" x14ac:dyDescent="0.45">
      <c r="A235" t="s">
        <v>194</v>
      </c>
      <c r="B235">
        <v>34</v>
      </c>
      <c r="C235" t="s">
        <v>194</v>
      </c>
      <c r="D235">
        <v>34</v>
      </c>
      <c r="E235" t="s">
        <v>846</v>
      </c>
    </row>
    <row r="236" spans="1:5" hidden="1" x14ac:dyDescent="0.45">
      <c r="A236" t="s">
        <v>199</v>
      </c>
      <c r="B236">
        <v>35</v>
      </c>
      <c r="C236" t="s">
        <v>199</v>
      </c>
      <c r="D236">
        <v>35</v>
      </c>
      <c r="E236" t="s">
        <v>846</v>
      </c>
    </row>
    <row r="237" spans="1:5" hidden="1" x14ac:dyDescent="0.45">
      <c r="A237" t="s">
        <v>205</v>
      </c>
      <c r="B237">
        <v>36</v>
      </c>
      <c r="C237" t="s">
        <v>614</v>
      </c>
      <c r="D237">
        <v>36</v>
      </c>
      <c r="E237" t="s">
        <v>846</v>
      </c>
    </row>
    <row r="238" spans="1:5" hidden="1" x14ac:dyDescent="0.45">
      <c r="A238" t="s">
        <v>211</v>
      </c>
      <c r="B238">
        <v>37</v>
      </c>
      <c r="C238" t="s">
        <v>211</v>
      </c>
      <c r="D238">
        <v>37</v>
      </c>
      <c r="E238" t="s">
        <v>846</v>
      </c>
    </row>
    <row r="239" spans="1:5" hidden="1" x14ac:dyDescent="0.45">
      <c r="A239" t="s">
        <v>216</v>
      </c>
      <c r="B239">
        <v>38</v>
      </c>
      <c r="C239" t="s">
        <v>216</v>
      </c>
      <c r="D239">
        <v>38</v>
      </c>
      <c r="E239" t="s">
        <v>846</v>
      </c>
    </row>
    <row r="240" spans="1:5" hidden="1" x14ac:dyDescent="0.45">
      <c r="A240" t="s">
        <v>220</v>
      </c>
      <c r="B240">
        <v>39</v>
      </c>
      <c r="C240" t="s">
        <v>854</v>
      </c>
      <c r="D240">
        <v>39</v>
      </c>
      <c r="E240" t="s">
        <v>846</v>
      </c>
    </row>
    <row r="241" spans="1:5" hidden="1" x14ac:dyDescent="0.45">
      <c r="A241" t="s">
        <v>225</v>
      </c>
      <c r="B241">
        <v>40</v>
      </c>
      <c r="C241" t="s">
        <v>225</v>
      </c>
      <c r="D241">
        <v>40</v>
      </c>
      <c r="E241" t="s">
        <v>846</v>
      </c>
    </row>
    <row r="242" spans="1:5" hidden="1" x14ac:dyDescent="0.45">
      <c r="A242" t="s">
        <v>230</v>
      </c>
      <c r="B242">
        <v>41</v>
      </c>
      <c r="C242" t="s">
        <v>230</v>
      </c>
      <c r="D242">
        <v>41</v>
      </c>
      <c r="E242" t="s">
        <v>846</v>
      </c>
    </row>
    <row r="243" spans="1:5" hidden="1" x14ac:dyDescent="0.45">
      <c r="A243" t="s">
        <v>234</v>
      </c>
      <c r="B243">
        <v>42</v>
      </c>
      <c r="C243" t="s">
        <v>234</v>
      </c>
      <c r="D243">
        <v>42</v>
      </c>
      <c r="E243" t="s">
        <v>846</v>
      </c>
    </row>
    <row r="244" spans="1:5" hidden="1" x14ac:dyDescent="0.45">
      <c r="A244" t="s">
        <v>239</v>
      </c>
      <c r="B244">
        <v>43</v>
      </c>
      <c r="C244" t="s">
        <v>239</v>
      </c>
      <c r="D244">
        <v>43</v>
      </c>
      <c r="E244" t="s">
        <v>846</v>
      </c>
    </row>
    <row r="245" spans="1:5" hidden="1" x14ac:dyDescent="0.45">
      <c r="A245" t="s">
        <v>245</v>
      </c>
      <c r="B245">
        <v>44</v>
      </c>
      <c r="C245" t="s">
        <v>245</v>
      </c>
      <c r="D245">
        <v>44</v>
      </c>
      <c r="E245" t="s">
        <v>846</v>
      </c>
    </row>
    <row r="246" spans="1:5" hidden="1" x14ac:dyDescent="0.45">
      <c r="A246" t="s">
        <v>250</v>
      </c>
      <c r="B246">
        <v>45</v>
      </c>
      <c r="C246" t="s">
        <v>250</v>
      </c>
      <c r="D246">
        <v>45</v>
      </c>
      <c r="E246" t="s">
        <v>846</v>
      </c>
    </row>
    <row r="247" spans="1:5" hidden="1" x14ac:dyDescent="0.45">
      <c r="A247" t="s">
        <v>253</v>
      </c>
      <c r="B247">
        <v>46</v>
      </c>
      <c r="C247" t="s">
        <v>253</v>
      </c>
      <c r="D247">
        <v>46</v>
      </c>
      <c r="E247" t="s">
        <v>846</v>
      </c>
    </row>
    <row r="248" spans="1:5" hidden="1" x14ac:dyDescent="0.45">
      <c r="A248" t="s">
        <v>259</v>
      </c>
      <c r="B248">
        <v>47</v>
      </c>
      <c r="C248" t="s">
        <v>663</v>
      </c>
      <c r="D248">
        <v>47</v>
      </c>
      <c r="E248" t="s">
        <v>846</v>
      </c>
    </row>
    <row r="249" spans="1:5" hidden="1" x14ac:dyDescent="0.45">
      <c r="A249" t="s">
        <v>266</v>
      </c>
      <c r="B249">
        <v>48</v>
      </c>
      <c r="C249" t="s">
        <v>266</v>
      </c>
      <c r="D249">
        <v>48</v>
      </c>
      <c r="E249" t="s">
        <v>846</v>
      </c>
    </row>
    <row r="250" spans="1:5" hidden="1" x14ac:dyDescent="0.45">
      <c r="A250" t="s">
        <v>270</v>
      </c>
      <c r="B250">
        <v>49</v>
      </c>
      <c r="C250" t="s">
        <v>270</v>
      </c>
      <c r="D250">
        <v>49</v>
      </c>
      <c r="E250" t="s">
        <v>846</v>
      </c>
    </row>
    <row r="251" spans="1:5" hidden="1" x14ac:dyDescent="0.45">
      <c r="A251" t="s">
        <v>276</v>
      </c>
      <c r="B251">
        <v>50</v>
      </c>
      <c r="C251" t="s">
        <v>276</v>
      </c>
      <c r="D251">
        <v>50</v>
      </c>
      <c r="E251" t="s">
        <v>846</v>
      </c>
    </row>
    <row r="252" spans="1:5" hidden="1" x14ac:dyDescent="0.45">
      <c r="A252" t="s">
        <v>282</v>
      </c>
      <c r="B252">
        <v>51</v>
      </c>
      <c r="C252" t="s">
        <v>282</v>
      </c>
      <c r="D252">
        <v>51</v>
      </c>
      <c r="E252" t="s">
        <v>846</v>
      </c>
    </row>
    <row r="253" spans="1:5" hidden="1" x14ac:dyDescent="0.45">
      <c r="A253" t="s">
        <v>286</v>
      </c>
      <c r="B253">
        <v>52</v>
      </c>
      <c r="C253" t="s">
        <v>286</v>
      </c>
      <c r="D253">
        <v>52</v>
      </c>
      <c r="E253" t="s">
        <v>846</v>
      </c>
    </row>
    <row r="254" spans="1:5" hidden="1" x14ac:dyDescent="0.45">
      <c r="A254" t="s">
        <v>289</v>
      </c>
      <c r="B254">
        <v>53</v>
      </c>
      <c r="C254" t="s">
        <v>816</v>
      </c>
      <c r="D254">
        <v>53</v>
      </c>
      <c r="E254" t="s">
        <v>846</v>
      </c>
    </row>
    <row r="255" spans="1:5" hidden="1" x14ac:dyDescent="0.45">
      <c r="A255" t="s">
        <v>296</v>
      </c>
      <c r="B255">
        <v>54</v>
      </c>
      <c r="C255" t="s">
        <v>296</v>
      </c>
      <c r="D255">
        <v>54</v>
      </c>
      <c r="E255" t="s">
        <v>846</v>
      </c>
    </row>
    <row r="256" spans="1:5" hidden="1" x14ac:dyDescent="0.45">
      <c r="A256" t="s">
        <v>301</v>
      </c>
      <c r="B256">
        <v>55</v>
      </c>
      <c r="C256" t="s">
        <v>572</v>
      </c>
      <c r="D256">
        <v>54</v>
      </c>
      <c r="E256" t="s">
        <v>846</v>
      </c>
    </row>
    <row r="257" spans="1:5" hidden="1" x14ac:dyDescent="0.45">
      <c r="A257" t="s">
        <v>306</v>
      </c>
      <c r="B257">
        <v>56</v>
      </c>
      <c r="C257" t="s">
        <v>306</v>
      </c>
      <c r="D257">
        <v>56</v>
      </c>
      <c r="E257" t="s">
        <v>846</v>
      </c>
    </row>
    <row r="258" spans="1:5" hidden="1" x14ac:dyDescent="0.45">
      <c r="A258" t="s">
        <v>313</v>
      </c>
      <c r="B258">
        <v>57</v>
      </c>
      <c r="C258" t="s">
        <v>313</v>
      </c>
      <c r="D258">
        <v>57</v>
      </c>
      <c r="E258" t="s">
        <v>846</v>
      </c>
    </row>
    <row r="259" spans="1:5" hidden="1" x14ac:dyDescent="0.45">
      <c r="A259" t="s">
        <v>319</v>
      </c>
      <c r="B259">
        <v>58</v>
      </c>
      <c r="C259" t="s">
        <v>319</v>
      </c>
      <c r="D259">
        <v>58</v>
      </c>
      <c r="E259" t="s">
        <v>846</v>
      </c>
    </row>
    <row r="260" spans="1:5" hidden="1" x14ac:dyDescent="0.45">
      <c r="A260" t="s">
        <v>322</v>
      </c>
      <c r="B260">
        <v>59</v>
      </c>
      <c r="C260" t="s">
        <v>322</v>
      </c>
      <c r="D260">
        <v>59</v>
      </c>
      <c r="E260" t="s">
        <v>846</v>
      </c>
    </row>
    <row r="261" spans="1:5" hidden="1" x14ac:dyDescent="0.45">
      <c r="A261" t="s">
        <v>326</v>
      </c>
      <c r="B261">
        <v>60</v>
      </c>
      <c r="C261" t="s">
        <v>326</v>
      </c>
      <c r="D261">
        <v>60</v>
      </c>
      <c r="E261" t="s">
        <v>846</v>
      </c>
    </row>
    <row r="262" spans="1:5" hidden="1" x14ac:dyDescent="0.45">
      <c r="A262" t="s">
        <v>332</v>
      </c>
      <c r="B262">
        <v>61</v>
      </c>
      <c r="C262" t="s">
        <v>332</v>
      </c>
      <c r="D262">
        <v>61</v>
      </c>
      <c r="E262" t="s">
        <v>846</v>
      </c>
    </row>
    <row r="263" spans="1:5" hidden="1" x14ac:dyDescent="0.45">
      <c r="A263" t="s">
        <v>337</v>
      </c>
      <c r="B263">
        <v>62</v>
      </c>
      <c r="C263" t="s">
        <v>337</v>
      </c>
      <c r="D263">
        <v>62</v>
      </c>
      <c r="E263" t="s">
        <v>846</v>
      </c>
    </row>
    <row r="264" spans="1:5" hidden="1" x14ac:dyDescent="0.45">
      <c r="A264" t="s">
        <v>340</v>
      </c>
      <c r="B264">
        <v>63</v>
      </c>
      <c r="C264" t="s">
        <v>807</v>
      </c>
      <c r="D264">
        <v>63</v>
      </c>
      <c r="E264" t="s">
        <v>846</v>
      </c>
    </row>
    <row r="265" spans="1:5" hidden="1" x14ac:dyDescent="0.45">
      <c r="A265" t="s">
        <v>345</v>
      </c>
      <c r="B265">
        <v>64</v>
      </c>
      <c r="C265" t="s">
        <v>829</v>
      </c>
      <c r="D265">
        <v>64</v>
      </c>
      <c r="E265" t="s">
        <v>846</v>
      </c>
    </row>
    <row r="266" spans="1:5" hidden="1" x14ac:dyDescent="0.45">
      <c r="A266" t="s">
        <v>347</v>
      </c>
      <c r="B266">
        <v>65</v>
      </c>
      <c r="C266" t="s">
        <v>347</v>
      </c>
      <c r="D266">
        <v>65</v>
      </c>
      <c r="E266" t="s">
        <v>846</v>
      </c>
    </row>
    <row r="267" spans="1:5" hidden="1" x14ac:dyDescent="0.45">
      <c r="A267" t="s">
        <v>352</v>
      </c>
      <c r="B267">
        <v>66</v>
      </c>
      <c r="C267" t="s">
        <v>352</v>
      </c>
      <c r="D267">
        <v>66</v>
      </c>
      <c r="E267" t="s">
        <v>846</v>
      </c>
    </row>
    <row r="268" spans="1:5" hidden="1" x14ac:dyDescent="0.45">
      <c r="A268" t="s">
        <v>355</v>
      </c>
      <c r="B268">
        <v>67</v>
      </c>
      <c r="C268" t="s">
        <v>355</v>
      </c>
      <c r="D268">
        <v>67</v>
      </c>
      <c r="E268" t="s">
        <v>846</v>
      </c>
    </row>
    <row r="269" spans="1:5" hidden="1" x14ac:dyDescent="0.45">
      <c r="A269" t="s">
        <v>360</v>
      </c>
      <c r="B269">
        <v>68</v>
      </c>
      <c r="C269" t="s">
        <v>360</v>
      </c>
      <c r="D269">
        <v>68</v>
      </c>
      <c r="E269" t="s">
        <v>846</v>
      </c>
    </row>
    <row r="270" spans="1:5" hidden="1" x14ac:dyDescent="0.45">
      <c r="A270" t="s">
        <v>366</v>
      </c>
      <c r="B270">
        <v>69</v>
      </c>
      <c r="C270" t="s">
        <v>366</v>
      </c>
      <c r="D270">
        <v>69</v>
      </c>
      <c r="E270" t="s">
        <v>846</v>
      </c>
    </row>
    <row r="271" spans="1:5" hidden="1" x14ac:dyDescent="0.45">
      <c r="A271" t="s">
        <v>369</v>
      </c>
      <c r="B271">
        <v>70</v>
      </c>
      <c r="C271" t="s">
        <v>369</v>
      </c>
      <c r="D271">
        <v>70</v>
      </c>
      <c r="E271" t="s">
        <v>846</v>
      </c>
    </row>
    <row r="272" spans="1:5" hidden="1" x14ac:dyDescent="0.45">
      <c r="A272" t="s">
        <v>372</v>
      </c>
      <c r="B272">
        <v>71</v>
      </c>
      <c r="C272" t="s">
        <v>372</v>
      </c>
      <c r="D272">
        <v>71</v>
      </c>
      <c r="E272" t="s">
        <v>846</v>
      </c>
    </row>
    <row r="273" spans="1:5" hidden="1" x14ac:dyDescent="0.45">
      <c r="A273" t="s">
        <v>378</v>
      </c>
      <c r="B273">
        <v>72</v>
      </c>
      <c r="C273" t="s">
        <v>810</v>
      </c>
      <c r="D273">
        <v>71</v>
      </c>
      <c r="E273" t="s">
        <v>846</v>
      </c>
    </row>
    <row r="274" spans="1:5" hidden="1" x14ac:dyDescent="0.45">
      <c r="A274" t="s">
        <v>381</v>
      </c>
      <c r="B274">
        <v>73</v>
      </c>
      <c r="C274" t="s">
        <v>381</v>
      </c>
      <c r="D274">
        <v>73</v>
      </c>
      <c r="E274" t="s">
        <v>846</v>
      </c>
    </row>
    <row r="275" spans="1:5" hidden="1" x14ac:dyDescent="0.45">
      <c r="A275" t="s">
        <v>385</v>
      </c>
      <c r="B275">
        <v>74</v>
      </c>
      <c r="C275" t="s">
        <v>385</v>
      </c>
      <c r="D275">
        <v>74</v>
      </c>
      <c r="E275" t="s">
        <v>846</v>
      </c>
    </row>
    <row r="276" spans="1:5" hidden="1" x14ac:dyDescent="0.45">
      <c r="A276" t="s">
        <v>388</v>
      </c>
      <c r="B276">
        <v>75</v>
      </c>
      <c r="C276" t="s">
        <v>388</v>
      </c>
      <c r="D276">
        <v>75</v>
      </c>
      <c r="E276" t="s">
        <v>846</v>
      </c>
    </row>
    <row r="277" spans="1:5" hidden="1" x14ac:dyDescent="0.45">
      <c r="A277" t="s">
        <v>392</v>
      </c>
      <c r="B277">
        <v>76</v>
      </c>
      <c r="C277" t="s">
        <v>392</v>
      </c>
      <c r="D277">
        <v>76</v>
      </c>
      <c r="E277" t="s">
        <v>846</v>
      </c>
    </row>
    <row r="278" spans="1:5" hidden="1" x14ac:dyDescent="0.45">
      <c r="A278" t="s">
        <v>395</v>
      </c>
      <c r="B278">
        <v>77</v>
      </c>
      <c r="C278" t="s">
        <v>395</v>
      </c>
      <c r="D278">
        <v>77</v>
      </c>
      <c r="E278" t="s">
        <v>846</v>
      </c>
    </row>
    <row r="279" spans="1:5" hidden="1" x14ac:dyDescent="0.45">
      <c r="A279" t="s">
        <v>399</v>
      </c>
      <c r="B279">
        <v>78</v>
      </c>
      <c r="C279" t="s">
        <v>732</v>
      </c>
      <c r="D279">
        <v>78</v>
      </c>
      <c r="E279" t="s">
        <v>846</v>
      </c>
    </row>
    <row r="280" spans="1:5" hidden="1" x14ac:dyDescent="0.45">
      <c r="A280" t="s">
        <v>403</v>
      </c>
      <c r="B280">
        <v>79</v>
      </c>
      <c r="C280" t="s">
        <v>403</v>
      </c>
      <c r="D280">
        <v>79</v>
      </c>
      <c r="E280" t="s">
        <v>846</v>
      </c>
    </row>
    <row r="281" spans="1:5" hidden="1" x14ac:dyDescent="0.45">
      <c r="A281" t="s">
        <v>408</v>
      </c>
      <c r="B281">
        <v>80</v>
      </c>
      <c r="C281" t="s">
        <v>408</v>
      </c>
      <c r="D281">
        <v>80</v>
      </c>
      <c r="E281" t="s">
        <v>846</v>
      </c>
    </row>
    <row r="282" spans="1:5" hidden="1" x14ac:dyDescent="0.45">
      <c r="A282" t="s">
        <v>412</v>
      </c>
      <c r="B282">
        <v>81</v>
      </c>
      <c r="C282" t="s">
        <v>412</v>
      </c>
      <c r="D282">
        <v>81</v>
      </c>
      <c r="E282" t="s">
        <v>846</v>
      </c>
    </row>
    <row r="283" spans="1:5" hidden="1" x14ac:dyDescent="0.45">
      <c r="A283" t="s">
        <v>416</v>
      </c>
      <c r="B283">
        <v>82</v>
      </c>
      <c r="C283" t="s">
        <v>416</v>
      </c>
      <c r="D283">
        <v>82</v>
      </c>
      <c r="E283" t="s">
        <v>846</v>
      </c>
    </row>
    <row r="284" spans="1:5" hidden="1" x14ac:dyDescent="0.45">
      <c r="A284" t="s">
        <v>420</v>
      </c>
      <c r="B284">
        <v>83</v>
      </c>
      <c r="C284" t="s">
        <v>420</v>
      </c>
      <c r="D284">
        <v>82</v>
      </c>
      <c r="E284" t="s">
        <v>846</v>
      </c>
    </row>
    <row r="285" spans="1:5" hidden="1" x14ac:dyDescent="0.45">
      <c r="A285" t="s">
        <v>425</v>
      </c>
      <c r="B285">
        <v>84</v>
      </c>
      <c r="C285" t="s">
        <v>425</v>
      </c>
      <c r="D285">
        <v>82</v>
      </c>
      <c r="E285" t="s">
        <v>846</v>
      </c>
    </row>
    <row r="286" spans="1:5" hidden="1" x14ac:dyDescent="0.45">
      <c r="A286" t="s">
        <v>428</v>
      </c>
      <c r="B286">
        <v>85</v>
      </c>
      <c r="C286" t="s">
        <v>428</v>
      </c>
      <c r="D286">
        <v>85</v>
      </c>
      <c r="E286" t="s">
        <v>846</v>
      </c>
    </row>
    <row r="287" spans="1:5" hidden="1" x14ac:dyDescent="0.45">
      <c r="A287" t="s">
        <v>434</v>
      </c>
      <c r="B287">
        <v>86</v>
      </c>
      <c r="C287" t="s">
        <v>434</v>
      </c>
      <c r="D287">
        <v>86</v>
      </c>
      <c r="E287" t="s">
        <v>846</v>
      </c>
    </row>
    <row r="288" spans="1:5" hidden="1" x14ac:dyDescent="0.45">
      <c r="A288" t="s">
        <v>438</v>
      </c>
      <c r="B288">
        <v>87</v>
      </c>
      <c r="C288" t="s">
        <v>438</v>
      </c>
      <c r="D288">
        <v>86</v>
      </c>
      <c r="E288" t="s">
        <v>846</v>
      </c>
    </row>
    <row r="289" spans="1:5" hidden="1" x14ac:dyDescent="0.45">
      <c r="A289" t="s">
        <v>440</v>
      </c>
      <c r="B289">
        <v>88</v>
      </c>
      <c r="C289" t="s">
        <v>440</v>
      </c>
      <c r="D289">
        <v>88</v>
      </c>
      <c r="E289" t="s">
        <v>846</v>
      </c>
    </row>
    <row r="290" spans="1:5" hidden="1" x14ac:dyDescent="0.45">
      <c r="A290" t="s">
        <v>443</v>
      </c>
      <c r="B290">
        <v>89</v>
      </c>
      <c r="C290" t="s">
        <v>443</v>
      </c>
      <c r="D290">
        <v>89</v>
      </c>
      <c r="E290" t="s">
        <v>846</v>
      </c>
    </row>
    <row r="291" spans="1:5" hidden="1" x14ac:dyDescent="0.45">
      <c r="A291" t="s">
        <v>446</v>
      </c>
      <c r="B291">
        <v>90</v>
      </c>
      <c r="C291" t="s">
        <v>446</v>
      </c>
      <c r="D291">
        <v>90</v>
      </c>
      <c r="E291" t="s">
        <v>846</v>
      </c>
    </row>
    <row r="292" spans="1:5" hidden="1" x14ac:dyDescent="0.45">
      <c r="A292" t="s">
        <v>451</v>
      </c>
      <c r="B292">
        <v>91</v>
      </c>
      <c r="C292" t="s">
        <v>451</v>
      </c>
      <c r="D292">
        <v>91</v>
      </c>
      <c r="E292" t="s">
        <v>846</v>
      </c>
    </row>
    <row r="293" spans="1:5" hidden="1" x14ac:dyDescent="0.45">
      <c r="A293" t="s">
        <v>454</v>
      </c>
      <c r="B293">
        <v>92</v>
      </c>
      <c r="C293" t="s">
        <v>689</v>
      </c>
      <c r="D293">
        <v>91</v>
      </c>
      <c r="E293" t="s">
        <v>846</v>
      </c>
    </row>
    <row r="294" spans="1:5" hidden="1" x14ac:dyDescent="0.45">
      <c r="A294" t="s">
        <v>456</v>
      </c>
      <c r="B294">
        <v>93</v>
      </c>
      <c r="C294" t="s">
        <v>456</v>
      </c>
      <c r="D294">
        <v>93</v>
      </c>
      <c r="E294" t="s">
        <v>846</v>
      </c>
    </row>
    <row r="295" spans="1:5" hidden="1" x14ac:dyDescent="0.45">
      <c r="A295" t="s">
        <v>460</v>
      </c>
      <c r="B295">
        <v>94</v>
      </c>
      <c r="C295" t="s">
        <v>460</v>
      </c>
      <c r="D295">
        <v>94</v>
      </c>
      <c r="E295" t="s">
        <v>846</v>
      </c>
    </row>
    <row r="296" spans="1:5" hidden="1" x14ac:dyDescent="0.45">
      <c r="A296" t="s">
        <v>463</v>
      </c>
      <c r="B296">
        <v>95</v>
      </c>
      <c r="C296" t="s">
        <v>808</v>
      </c>
      <c r="D296">
        <v>95</v>
      </c>
      <c r="E296" t="s">
        <v>846</v>
      </c>
    </row>
    <row r="297" spans="1:5" hidden="1" x14ac:dyDescent="0.45">
      <c r="A297" t="s">
        <v>466</v>
      </c>
      <c r="B297">
        <v>96</v>
      </c>
      <c r="C297" t="s">
        <v>466</v>
      </c>
      <c r="D297">
        <v>95</v>
      </c>
      <c r="E297" t="s">
        <v>846</v>
      </c>
    </row>
    <row r="298" spans="1:5" hidden="1" x14ac:dyDescent="0.45">
      <c r="A298" t="s">
        <v>469</v>
      </c>
      <c r="B298">
        <v>97</v>
      </c>
      <c r="C298" t="s">
        <v>469</v>
      </c>
      <c r="D298">
        <v>95</v>
      </c>
      <c r="E298" t="s">
        <v>846</v>
      </c>
    </row>
    <row r="299" spans="1:5" hidden="1" x14ac:dyDescent="0.45">
      <c r="A299" t="s">
        <v>471</v>
      </c>
      <c r="B299">
        <v>98</v>
      </c>
      <c r="C299" t="s">
        <v>471</v>
      </c>
      <c r="D299">
        <v>98</v>
      </c>
      <c r="E299" t="s">
        <v>846</v>
      </c>
    </row>
    <row r="300" spans="1:5" hidden="1" x14ac:dyDescent="0.45">
      <c r="A300" t="s">
        <v>474</v>
      </c>
      <c r="B300">
        <v>99</v>
      </c>
      <c r="C300" t="s">
        <v>474</v>
      </c>
      <c r="D300">
        <v>99</v>
      </c>
      <c r="E300" t="s">
        <v>846</v>
      </c>
    </row>
    <row r="301" spans="1:5" hidden="1" x14ac:dyDescent="0.45">
      <c r="A301" t="s">
        <v>477</v>
      </c>
      <c r="B301">
        <v>100</v>
      </c>
      <c r="C301" t="s">
        <v>477</v>
      </c>
      <c r="D301">
        <v>99</v>
      </c>
      <c r="E301" t="s">
        <v>846</v>
      </c>
    </row>
    <row r="302" spans="1:5" x14ac:dyDescent="0.45">
      <c r="A302" t="s">
        <v>8</v>
      </c>
      <c r="B302">
        <v>1</v>
      </c>
      <c r="C302" t="s">
        <v>8</v>
      </c>
      <c r="D302">
        <v>1</v>
      </c>
      <c r="E302" t="s">
        <v>850</v>
      </c>
    </row>
    <row r="303" spans="1:5" x14ac:dyDescent="0.45">
      <c r="A303" t="s">
        <v>21</v>
      </c>
      <c r="B303">
        <v>2</v>
      </c>
      <c r="C303" t="s">
        <v>21</v>
      </c>
      <c r="D303">
        <v>2</v>
      </c>
      <c r="E303" t="s">
        <v>850</v>
      </c>
    </row>
    <row r="304" spans="1:5" x14ac:dyDescent="0.45">
      <c r="A304" t="s">
        <v>27</v>
      </c>
      <c r="B304">
        <v>3</v>
      </c>
      <c r="C304" t="s">
        <v>27</v>
      </c>
      <c r="D304">
        <v>3</v>
      </c>
      <c r="E304" t="s">
        <v>850</v>
      </c>
    </row>
    <row r="305" spans="1:5" x14ac:dyDescent="0.45">
      <c r="A305" t="s">
        <v>792</v>
      </c>
      <c r="B305">
        <v>4</v>
      </c>
      <c r="C305" t="s">
        <v>792</v>
      </c>
      <c r="D305">
        <v>4</v>
      </c>
      <c r="E305" t="s">
        <v>850</v>
      </c>
    </row>
    <row r="306" spans="1:5" x14ac:dyDescent="0.45">
      <c r="A306" t="s">
        <v>0</v>
      </c>
      <c r="B306">
        <v>5</v>
      </c>
      <c r="C306" t="s">
        <v>0</v>
      </c>
      <c r="D306">
        <v>5</v>
      </c>
      <c r="E306" t="s">
        <v>850</v>
      </c>
    </row>
    <row r="307" spans="1:5" x14ac:dyDescent="0.45">
      <c r="A307" t="s">
        <v>793</v>
      </c>
      <c r="B307">
        <v>6</v>
      </c>
      <c r="C307" t="s">
        <v>133</v>
      </c>
      <c r="D307">
        <v>6</v>
      </c>
      <c r="E307" t="s">
        <v>850</v>
      </c>
    </row>
    <row r="308" spans="1:5" x14ac:dyDescent="0.45">
      <c r="A308" t="s">
        <v>157</v>
      </c>
      <c r="B308">
        <v>7</v>
      </c>
      <c r="C308" t="s">
        <v>157</v>
      </c>
      <c r="D308">
        <v>7</v>
      </c>
      <c r="E308" t="s">
        <v>850</v>
      </c>
    </row>
    <row r="309" spans="1:5" x14ac:dyDescent="0.45">
      <c r="A309" t="s">
        <v>118</v>
      </c>
      <c r="B309">
        <v>8</v>
      </c>
      <c r="C309" t="s">
        <v>118</v>
      </c>
      <c r="D309">
        <v>8</v>
      </c>
      <c r="E309" t="s">
        <v>850</v>
      </c>
    </row>
    <row r="310" spans="1:5" x14ac:dyDescent="0.45">
      <c r="A310" t="s">
        <v>794</v>
      </c>
      <c r="B310">
        <v>9</v>
      </c>
      <c r="C310" t="s">
        <v>61</v>
      </c>
      <c r="D310">
        <v>9</v>
      </c>
      <c r="E310" t="s">
        <v>850</v>
      </c>
    </row>
    <row r="311" spans="1:5" x14ac:dyDescent="0.45">
      <c r="A311" t="s">
        <v>83</v>
      </c>
      <c r="B311">
        <v>10</v>
      </c>
      <c r="C311" t="s">
        <v>83</v>
      </c>
      <c r="D311">
        <v>10</v>
      </c>
      <c r="E311" t="s">
        <v>850</v>
      </c>
    </row>
    <row r="312" spans="1:5" x14ac:dyDescent="0.45">
      <c r="A312" t="s">
        <v>79</v>
      </c>
      <c r="B312">
        <v>11</v>
      </c>
      <c r="C312" t="s">
        <v>79</v>
      </c>
      <c r="D312">
        <v>11</v>
      </c>
      <c r="E312" t="s">
        <v>850</v>
      </c>
    </row>
    <row r="313" spans="1:5" x14ac:dyDescent="0.45">
      <c r="A313" t="s">
        <v>15</v>
      </c>
      <c r="B313">
        <v>12</v>
      </c>
      <c r="C313" t="s">
        <v>15</v>
      </c>
      <c r="D313">
        <v>12</v>
      </c>
      <c r="E313" t="s">
        <v>850</v>
      </c>
    </row>
    <row r="314" spans="1:5" x14ac:dyDescent="0.45">
      <c r="A314" t="s">
        <v>795</v>
      </c>
      <c r="B314">
        <v>13</v>
      </c>
      <c r="C314" t="s">
        <v>795</v>
      </c>
      <c r="D314">
        <v>13</v>
      </c>
      <c r="E314" t="s">
        <v>850</v>
      </c>
    </row>
    <row r="315" spans="1:5" x14ac:dyDescent="0.45">
      <c r="A315" t="s">
        <v>48</v>
      </c>
      <c r="B315">
        <v>14</v>
      </c>
      <c r="C315" t="s">
        <v>48</v>
      </c>
      <c r="D315">
        <v>14</v>
      </c>
      <c r="E315" t="s">
        <v>850</v>
      </c>
    </row>
    <row r="316" spans="1:5" x14ac:dyDescent="0.45">
      <c r="A316" t="s">
        <v>796</v>
      </c>
      <c r="B316">
        <v>15</v>
      </c>
      <c r="C316" t="s">
        <v>796</v>
      </c>
      <c r="D316">
        <v>15</v>
      </c>
      <c r="E316" t="s">
        <v>850</v>
      </c>
    </row>
    <row r="317" spans="1:5" x14ac:dyDescent="0.45">
      <c r="A317" t="s">
        <v>102</v>
      </c>
      <c r="B317">
        <v>16</v>
      </c>
      <c r="C317" t="s">
        <v>102</v>
      </c>
      <c r="D317">
        <v>16</v>
      </c>
      <c r="E317" t="s">
        <v>850</v>
      </c>
    </row>
    <row r="318" spans="1:5" x14ac:dyDescent="0.45">
      <c r="A318" t="s">
        <v>797</v>
      </c>
      <c r="B318">
        <v>17</v>
      </c>
      <c r="C318" t="s">
        <v>797</v>
      </c>
      <c r="D318">
        <v>17</v>
      </c>
      <c r="E318" t="s">
        <v>850</v>
      </c>
    </row>
    <row r="319" spans="1:5" x14ac:dyDescent="0.45">
      <c r="A319" t="s">
        <v>798</v>
      </c>
      <c r="B319">
        <v>18</v>
      </c>
      <c r="C319" t="s">
        <v>556</v>
      </c>
      <c r="D319">
        <v>18</v>
      </c>
      <c r="E319" t="s">
        <v>850</v>
      </c>
    </row>
    <row r="320" spans="1:5" x14ac:dyDescent="0.45">
      <c r="A320" t="s">
        <v>765</v>
      </c>
      <c r="B320">
        <v>19</v>
      </c>
      <c r="C320" t="s">
        <v>765</v>
      </c>
      <c r="D320">
        <v>19</v>
      </c>
      <c r="E320" t="s">
        <v>850</v>
      </c>
    </row>
    <row r="321" spans="1:5" x14ac:dyDescent="0.45">
      <c r="A321" t="s">
        <v>799</v>
      </c>
      <c r="B321">
        <v>20</v>
      </c>
      <c r="C321" t="s">
        <v>412</v>
      </c>
      <c r="D321">
        <v>20</v>
      </c>
      <c r="E321" t="s">
        <v>850</v>
      </c>
    </row>
    <row r="322" spans="1:5" x14ac:dyDescent="0.45">
      <c r="A322" t="s">
        <v>145</v>
      </c>
      <c r="B322">
        <v>21</v>
      </c>
      <c r="C322" t="s">
        <v>145</v>
      </c>
      <c r="D322">
        <v>21</v>
      </c>
      <c r="E322" t="s">
        <v>850</v>
      </c>
    </row>
    <row r="323" spans="1:5" x14ac:dyDescent="0.45">
      <c r="A323" t="s">
        <v>151</v>
      </c>
      <c r="B323">
        <v>22</v>
      </c>
      <c r="C323" t="s">
        <v>151</v>
      </c>
      <c r="D323">
        <v>22</v>
      </c>
      <c r="E323" t="s">
        <v>850</v>
      </c>
    </row>
    <row r="324" spans="1:5" x14ac:dyDescent="0.45">
      <c r="A324" t="s">
        <v>139</v>
      </c>
      <c r="B324">
        <v>23</v>
      </c>
      <c r="C324" t="s">
        <v>139</v>
      </c>
      <c r="D324">
        <v>23</v>
      </c>
      <c r="E324" t="s">
        <v>850</v>
      </c>
    </row>
    <row r="325" spans="1:5" x14ac:dyDescent="0.45">
      <c r="A325" t="s">
        <v>800</v>
      </c>
      <c r="B325">
        <v>24</v>
      </c>
      <c r="C325" t="s">
        <v>89</v>
      </c>
      <c r="D325">
        <v>24</v>
      </c>
      <c r="E325" t="s">
        <v>850</v>
      </c>
    </row>
    <row r="326" spans="1:5" x14ac:dyDescent="0.45">
      <c r="A326" t="s">
        <v>801</v>
      </c>
      <c r="B326">
        <v>25</v>
      </c>
      <c r="C326" t="s">
        <v>276</v>
      </c>
      <c r="D326">
        <v>25</v>
      </c>
      <c r="E326" t="s">
        <v>850</v>
      </c>
    </row>
    <row r="327" spans="1:5" x14ac:dyDescent="0.45">
      <c r="A327" t="s">
        <v>36</v>
      </c>
      <c r="B327">
        <v>26</v>
      </c>
      <c r="C327" t="s">
        <v>36</v>
      </c>
      <c r="D327">
        <v>26</v>
      </c>
      <c r="E327" t="s">
        <v>850</v>
      </c>
    </row>
    <row r="328" spans="1:5" x14ac:dyDescent="0.45">
      <c r="A328" t="s">
        <v>225</v>
      </c>
      <c r="B328">
        <v>27</v>
      </c>
      <c r="C328" t="s">
        <v>225</v>
      </c>
      <c r="D328">
        <v>27</v>
      </c>
      <c r="E328" t="s">
        <v>850</v>
      </c>
    </row>
    <row r="329" spans="1:5" x14ac:dyDescent="0.45">
      <c r="A329" t="s">
        <v>802</v>
      </c>
      <c r="B329">
        <v>28</v>
      </c>
      <c r="C329" t="s">
        <v>366</v>
      </c>
      <c r="D329">
        <v>28</v>
      </c>
      <c r="E329" t="s">
        <v>850</v>
      </c>
    </row>
    <row r="330" spans="1:5" x14ac:dyDescent="0.45">
      <c r="A330" t="s">
        <v>501</v>
      </c>
      <c r="B330">
        <v>29</v>
      </c>
      <c r="C330" t="s">
        <v>501</v>
      </c>
      <c r="D330">
        <v>29</v>
      </c>
      <c r="E330" t="s">
        <v>850</v>
      </c>
    </row>
    <row r="331" spans="1:5" x14ac:dyDescent="0.45">
      <c r="A331" t="s">
        <v>803</v>
      </c>
      <c r="B331">
        <v>30</v>
      </c>
      <c r="C331" t="s">
        <v>67</v>
      </c>
      <c r="D331">
        <v>30</v>
      </c>
      <c r="E331" t="s">
        <v>850</v>
      </c>
    </row>
    <row r="332" spans="1:5" x14ac:dyDescent="0.45">
      <c r="A332" t="s">
        <v>347</v>
      </c>
      <c r="B332">
        <v>31</v>
      </c>
      <c r="C332" t="s">
        <v>347</v>
      </c>
      <c r="D332">
        <v>31</v>
      </c>
      <c r="E332" t="s">
        <v>850</v>
      </c>
    </row>
    <row r="333" spans="1:5" x14ac:dyDescent="0.45">
      <c r="A333" t="s">
        <v>804</v>
      </c>
      <c r="B333">
        <v>32</v>
      </c>
      <c r="C333" t="s">
        <v>97</v>
      </c>
      <c r="D333">
        <v>32</v>
      </c>
      <c r="E333" t="s">
        <v>850</v>
      </c>
    </row>
    <row r="334" spans="1:5" x14ac:dyDescent="0.45">
      <c r="A334" t="s">
        <v>805</v>
      </c>
      <c r="B334">
        <v>33</v>
      </c>
      <c r="C334" t="s">
        <v>266</v>
      </c>
      <c r="D334">
        <v>33</v>
      </c>
      <c r="E334" t="s">
        <v>850</v>
      </c>
    </row>
    <row r="335" spans="1:5" x14ac:dyDescent="0.45">
      <c r="A335" t="s">
        <v>619</v>
      </c>
      <c r="B335">
        <v>34</v>
      </c>
      <c r="C335" t="s">
        <v>619</v>
      </c>
      <c r="D335">
        <v>34</v>
      </c>
      <c r="E335" t="s">
        <v>850</v>
      </c>
    </row>
    <row r="336" spans="1:5" x14ac:dyDescent="0.45">
      <c r="A336" t="s">
        <v>54</v>
      </c>
      <c r="B336">
        <v>35</v>
      </c>
      <c r="C336" t="s">
        <v>54</v>
      </c>
      <c r="D336">
        <v>35</v>
      </c>
      <c r="E336" t="s">
        <v>850</v>
      </c>
    </row>
    <row r="337" spans="1:5" x14ac:dyDescent="0.45">
      <c r="A337" t="s">
        <v>806</v>
      </c>
      <c r="B337">
        <v>36</v>
      </c>
      <c r="C337" t="s">
        <v>806</v>
      </c>
      <c r="D337">
        <v>36</v>
      </c>
      <c r="E337" t="s">
        <v>850</v>
      </c>
    </row>
    <row r="338" spans="1:5" x14ac:dyDescent="0.45">
      <c r="A338" t="s">
        <v>807</v>
      </c>
      <c r="B338">
        <v>37</v>
      </c>
      <c r="C338" t="s">
        <v>807</v>
      </c>
      <c r="D338">
        <v>37</v>
      </c>
      <c r="E338" t="s">
        <v>850</v>
      </c>
    </row>
    <row r="339" spans="1:5" x14ac:dyDescent="0.45">
      <c r="A339" t="s">
        <v>808</v>
      </c>
      <c r="B339">
        <v>38</v>
      </c>
      <c r="C339" t="s">
        <v>808</v>
      </c>
      <c r="D339">
        <v>38</v>
      </c>
      <c r="E339" t="s">
        <v>850</v>
      </c>
    </row>
    <row r="340" spans="1:5" x14ac:dyDescent="0.45">
      <c r="A340" t="s">
        <v>809</v>
      </c>
      <c r="B340">
        <v>39</v>
      </c>
      <c r="C340" t="s">
        <v>809</v>
      </c>
      <c r="D340">
        <v>39</v>
      </c>
      <c r="E340" t="s">
        <v>850</v>
      </c>
    </row>
    <row r="341" spans="1:5" x14ac:dyDescent="0.45">
      <c r="A341" t="s">
        <v>194</v>
      </c>
      <c r="B341">
        <v>40</v>
      </c>
      <c r="C341" t="s">
        <v>194</v>
      </c>
      <c r="D341">
        <v>40</v>
      </c>
      <c r="E341" t="s">
        <v>850</v>
      </c>
    </row>
    <row r="342" spans="1:5" x14ac:dyDescent="0.45">
      <c r="A342" t="s">
        <v>810</v>
      </c>
      <c r="B342">
        <v>41</v>
      </c>
      <c r="C342" t="s">
        <v>810</v>
      </c>
      <c r="D342">
        <v>41</v>
      </c>
      <c r="E342" t="s">
        <v>850</v>
      </c>
    </row>
    <row r="343" spans="1:5" x14ac:dyDescent="0.45">
      <c r="A343" t="s">
        <v>811</v>
      </c>
      <c r="B343">
        <v>42</v>
      </c>
      <c r="C343" t="s">
        <v>313</v>
      </c>
      <c r="D343">
        <v>42</v>
      </c>
      <c r="E343" t="s">
        <v>850</v>
      </c>
    </row>
    <row r="344" spans="1:5" x14ac:dyDescent="0.45">
      <c r="A344" t="s">
        <v>812</v>
      </c>
      <c r="B344">
        <v>43</v>
      </c>
      <c r="C344" t="s">
        <v>812</v>
      </c>
      <c r="D344">
        <v>43</v>
      </c>
      <c r="E344" t="s">
        <v>850</v>
      </c>
    </row>
    <row r="345" spans="1:5" x14ac:dyDescent="0.45">
      <c r="A345" t="s">
        <v>169</v>
      </c>
      <c r="B345">
        <v>44</v>
      </c>
      <c r="C345" t="s">
        <v>169</v>
      </c>
      <c r="D345">
        <v>44</v>
      </c>
      <c r="E345" t="s">
        <v>850</v>
      </c>
    </row>
    <row r="346" spans="1:5" x14ac:dyDescent="0.45">
      <c r="A346" t="s">
        <v>813</v>
      </c>
      <c r="B346">
        <v>45</v>
      </c>
      <c r="C346" t="s">
        <v>813</v>
      </c>
      <c r="D346">
        <v>45</v>
      </c>
      <c r="E346" t="s">
        <v>850</v>
      </c>
    </row>
    <row r="347" spans="1:5" x14ac:dyDescent="0.45">
      <c r="A347" t="s">
        <v>607</v>
      </c>
      <c r="B347">
        <v>46</v>
      </c>
      <c r="C347" t="s">
        <v>607</v>
      </c>
      <c r="D347">
        <v>46</v>
      </c>
      <c r="E347" t="s">
        <v>850</v>
      </c>
    </row>
    <row r="348" spans="1:5" x14ac:dyDescent="0.45">
      <c r="A348" t="s">
        <v>110</v>
      </c>
      <c r="B348">
        <v>47</v>
      </c>
      <c r="C348" t="s">
        <v>110</v>
      </c>
      <c r="D348">
        <v>47</v>
      </c>
      <c r="E348" t="s">
        <v>850</v>
      </c>
    </row>
    <row r="349" spans="1:5" x14ac:dyDescent="0.45">
      <c r="A349" t="s">
        <v>814</v>
      </c>
      <c r="B349">
        <v>48</v>
      </c>
      <c r="C349" t="s">
        <v>814</v>
      </c>
      <c r="D349">
        <v>48</v>
      </c>
      <c r="E349" t="s">
        <v>850</v>
      </c>
    </row>
    <row r="350" spans="1:5" x14ac:dyDescent="0.45">
      <c r="A350" t="s">
        <v>162</v>
      </c>
      <c r="B350">
        <v>49</v>
      </c>
      <c r="C350" t="s">
        <v>162</v>
      </c>
      <c r="D350">
        <v>49</v>
      </c>
      <c r="E350" t="s">
        <v>850</v>
      </c>
    </row>
    <row r="351" spans="1:5" x14ac:dyDescent="0.45">
      <c r="A351" t="s">
        <v>572</v>
      </c>
      <c r="B351">
        <v>50</v>
      </c>
      <c r="C351" t="s">
        <v>572</v>
      </c>
      <c r="D351">
        <v>50</v>
      </c>
      <c r="E351" t="s">
        <v>850</v>
      </c>
    </row>
    <row r="352" spans="1:5" x14ac:dyDescent="0.45">
      <c r="A352" t="s">
        <v>815</v>
      </c>
      <c r="B352">
        <v>51</v>
      </c>
      <c r="C352" t="s">
        <v>815</v>
      </c>
      <c r="D352">
        <v>51</v>
      </c>
      <c r="E352" t="s">
        <v>850</v>
      </c>
    </row>
    <row r="353" spans="1:5" x14ac:dyDescent="0.45">
      <c r="A353" t="s">
        <v>816</v>
      </c>
      <c r="B353">
        <v>52</v>
      </c>
      <c r="C353" t="s">
        <v>816</v>
      </c>
      <c r="D353">
        <v>52</v>
      </c>
      <c r="E353" t="s">
        <v>850</v>
      </c>
    </row>
    <row r="354" spans="1:5" x14ac:dyDescent="0.45">
      <c r="A354" t="s">
        <v>817</v>
      </c>
      <c r="B354">
        <v>53</v>
      </c>
      <c r="C354" t="s">
        <v>817</v>
      </c>
      <c r="D354">
        <v>53</v>
      </c>
      <c r="E354" t="s">
        <v>850</v>
      </c>
    </row>
    <row r="355" spans="1:5" x14ac:dyDescent="0.45">
      <c r="A355" t="s">
        <v>818</v>
      </c>
      <c r="B355">
        <v>54</v>
      </c>
      <c r="C355" t="s">
        <v>818</v>
      </c>
      <c r="D355">
        <v>54</v>
      </c>
      <c r="E355" t="s">
        <v>850</v>
      </c>
    </row>
    <row r="356" spans="1:5" x14ac:dyDescent="0.45">
      <c r="A356" t="s">
        <v>625</v>
      </c>
      <c r="B356">
        <v>55</v>
      </c>
      <c r="C356" t="s">
        <v>625</v>
      </c>
      <c r="D356">
        <v>55</v>
      </c>
      <c r="E356" t="s">
        <v>850</v>
      </c>
    </row>
    <row r="357" spans="1:5" x14ac:dyDescent="0.45">
      <c r="A357" t="s">
        <v>372</v>
      </c>
      <c r="B357">
        <v>56</v>
      </c>
      <c r="C357" t="s">
        <v>372</v>
      </c>
      <c r="D357">
        <v>56</v>
      </c>
      <c r="E357" t="s">
        <v>850</v>
      </c>
    </row>
    <row r="358" spans="1:5" x14ac:dyDescent="0.45">
      <c r="A358" t="s">
        <v>245</v>
      </c>
      <c r="B358">
        <v>57</v>
      </c>
      <c r="C358" t="s">
        <v>245</v>
      </c>
      <c r="D358">
        <v>57</v>
      </c>
      <c r="E358" t="s">
        <v>850</v>
      </c>
    </row>
    <row r="359" spans="1:5" x14ac:dyDescent="0.45">
      <c r="A359" t="s">
        <v>471</v>
      </c>
      <c r="B359">
        <v>58</v>
      </c>
      <c r="C359" t="s">
        <v>471</v>
      </c>
      <c r="D359">
        <v>58</v>
      </c>
      <c r="E359" t="s">
        <v>850</v>
      </c>
    </row>
    <row r="360" spans="1:5" x14ac:dyDescent="0.45">
      <c r="A360" t="s">
        <v>819</v>
      </c>
      <c r="B360">
        <v>59</v>
      </c>
      <c r="C360" t="s">
        <v>31</v>
      </c>
      <c r="D360">
        <v>59</v>
      </c>
      <c r="E360" t="s">
        <v>850</v>
      </c>
    </row>
    <row r="361" spans="1:5" x14ac:dyDescent="0.45">
      <c r="A361" t="s">
        <v>253</v>
      </c>
      <c r="B361">
        <v>60</v>
      </c>
      <c r="C361" t="s">
        <v>253</v>
      </c>
      <c r="D361">
        <v>60</v>
      </c>
      <c r="E361" t="s">
        <v>850</v>
      </c>
    </row>
    <row r="362" spans="1:5" x14ac:dyDescent="0.45">
      <c r="A362" t="s">
        <v>296</v>
      </c>
      <c r="B362">
        <v>61</v>
      </c>
      <c r="C362" t="s">
        <v>296</v>
      </c>
      <c r="D362">
        <v>61</v>
      </c>
      <c r="E362" t="s">
        <v>850</v>
      </c>
    </row>
    <row r="363" spans="1:5" x14ac:dyDescent="0.45">
      <c r="A363" t="s">
        <v>216</v>
      </c>
      <c r="B363">
        <v>62</v>
      </c>
      <c r="C363" t="s">
        <v>216</v>
      </c>
      <c r="D363">
        <v>62</v>
      </c>
      <c r="E363" t="s">
        <v>850</v>
      </c>
    </row>
    <row r="364" spans="1:5" x14ac:dyDescent="0.45">
      <c r="A364" t="s">
        <v>820</v>
      </c>
      <c r="B364">
        <v>63</v>
      </c>
      <c r="C364" t="s">
        <v>820</v>
      </c>
      <c r="D364">
        <v>63</v>
      </c>
      <c r="E364" t="s">
        <v>850</v>
      </c>
    </row>
    <row r="365" spans="1:5" x14ac:dyDescent="0.45">
      <c r="A365" t="s">
        <v>821</v>
      </c>
      <c r="B365">
        <v>64</v>
      </c>
      <c r="C365" t="s">
        <v>821</v>
      </c>
      <c r="D365">
        <v>64</v>
      </c>
      <c r="E365" t="s">
        <v>850</v>
      </c>
    </row>
    <row r="366" spans="1:5" x14ac:dyDescent="0.45">
      <c r="A366" t="s">
        <v>822</v>
      </c>
      <c r="B366">
        <v>65</v>
      </c>
      <c r="C366" t="s">
        <v>352</v>
      </c>
      <c r="D366">
        <v>65</v>
      </c>
      <c r="E366" t="s">
        <v>850</v>
      </c>
    </row>
    <row r="367" spans="1:5" x14ac:dyDescent="0.45">
      <c r="A367" t="s">
        <v>823</v>
      </c>
      <c r="B367">
        <v>66</v>
      </c>
      <c r="C367" t="s">
        <v>854</v>
      </c>
      <c r="D367">
        <v>66</v>
      </c>
      <c r="E367" t="s">
        <v>850</v>
      </c>
    </row>
    <row r="368" spans="1:5" x14ac:dyDescent="0.45">
      <c r="A368" t="s">
        <v>558</v>
      </c>
      <c r="B368">
        <v>67</v>
      </c>
      <c r="C368" t="s">
        <v>199</v>
      </c>
      <c r="D368">
        <v>67</v>
      </c>
      <c r="E368" t="s">
        <v>850</v>
      </c>
    </row>
    <row r="369" spans="1:5" x14ac:dyDescent="0.45">
      <c r="A369" t="s">
        <v>824</v>
      </c>
      <c r="B369">
        <v>68</v>
      </c>
      <c r="C369" t="s">
        <v>355</v>
      </c>
      <c r="D369">
        <v>68</v>
      </c>
      <c r="E369" t="s">
        <v>850</v>
      </c>
    </row>
    <row r="370" spans="1:5" x14ac:dyDescent="0.45">
      <c r="A370" t="s">
        <v>825</v>
      </c>
      <c r="B370">
        <v>69</v>
      </c>
      <c r="C370" t="s">
        <v>286</v>
      </c>
      <c r="D370">
        <v>69</v>
      </c>
      <c r="E370" t="s">
        <v>850</v>
      </c>
    </row>
    <row r="371" spans="1:5" x14ac:dyDescent="0.45">
      <c r="A371" t="s">
        <v>826</v>
      </c>
      <c r="B371">
        <v>70</v>
      </c>
      <c r="C371" t="s">
        <v>826</v>
      </c>
      <c r="D371">
        <v>70</v>
      </c>
      <c r="E371" t="s">
        <v>850</v>
      </c>
    </row>
    <row r="372" spans="1:5" x14ac:dyDescent="0.45">
      <c r="A372" t="s">
        <v>617</v>
      </c>
      <c r="B372">
        <v>71</v>
      </c>
      <c r="C372" t="s">
        <v>617</v>
      </c>
      <c r="D372">
        <v>71</v>
      </c>
      <c r="E372" t="s">
        <v>850</v>
      </c>
    </row>
    <row r="373" spans="1:5" x14ac:dyDescent="0.45">
      <c r="A373" t="s">
        <v>416</v>
      </c>
      <c r="B373">
        <v>72</v>
      </c>
      <c r="C373" t="s">
        <v>416</v>
      </c>
      <c r="D373">
        <v>72</v>
      </c>
      <c r="E373" t="s">
        <v>850</v>
      </c>
    </row>
    <row r="374" spans="1:5" x14ac:dyDescent="0.45">
      <c r="A374" t="s">
        <v>827</v>
      </c>
      <c r="B374">
        <v>73</v>
      </c>
      <c r="C374" t="s">
        <v>326</v>
      </c>
      <c r="D374">
        <v>73</v>
      </c>
      <c r="E374" t="s">
        <v>850</v>
      </c>
    </row>
    <row r="375" spans="1:5" x14ac:dyDescent="0.45">
      <c r="A375" t="s">
        <v>828</v>
      </c>
      <c r="B375">
        <v>74</v>
      </c>
      <c r="C375" t="s">
        <v>545</v>
      </c>
      <c r="D375">
        <v>74</v>
      </c>
      <c r="E375" t="s">
        <v>850</v>
      </c>
    </row>
    <row r="376" spans="1:5" x14ac:dyDescent="0.45">
      <c r="A376" t="s">
        <v>179</v>
      </c>
      <c r="B376">
        <v>75</v>
      </c>
      <c r="C376" t="s">
        <v>179</v>
      </c>
      <c r="D376">
        <v>75</v>
      </c>
      <c r="E376" t="s">
        <v>850</v>
      </c>
    </row>
    <row r="377" spans="1:5" x14ac:dyDescent="0.45">
      <c r="A377" t="s">
        <v>829</v>
      </c>
      <c r="B377">
        <v>76</v>
      </c>
      <c r="C377" t="s">
        <v>829</v>
      </c>
      <c r="D377">
        <v>76</v>
      </c>
      <c r="E377" t="s">
        <v>850</v>
      </c>
    </row>
    <row r="378" spans="1:5" x14ac:dyDescent="0.45">
      <c r="A378" t="s">
        <v>830</v>
      </c>
      <c r="B378">
        <v>77</v>
      </c>
      <c r="C378" t="s">
        <v>830</v>
      </c>
      <c r="D378">
        <v>77</v>
      </c>
      <c r="E378" t="s">
        <v>850</v>
      </c>
    </row>
    <row r="379" spans="1:5" x14ac:dyDescent="0.45">
      <c r="A379" t="s">
        <v>831</v>
      </c>
      <c r="B379">
        <v>78</v>
      </c>
      <c r="C379" t="s">
        <v>831</v>
      </c>
      <c r="D379">
        <v>78</v>
      </c>
      <c r="E379" t="s">
        <v>850</v>
      </c>
    </row>
    <row r="380" spans="1:5" x14ac:dyDescent="0.45">
      <c r="A380" t="s">
        <v>337</v>
      </c>
      <c r="B380">
        <v>79</v>
      </c>
      <c r="C380" t="s">
        <v>337</v>
      </c>
      <c r="D380">
        <v>79</v>
      </c>
      <c r="E380" t="s">
        <v>850</v>
      </c>
    </row>
    <row r="381" spans="1:5" x14ac:dyDescent="0.45">
      <c r="A381" t="s">
        <v>332</v>
      </c>
      <c r="B381">
        <v>80</v>
      </c>
      <c r="C381" t="s">
        <v>332</v>
      </c>
      <c r="D381">
        <v>80</v>
      </c>
      <c r="E381" t="s">
        <v>850</v>
      </c>
    </row>
    <row r="382" spans="1:5" x14ac:dyDescent="0.45">
      <c r="A382" t="s">
        <v>250</v>
      </c>
      <c r="B382">
        <v>81</v>
      </c>
      <c r="C382" t="s">
        <v>250</v>
      </c>
      <c r="D382">
        <v>81</v>
      </c>
      <c r="E382" t="s">
        <v>850</v>
      </c>
    </row>
    <row r="383" spans="1:5" x14ac:dyDescent="0.45">
      <c r="A383" t="s">
        <v>832</v>
      </c>
      <c r="B383">
        <v>82</v>
      </c>
      <c r="C383" t="s">
        <v>832</v>
      </c>
      <c r="D383">
        <v>82</v>
      </c>
      <c r="E383" t="s">
        <v>850</v>
      </c>
    </row>
    <row r="384" spans="1:5" x14ac:dyDescent="0.45">
      <c r="A384" t="s">
        <v>833</v>
      </c>
      <c r="B384">
        <v>83</v>
      </c>
      <c r="C384" t="s">
        <v>833</v>
      </c>
      <c r="D384">
        <v>83</v>
      </c>
      <c r="E384" t="s">
        <v>850</v>
      </c>
    </row>
    <row r="385" spans="1:5" x14ac:dyDescent="0.45">
      <c r="A385" t="s">
        <v>834</v>
      </c>
      <c r="B385">
        <v>84</v>
      </c>
      <c r="C385" t="s">
        <v>388</v>
      </c>
      <c r="D385">
        <v>84</v>
      </c>
      <c r="E385" t="s">
        <v>850</v>
      </c>
    </row>
    <row r="386" spans="1:5" x14ac:dyDescent="0.45">
      <c r="A386" t="s">
        <v>835</v>
      </c>
      <c r="B386">
        <v>85</v>
      </c>
      <c r="C386" t="s">
        <v>835</v>
      </c>
      <c r="D386">
        <v>85</v>
      </c>
      <c r="E386" t="s">
        <v>850</v>
      </c>
    </row>
    <row r="387" spans="1:5" x14ac:dyDescent="0.45">
      <c r="A387" t="s">
        <v>836</v>
      </c>
      <c r="B387">
        <v>86</v>
      </c>
      <c r="C387" t="s">
        <v>836</v>
      </c>
      <c r="D387">
        <v>86</v>
      </c>
      <c r="E387" t="s">
        <v>850</v>
      </c>
    </row>
    <row r="388" spans="1:5" x14ac:dyDescent="0.45">
      <c r="A388" t="s">
        <v>614</v>
      </c>
      <c r="B388">
        <v>87</v>
      </c>
      <c r="C388" t="s">
        <v>614</v>
      </c>
      <c r="D388">
        <v>87</v>
      </c>
      <c r="E388" t="s">
        <v>850</v>
      </c>
    </row>
    <row r="389" spans="1:5" x14ac:dyDescent="0.45">
      <c r="A389" t="s">
        <v>749</v>
      </c>
      <c r="B389">
        <v>88</v>
      </c>
      <c r="C389" t="s">
        <v>749</v>
      </c>
      <c r="D389">
        <v>88</v>
      </c>
      <c r="E389" t="s">
        <v>850</v>
      </c>
    </row>
    <row r="390" spans="1:5" x14ac:dyDescent="0.45">
      <c r="A390" t="s">
        <v>474</v>
      </c>
      <c r="B390">
        <v>89</v>
      </c>
      <c r="C390" t="s">
        <v>474</v>
      </c>
      <c r="D390">
        <v>89</v>
      </c>
      <c r="E390" t="s">
        <v>850</v>
      </c>
    </row>
    <row r="391" spans="1:5" x14ac:dyDescent="0.45">
      <c r="A391" t="s">
        <v>230</v>
      </c>
      <c r="B391">
        <v>90</v>
      </c>
      <c r="C391" t="s">
        <v>230</v>
      </c>
      <c r="D391">
        <v>90</v>
      </c>
      <c r="E391" t="s">
        <v>850</v>
      </c>
    </row>
    <row r="392" spans="1:5" x14ac:dyDescent="0.45">
      <c r="A392" t="s">
        <v>837</v>
      </c>
      <c r="B392">
        <v>91</v>
      </c>
      <c r="C392" t="s">
        <v>837</v>
      </c>
      <c r="D392">
        <v>91</v>
      </c>
      <c r="E392" t="s">
        <v>850</v>
      </c>
    </row>
    <row r="393" spans="1:5" x14ac:dyDescent="0.45">
      <c r="A393" t="s">
        <v>838</v>
      </c>
      <c r="B393">
        <v>92</v>
      </c>
      <c r="C393" t="s">
        <v>425</v>
      </c>
      <c r="D393">
        <v>92</v>
      </c>
      <c r="E393" t="s">
        <v>850</v>
      </c>
    </row>
    <row r="394" spans="1:5" x14ac:dyDescent="0.45">
      <c r="A394" t="s">
        <v>839</v>
      </c>
      <c r="B394">
        <v>93</v>
      </c>
      <c r="C394" t="s">
        <v>618</v>
      </c>
      <c r="D394">
        <v>93</v>
      </c>
      <c r="E394" t="s">
        <v>850</v>
      </c>
    </row>
    <row r="395" spans="1:5" x14ac:dyDescent="0.45">
      <c r="A395" t="s">
        <v>840</v>
      </c>
      <c r="B395">
        <v>94</v>
      </c>
      <c r="C395" t="s">
        <v>369</v>
      </c>
      <c r="D395">
        <v>94</v>
      </c>
      <c r="E395" t="s">
        <v>850</v>
      </c>
    </row>
    <row r="396" spans="1:5" x14ac:dyDescent="0.45">
      <c r="A396" t="s">
        <v>841</v>
      </c>
      <c r="B396">
        <v>95</v>
      </c>
      <c r="C396" t="s">
        <v>385</v>
      </c>
      <c r="D396">
        <v>95</v>
      </c>
      <c r="E396" t="s">
        <v>850</v>
      </c>
    </row>
    <row r="397" spans="1:5" x14ac:dyDescent="0.45">
      <c r="A397" t="s">
        <v>842</v>
      </c>
      <c r="B397">
        <v>96</v>
      </c>
      <c r="C397" t="s">
        <v>306</v>
      </c>
      <c r="D397">
        <v>96</v>
      </c>
      <c r="E397" t="s">
        <v>850</v>
      </c>
    </row>
    <row r="398" spans="1:5" x14ac:dyDescent="0.45">
      <c r="A398" t="s">
        <v>843</v>
      </c>
      <c r="B398">
        <v>97</v>
      </c>
      <c r="C398" t="s">
        <v>598</v>
      </c>
      <c r="D398">
        <v>97</v>
      </c>
      <c r="E398" t="s">
        <v>850</v>
      </c>
    </row>
    <row r="399" spans="1:5" x14ac:dyDescent="0.45">
      <c r="A399" t="s">
        <v>844</v>
      </c>
      <c r="B399">
        <v>98</v>
      </c>
      <c r="C399" t="s">
        <v>844</v>
      </c>
      <c r="D399">
        <v>98</v>
      </c>
      <c r="E399" t="s">
        <v>850</v>
      </c>
    </row>
    <row r="400" spans="1:5" x14ac:dyDescent="0.45">
      <c r="A400" t="s">
        <v>440</v>
      </c>
      <c r="B400">
        <v>99</v>
      </c>
      <c r="C400" t="s">
        <v>440</v>
      </c>
      <c r="D400">
        <v>99</v>
      </c>
      <c r="E400" t="s">
        <v>850</v>
      </c>
    </row>
    <row r="401" spans="1:5" x14ac:dyDescent="0.45">
      <c r="A401" t="s">
        <v>845</v>
      </c>
      <c r="B401">
        <v>100</v>
      </c>
      <c r="C401" t="s">
        <v>845</v>
      </c>
      <c r="D401">
        <v>100</v>
      </c>
      <c r="E401" t="s">
        <v>850</v>
      </c>
    </row>
    <row r="404" spans="1:5" x14ac:dyDescent="0.45">
      <c r="A404" s="1" t="s">
        <v>599</v>
      </c>
    </row>
    <row r="405" spans="1:5" x14ac:dyDescent="0.45">
      <c r="A405" s="2" t="s">
        <v>625</v>
      </c>
    </row>
    <row r="406" spans="1:5" x14ac:dyDescent="0.45">
      <c r="A406" s="1" t="s">
        <v>337</v>
      </c>
    </row>
    <row r="407" spans="1:5" x14ac:dyDescent="0.45">
      <c r="A407" s="2" t="s">
        <v>372</v>
      </c>
    </row>
    <row r="408" spans="1:5" x14ac:dyDescent="0.45">
      <c r="A408" s="2" t="s">
        <v>332</v>
      </c>
    </row>
    <row r="409" spans="1:5" x14ac:dyDescent="0.45">
      <c r="A409" s="2" t="s">
        <v>31</v>
      </c>
    </row>
    <row r="410" spans="1:5" x14ac:dyDescent="0.45">
      <c r="A410" s="2" t="s">
        <v>162</v>
      </c>
    </row>
    <row r="411" spans="1:5" x14ac:dyDescent="0.45">
      <c r="A411" s="1" t="s">
        <v>831</v>
      </c>
    </row>
    <row r="412" spans="1:5" x14ac:dyDescent="0.45">
      <c r="A412" s="2" t="s">
        <v>381</v>
      </c>
    </row>
    <row r="413" spans="1:5" x14ac:dyDescent="0.45">
      <c r="A413" s="1" t="s">
        <v>250</v>
      </c>
    </row>
    <row r="414" spans="1:5" x14ac:dyDescent="0.45">
      <c r="A414" s="1" t="s">
        <v>474</v>
      </c>
    </row>
    <row r="415" spans="1:5" x14ac:dyDescent="0.45">
      <c r="A415" s="2" t="s">
        <v>61</v>
      </c>
    </row>
    <row r="416" spans="1:5" x14ac:dyDescent="0.45">
      <c r="A416" s="2" t="s">
        <v>118</v>
      </c>
    </row>
    <row r="417" spans="1:1" x14ac:dyDescent="0.45">
      <c r="A417" s="2" t="s">
        <v>369</v>
      </c>
    </row>
    <row r="418" spans="1:1" x14ac:dyDescent="0.45">
      <c r="A418" s="1" t="s">
        <v>145</v>
      </c>
    </row>
    <row r="419" spans="1:1" x14ac:dyDescent="0.45">
      <c r="A419" s="1" t="s">
        <v>763</v>
      </c>
    </row>
    <row r="420" spans="1:1" x14ac:dyDescent="0.45">
      <c r="A420" s="2" t="s">
        <v>230</v>
      </c>
    </row>
    <row r="421" spans="1:1" x14ac:dyDescent="0.45">
      <c r="A421" s="2" t="s">
        <v>67</v>
      </c>
    </row>
    <row r="422" spans="1:1" x14ac:dyDescent="0.45">
      <c r="A422" s="1" t="s">
        <v>416</v>
      </c>
    </row>
    <row r="423" spans="1:1" x14ac:dyDescent="0.45">
      <c r="A423" s="2" t="s">
        <v>408</v>
      </c>
    </row>
    <row r="424" spans="1:1" x14ac:dyDescent="0.45">
      <c r="A424" s="1" t="s">
        <v>451</v>
      </c>
    </row>
    <row r="425" spans="1:1" x14ac:dyDescent="0.45">
      <c r="A425" s="2" t="s">
        <v>282</v>
      </c>
    </row>
    <row r="426" spans="1:1" x14ac:dyDescent="0.45">
      <c r="A426" s="1" t="s">
        <v>216</v>
      </c>
    </row>
    <row r="427" spans="1:1" x14ac:dyDescent="0.45">
      <c r="A427" s="2" t="s">
        <v>602</v>
      </c>
    </row>
    <row r="428" spans="1:1" x14ac:dyDescent="0.45">
      <c r="A428" s="1" t="s">
        <v>8</v>
      </c>
    </row>
    <row r="429" spans="1:1" x14ac:dyDescent="0.45">
      <c r="A429" s="1" t="s">
        <v>600</v>
      </c>
    </row>
    <row r="430" spans="1:1" x14ac:dyDescent="0.45">
      <c r="A430" s="2" t="s">
        <v>403</v>
      </c>
    </row>
    <row r="431" spans="1:1" x14ac:dyDescent="0.45">
      <c r="A431" s="1" t="s">
        <v>620</v>
      </c>
    </row>
    <row r="432" spans="1:1" x14ac:dyDescent="0.45">
      <c r="A432" s="2" t="s">
        <v>434</v>
      </c>
    </row>
    <row r="433" spans="1:1" x14ac:dyDescent="0.45">
      <c r="A433" s="1" t="s">
        <v>54</v>
      </c>
    </row>
    <row r="434" spans="1:1" x14ac:dyDescent="0.45">
      <c r="A434" s="1" t="s">
        <v>844</v>
      </c>
    </row>
    <row r="435" spans="1:1" x14ac:dyDescent="0.45">
      <c r="A435" s="2" t="s">
        <v>466</v>
      </c>
    </row>
    <row r="436" spans="1:1" x14ac:dyDescent="0.45">
      <c r="A436" s="2" t="s">
        <v>83</v>
      </c>
    </row>
    <row r="437" spans="1:1" x14ac:dyDescent="0.45">
      <c r="A437" s="2" t="s">
        <v>689</v>
      </c>
    </row>
    <row r="438" spans="1:1" x14ac:dyDescent="0.45">
      <c r="A438" s="1" t="s">
        <v>270</v>
      </c>
    </row>
    <row r="439" spans="1:1" x14ac:dyDescent="0.45">
      <c r="A439" s="1" t="s">
        <v>199</v>
      </c>
    </row>
    <row r="440" spans="1:1" x14ac:dyDescent="0.45">
      <c r="A440" s="2" t="s">
        <v>733</v>
      </c>
    </row>
    <row r="441" spans="1:1" x14ac:dyDescent="0.45">
      <c r="A441" s="1" t="s">
        <v>756</v>
      </c>
    </row>
    <row r="442" spans="1:1" x14ac:dyDescent="0.45">
      <c r="A442" s="2" t="s">
        <v>234</v>
      </c>
    </row>
    <row r="443" spans="1:1" x14ac:dyDescent="0.45">
      <c r="A443" s="1" t="s">
        <v>360</v>
      </c>
    </row>
    <row r="444" spans="1:1" x14ac:dyDescent="0.45">
      <c r="A444" s="2" t="s">
        <v>395</v>
      </c>
    </row>
    <row r="445" spans="1:1" x14ac:dyDescent="0.45">
      <c r="A445" s="1" t="s">
        <v>190</v>
      </c>
    </row>
    <row r="446" spans="1:1" x14ac:dyDescent="0.45">
      <c r="A446" s="2" t="s">
        <v>734</v>
      </c>
    </row>
    <row r="447" spans="1:1" x14ac:dyDescent="0.45">
      <c r="A447" s="1" t="s">
        <v>211</v>
      </c>
    </row>
    <row r="448" spans="1:1" x14ac:dyDescent="0.45">
      <c r="A448" s="1" t="s">
        <v>770</v>
      </c>
    </row>
    <row r="449" spans="1:1" x14ac:dyDescent="0.45">
      <c r="A449" s="2" t="s">
        <v>27</v>
      </c>
    </row>
    <row r="450" spans="1:1" x14ac:dyDescent="0.45">
      <c r="A450" s="2" t="s">
        <v>253</v>
      </c>
    </row>
    <row r="451" spans="1:1" x14ac:dyDescent="0.45">
      <c r="A451" s="2" t="s">
        <v>428</v>
      </c>
    </row>
    <row r="452" spans="1:1" x14ac:dyDescent="0.45">
      <c r="A452" s="2" t="s">
        <v>814</v>
      </c>
    </row>
    <row r="453" spans="1:1" x14ac:dyDescent="0.45">
      <c r="A453" s="1" t="s">
        <v>245</v>
      </c>
    </row>
    <row r="454" spans="1:1" x14ac:dyDescent="0.45">
      <c r="A454" s="1" t="s">
        <v>469</v>
      </c>
    </row>
    <row r="455" spans="1:1" x14ac:dyDescent="0.45">
      <c r="A455" s="2" t="s">
        <v>614</v>
      </c>
    </row>
    <row r="456" spans="1:1" x14ac:dyDescent="0.45">
      <c r="A456" s="2" t="s">
        <v>738</v>
      </c>
    </row>
    <row r="457" spans="1:1" x14ac:dyDescent="0.45">
      <c r="A457" s="1" t="s">
        <v>110</v>
      </c>
    </row>
    <row r="458" spans="1:1" x14ac:dyDescent="0.45">
      <c r="A458" s="1" t="s">
        <v>139</v>
      </c>
    </row>
    <row r="459" spans="1:1" x14ac:dyDescent="0.45">
      <c r="A459" s="1" t="s">
        <v>830</v>
      </c>
    </row>
    <row r="460" spans="1:1" x14ac:dyDescent="0.45">
      <c r="A460" s="2" t="s">
        <v>151</v>
      </c>
    </row>
    <row r="461" spans="1:1" x14ac:dyDescent="0.45">
      <c r="A461" s="2" t="s">
        <v>806</v>
      </c>
    </row>
    <row r="462" spans="1:1" x14ac:dyDescent="0.45">
      <c r="A462" s="1" t="s">
        <v>722</v>
      </c>
    </row>
    <row r="463" spans="1:1" x14ac:dyDescent="0.45">
      <c r="A463" s="2" t="s">
        <v>663</v>
      </c>
    </row>
    <row r="464" spans="1:1" x14ac:dyDescent="0.45">
      <c r="A464" s="1" t="s">
        <v>456</v>
      </c>
    </row>
    <row r="465" spans="1:1" x14ac:dyDescent="0.45">
      <c r="A465" s="2" t="s">
        <v>97</v>
      </c>
    </row>
    <row r="466" spans="1:1" x14ac:dyDescent="0.45">
      <c r="A466" s="2" t="s">
        <v>765</v>
      </c>
    </row>
    <row r="467" spans="1:1" x14ac:dyDescent="0.45">
      <c r="A467" s="2" t="s">
        <v>728</v>
      </c>
    </row>
    <row r="468" spans="1:1" x14ac:dyDescent="0.45">
      <c r="A468" s="1" t="s">
        <v>36</v>
      </c>
    </row>
    <row r="469" spans="1:1" x14ac:dyDescent="0.45">
      <c r="A469" s="2" t="s">
        <v>813</v>
      </c>
    </row>
    <row r="470" spans="1:1" x14ac:dyDescent="0.45">
      <c r="A470" s="2" t="s">
        <v>782</v>
      </c>
    </row>
    <row r="471" spans="1:1" x14ac:dyDescent="0.45">
      <c r="A471" s="1" t="s">
        <v>552</v>
      </c>
    </row>
    <row r="472" spans="1:1" x14ac:dyDescent="0.45">
      <c r="A472" s="2" t="s">
        <v>815</v>
      </c>
    </row>
    <row r="473" spans="1:1" x14ac:dyDescent="0.45">
      <c r="A473" s="1" t="s">
        <v>477</v>
      </c>
    </row>
    <row r="474" spans="1:1" x14ac:dyDescent="0.45">
      <c r="A474" s="2" t="s">
        <v>306</v>
      </c>
    </row>
    <row r="475" spans="1:1" x14ac:dyDescent="0.45">
      <c r="A475" s="2" t="s">
        <v>286</v>
      </c>
    </row>
    <row r="476" spans="1:1" x14ac:dyDescent="0.45">
      <c r="A476" s="2" t="s">
        <v>446</v>
      </c>
    </row>
    <row r="477" spans="1:1" x14ac:dyDescent="0.45">
      <c r="A477" s="1" t="s">
        <v>21</v>
      </c>
    </row>
    <row r="478" spans="1:1" x14ac:dyDescent="0.45">
      <c r="A478" s="1" t="s">
        <v>616</v>
      </c>
    </row>
    <row r="479" spans="1:1" x14ac:dyDescent="0.45">
      <c r="A479" s="2" t="s">
        <v>605</v>
      </c>
    </row>
    <row r="480" spans="1:1" x14ac:dyDescent="0.45">
      <c r="A480" s="1" t="s">
        <v>780</v>
      </c>
    </row>
    <row r="481" spans="1:1" x14ac:dyDescent="0.45">
      <c r="A481" s="2" t="s">
        <v>173</v>
      </c>
    </row>
    <row r="482" spans="1:1" x14ac:dyDescent="0.45">
      <c r="A482" s="1" t="s">
        <v>609</v>
      </c>
    </row>
    <row r="483" spans="1:1" x14ac:dyDescent="0.45">
      <c r="A483" s="2" t="s">
        <v>836</v>
      </c>
    </row>
    <row r="484" spans="1:1" x14ac:dyDescent="0.45">
      <c r="A484" s="1" t="s">
        <v>817</v>
      </c>
    </row>
    <row r="485" spans="1:1" x14ac:dyDescent="0.45">
      <c r="A485" s="2" t="s">
        <v>603</v>
      </c>
    </row>
    <row r="486" spans="1:1" x14ac:dyDescent="0.45">
      <c r="A486" s="2" t="s">
        <v>319</v>
      </c>
    </row>
    <row r="487" spans="1:1" x14ac:dyDescent="0.45">
      <c r="A487" s="1" t="s">
        <v>751</v>
      </c>
    </row>
    <row r="488" spans="1:1" x14ac:dyDescent="0.45">
      <c r="A488" s="2" t="s">
        <v>501</v>
      </c>
    </row>
    <row r="489" spans="1:1" x14ac:dyDescent="0.45">
      <c r="A489" s="1" t="s">
        <v>169</v>
      </c>
    </row>
    <row r="490" spans="1:1" x14ac:dyDescent="0.45">
      <c r="A490" s="1" t="s">
        <v>179</v>
      </c>
    </row>
    <row r="491" spans="1:1" x14ac:dyDescent="0.45">
      <c r="A491" s="1" t="s">
        <v>296</v>
      </c>
    </row>
    <row r="492" spans="1:1" x14ac:dyDescent="0.45">
      <c r="A492" s="1" t="s">
        <v>194</v>
      </c>
    </row>
    <row r="493" spans="1:1" x14ac:dyDescent="0.45">
      <c r="A493" s="1" t="s">
        <v>810</v>
      </c>
    </row>
    <row r="494" spans="1:1" x14ac:dyDescent="0.45">
      <c r="A494" s="1" t="s">
        <v>816</v>
      </c>
    </row>
    <row r="495" spans="1:1" x14ac:dyDescent="0.45">
      <c r="A495" s="2" t="s">
        <v>773</v>
      </c>
    </row>
    <row r="496" spans="1:1" x14ac:dyDescent="0.45">
      <c r="A496" s="1" t="s">
        <v>572</v>
      </c>
    </row>
    <row r="497" spans="1:1" x14ac:dyDescent="0.45">
      <c r="A497" s="1" t="s">
        <v>276</v>
      </c>
    </row>
    <row r="498" spans="1:1" x14ac:dyDescent="0.45">
      <c r="A498" s="2" t="s">
        <v>601</v>
      </c>
    </row>
    <row r="499" spans="1:1" x14ac:dyDescent="0.45">
      <c r="A499" s="1" t="s">
        <v>565</v>
      </c>
    </row>
    <row r="500" spans="1:1" x14ac:dyDescent="0.45">
      <c r="A500" s="2" t="s">
        <v>854</v>
      </c>
    </row>
    <row r="501" spans="1:1" x14ac:dyDescent="0.45">
      <c r="A501" s="1" t="s">
        <v>715</v>
      </c>
    </row>
    <row r="502" spans="1:1" x14ac:dyDescent="0.45">
      <c r="A502" s="2" t="s">
        <v>622</v>
      </c>
    </row>
    <row r="503" spans="1:1" x14ac:dyDescent="0.45">
      <c r="A503" s="2" t="s">
        <v>742</v>
      </c>
    </row>
    <row r="504" spans="1:1" x14ac:dyDescent="0.45">
      <c r="A504" s="1" t="s">
        <v>705</v>
      </c>
    </row>
    <row r="505" spans="1:1" x14ac:dyDescent="0.45">
      <c r="A505" s="2" t="s">
        <v>778</v>
      </c>
    </row>
    <row r="506" spans="1:1" x14ac:dyDescent="0.45">
      <c r="A506" s="1" t="s">
        <v>89</v>
      </c>
    </row>
    <row r="507" spans="1:1" x14ac:dyDescent="0.45">
      <c r="A507" s="1" t="s">
        <v>796</v>
      </c>
    </row>
    <row r="508" spans="1:1" x14ac:dyDescent="0.45">
      <c r="A508" s="2" t="s">
        <v>720</v>
      </c>
    </row>
    <row r="509" spans="1:1" x14ac:dyDescent="0.45">
      <c r="A509" s="1" t="s">
        <v>826</v>
      </c>
    </row>
    <row r="510" spans="1:1" x14ac:dyDescent="0.45">
      <c r="A510" s="2" t="s">
        <v>239</v>
      </c>
    </row>
    <row r="511" spans="1:1" x14ac:dyDescent="0.45">
      <c r="A511" s="2" t="s">
        <v>425</v>
      </c>
    </row>
    <row r="512" spans="1:1" x14ac:dyDescent="0.45">
      <c r="A512" s="1" t="s">
        <v>604</v>
      </c>
    </row>
    <row r="513" spans="1:1" x14ac:dyDescent="0.45">
      <c r="A513" s="1" t="s">
        <v>725</v>
      </c>
    </row>
    <row r="514" spans="1:1" x14ac:dyDescent="0.45">
      <c r="A514" s="1" t="s">
        <v>440</v>
      </c>
    </row>
    <row r="515" spans="1:1" x14ac:dyDescent="0.45">
      <c r="A515" s="1" t="s">
        <v>617</v>
      </c>
    </row>
    <row r="516" spans="1:1" x14ac:dyDescent="0.45">
      <c r="A516" s="1" t="s">
        <v>326</v>
      </c>
    </row>
    <row r="517" spans="1:1" x14ac:dyDescent="0.45">
      <c r="A517" s="2" t="s">
        <v>818</v>
      </c>
    </row>
    <row r="518" spans="1:1" x14ac:dyDescent="0.45">
      <c r="A518" s="1" t="s">
        <v>610</v>
      </c>
    </row>
    <row r="519" spans="1:1" x14ac:dyDescent="0.45">
      <c r="A519" s="2" t="s">
        <v>460</v>
      </c>
    </row>
    <row r="520" spans="1:1" x14ac:dyDescent="0.45">
      <c r="A520" s="1" t="s">
        <v>761</v>
      </c>
    </row>
    <row r="521" spans="1:1" x14ac:dyDescent="0.45">
      <c r="A521" s="2" t="s">
        <v>443</v>
      </c>
    </row>
    <row r="522" spans="1:1" x14ac:dyDescent="0.45">
      <c r="A522" s="2" t="s">
        <v>392</v>
      </c>
    </row>
    <row r="523" spans="1:1" x14ac:dyDescent="0.45">
      <c r="A523" s="1" t="s">
        <v>225</v>
      </c>
    </row>
    <row r="524" spans="1:1" x14ac:dyDescent="0.45">
      <c r="A524" s="1" t="s">
        <v>837</v>
      </c>
    </row>
    <row r="525" spans="1:1" x14ac:dyDescent="0.45">
      <c r="A525" s="2" t="s">
        <v>792</v>
      </c>
    </row>
    <row r="526" spans="1:1" x14ac:dyDescent="0.45">
      <c r="A526" s="1" t="s">
        <v>807</v>
      </c>
    </row>
    <row r="527" spans="1:1" x14ac:dyDescent="0.45">
      <c r="A527" s="2" t="s">
        <v>808</v>
      </c>
    </row>
    <row r="528" spans="1:1" x14ac:dyDescent="0.45">
      <c r="A528" s="1" t="s">
        <v>795</v>
      </c>
    </row>
    <row r="529" spans="1:1" x14ac:dyDescent="0.45">
      <c r="A529" s="2" t="s">
        <v>797</v>
      </c>
    </row>
    <row r="530" spans="1:1" x14ac:dyDescent="0.45">
      <c r="A530" s="1" t="s">
        <v>809</v>
      </c>
    </row>
    <row r="531" spans="1:1" x14ac:dyDescent="0.45">
      <c r="A531" s="2" t="s">
        <v>829</v>
      </c>
    </row>
    <row r="532" spans="1:1" x14ac:dyDescent="0.45">
      <c r="A532" s="2" t="s">
        <v>15</v>
      </c>
    </row>
    <row r="533" spans="1:1" x14ac:dyDescent="0.45">
      <c r="A533" s="1" t="s">
        <v>563</v>
      </c>
    </row>
    <row r="534" spans="1:1" x14ac:dyDescent="0.45">
      <c r="A534" s="2" t="s">
        <v>545</v>
      </c>
    </row>
    <row r="535" spans="1:1" x14ac:dyDescent="0.45">
      <c r="A535" s="1" t="s">
        <v>619</v>
      </c>
    </row>
    <row r="536" spans="1:1" x14ac:dyDescent="0.45">
      <c r="A536" s="1" t="s">
        <v>594</v>
      </c>
    </row>
    <row r="537" spans="1:1" x14ac:dyDescent="0.45">
      <c r="A537" s="2" t="s">
        <v>420</v>
      </c>
    </row>
    <row r="538" spans="1:1" x14ac:dyDescent="0.45">
      <c r="A538" s="2" t="s">
        <v>388</v>
      </c>
    </row>
    <row r="539" spans="1:1" x14ac:dyDescent="0.45">
      <c r="A539" s="1" t="s">
        <v>618</v>
      </c>
    </row>
    <row r="540" spans="1:1" x14ac:dyDescent="0.45">
      <c r="A540" s="1" t="s">
        <v>266</v>
      </c>
    </row>
    <row r="541" spans="1:1" x14ac:dyDescent="0.45">
      <c r="A541" s="1" t="s">
        <v>832</v>
      </c>
    </row>
    <row r="542" spans="1:1" x14ac:dyDescent="0.45">
      <c r="A542" s="2" t="s">
        <v>749</v>
      </c>
    </row>
    <row r="543" spans="1:1" x14ac:dyDescent="0.45">
      <c r="A543" s="2" t="s">
        <v>812</v>
      </c>
    </row>
    <row r="544" spans="1:1" x14ac:dyDescent="0.45">
      <c r="A544" s="1" t="s">
        <v>561</v>
      </c>
    </row>
    <row r="545" spans="1:1" x14ac:dyDescent="0.45">
      <c r="A545" s="2" t="s">
        <v>845</v>
      </c>
    </row>
    <row r="546" spans="1:1" x14ac:dyDescent="0.45">
      <c r="A546" s="1" t="s">
        <v>133</v>
      </c>
    </row>
    <row r="547" spans="1:1" x14ac:dyDescent="0.45">
      <c r="A547" s="1" t="s">
        <v>556</v>
      </c>
    </row>
    <row r="548" spans="1:1" x14ac:dyDescent="0.45">
      <c r="A548" s="1" t="s">
        <v>570</v>
      </c>
    </row>
    <row r="549" spans="1:1" x14ac:dyDescent="0.45">
      <c r="A549" s="1" t="s">
        <v>366</v>
      </c>
    </row>
    <row r="550" spans="1:1" x14ac:dyDescent="0.45">
      <c r="A550" s="2" t="s">
        <v>598</v>
      </c>
    </row>
    <row r="551" spans="1:1" x14ac:dyDescent="0.45">
      <c r="A551" s="2" t="s">
        <v>0</v>
      </c>
    </row>
    <row r="552" spans="1:1" x14ac:dyDescent="0.45">
      <c r="A552" s="2" t="s">
        <v>79</v>
      </c>
    </row>
    <row r="553" spans="1:1" x14ac:dyDescent="0.45">
      <c r="A553" s="2" t="s">
        <v>607</v>
      </c>
    </row>
    <row r="554" spans="1:1" x14ac:dyDescent="0.45">
      <c r="A554" s="1" t="s">
        <v>385</v>
      </c>
    </row>
    <row r="555" spans="1:1" x14ac:dyDescent="0.45">
      <c r="A555" s="1" t="s">
        <v>740</v>
      </c>
    </row>
    <row r="556" spans="1:1" x14ac:dyDescent="0.45">
      <c r="A556" s="2" t="s">
        <v>347</v>
      </c>
    </row>
    <row r="557" spans="1:1" x14ac:dyDescent="0.45">
      <c r="A557" s="1" t="s">
        <v>776</v>
      </c>
    </row>
    <row r="558" spans="1:1" x14ac:dyDescent="0.45">
      <c r="A558" s="2" t="s">
        <v>102</v>
      </c>
    </row>
    <row r="559" spans="1:1" x14ac:dyDescent="0.45">
      <c r="A559" s="2" t="s">
        <v>438</v>
      </c>
    </row>
    <row r="560" spans="1:1" x14ac:dyDescent="0.45">
      <c r="A560" s="1" t="s">
        <v>820</v>
      </c>
    </row>
    <row r="561" spans="1:1" x14ac:dyDescent="0.45">
      <c r="A561" s="2" t="s">
        <v>821</v>
      </c>
    </row>
    <row r="562" spans="1:1" x14ac:dyDescent="0.45">
      <c r="A562" s="1" t="s">
        <v>157</v>
      </c>
    </row>
    <row r="563" spans="1:1" x14ac:dyDescent="0.45">
      <c r="A563" s="1" t="s">
        <v>835</v>
      </c>
    </row>
    <row r="564" spans="1:1" x14ac:dyDescent="0.45">
      <c r="A564" s="2" t="s">
        <v>412</v>
      </c>
    </row>
    <row r="565" spans="1:1" x14ac:dyDescent="0.45">
      <c r="A565" s="2" t="s">
        <v>615</v>
      </c>
    </row>
    <row r="566" spans="1:1" x14ac:dyDescent="0.45">
      <c r="A566" s="1" t="s">
        <v>352</v>
      </c>
    </row>
    <row r="567" spans="1:1" x14ac:dyDescent="0.45">
      <c r="A567" s="2" t="s">
        <v>471</v>
      </c>
    </row>
    <row r="568" spans="1:1" x14ac:dyDescent="0.45">
      <c r="A568" s="1" t="s">
        <v>833</v>
      </c>
    </row>
    <row r="569" spans="1:1" x14ac:dyDescent="0.45">
      <c r="A569" s="2" t="s">
        <v>322</v>
      </c>
    </row>
    <row r="570" spans="1:1" x14ac:dyDescent="0.45">
      <c r="A570" s="1" t="s">
        <v>313</v>
      </c>
    </row>
    <row r="571" spans="1:1" x14ac:dyDescent="0.45">
      <c r="A571" s="2" t="s">
        <v>612</v>
      </c>
    </row>
    <row r="572" spans="1:1" x14ac:dyDescent="0.45">
      <c r="A572" s="1" t="s">
        <v>48</v>
      </c>
    </row>
    <row r="573" spans="1:1" x14ac:dyDescent="0.45">
      <c r="A573" s="1" t="s">
        <v>732</v>
      </c>
    </row>
    <row r="574" spans="1:1" x14ac:dyDescent="0.45">
      <c r="A574" s="1" t="s">
        <v>355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2" max="2" width="9.06640625" style="5"/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s="5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 s="5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 s="5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 s="5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 s="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 s="5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 s="5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 s="5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 s="5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 s="5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 s="5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 s="5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 s="5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 s="5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 s="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 s="5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 s="5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 s="5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 s="5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 s="5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 s="5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 s="5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 s="5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 s="5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 s="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 s="5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 s="5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 s="5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 s="5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 s="5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 s="5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 s="5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 s="5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 s="5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 s="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 s="5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 s="5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 s="5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 s="5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 s="5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 s="5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 s="5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 s="5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 s="5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 s="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 s="5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 s="5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 s="5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 s="5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 s="5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 s="5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 s="5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 s="5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 s="5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 s="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 s="5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 s="5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 s="5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 s="5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 s="5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 s="5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 s="5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 s="5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 s="5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 s="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 s="5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 s="5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 s="5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 s="5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 s="5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 s="5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 s="5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 s="5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 s="5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 s="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 s="5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 s="5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 s="5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 s="5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 s="5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 s="5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 s="5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 s="5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 s="5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 s="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 s="5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 s="5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 s="5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 s="5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 s="5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 s="5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 s="5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 s="5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 s="5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 s="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 s="5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 s="5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 s="5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 s="5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 s="5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 s="5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B2" sqref="B2:B101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>INDEX($G$4:$G$502,(COLUMNS($N$1:$R$1)*(ROW()-ROW($M$2:$M$101)))+(COLUMN()-COLUMN($N$1:$R$1))+1,1)</f>
        <v>1</v>
      </c>
      <c r="O2" t="str">
        <f>INDEX($G$4:$G$502,(COLUMNS($N$1:$R$1)*(ROW()-ROW($M$2:$M$101)))+(COLUMN()-COLUMN($N$1:$R$1))+1,1)</f>
        <v>Massachusetts Institute of Technology (MIT)</v>
      </c>
      <c r="P2" t="str">
        <f>INDEX($G$4:$G$502,(COLUMNS($N$1:$R$1)*(ROW()-ROW($M$2:$M$101)))+(COLUMN()-COLUMN($N$1:$R$1))+1,1)</f>
        <v> Cambridge, United States</v>
      </c>
      <c r="Q2">
        <f>INDEX($G$4:$G$502,(COLUMNS($N$1:$R$1)*(ROW()-ROW($M$2:$M$101)))+(COLUMN()-COLUMN($N$1:$R$1))+1,1)</f>
        <v>100</v>
      </c>
      <c r="R2" t="str">
        <f>INDEX($G$4:$G$502,(COLUMNS($N$1:$R$1)*(ROW()-ROW($M$2:$M$101)))+(COLUMN()-COLUMN($N$1:$R$1))+1,1)</f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>INDEX($G$4:$G$502,(COLUMNS($N$1:$R$1)*(ROW()-ROW($M$2:$M$101)))+(COLUMN()-COLUMN($N$1:$R$1))+1,1)</f>
        <v>2</v>
      </c>
      <c r="O3" t="str">
        <f>INDEX($G$4:$G$502,(COLUMNS($N$1:$R$1)*(ROW()-ROW($M$2:$M$101)))+(COLUMN()-COLUMN($N$1:$R$1))+1,1)</f>
        <v>University of Cambridge</v>
      </c>
      <c r="P3" t="str">
        <f>INDEX($G$4:$G$502,(COLUMNS($N$1:$R$1)*(ROW()-ROW($M$2:$M$101)))+(COLUMN()-COLUMN($N$1:$R$1))+1,1)</f>
        <v> Cambridge, United Kingdom</v>
      </c>
      <c r="Q3" t="str">
        <f>INDEX($G$4:$G$502,(COLUMNS($N$1:$R$1)*(ROW()-ROW($M$2:$M$101)))+(COLUMN()-COLUMN($N$1:$R$1))+1,1)</f>
        <v>98.8</v>
      </c>
      <c r="R3" t="str">
        <f>INDEX($G$4:$G$502,(COLUMNS($N$1:$R$1)*(ROW()-ROW($M$2:$M$101)))+(COLUMN()-COLUMN($N$1:$R$1))+1,1)</f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>INDEX($G$4:$G$502,(COLUMNS($N$1:$R$1)*(ROW()-ROW($M$2:$M$101)))+(COLUMN()-COLUMN($N$1:$R$1))+1,1)</f>
        <v>3</v>
      </c>
      <c r="O4" t="str">
        <f>INDEX($G$4:$G$502,(COLUMNS($N$1:$R$1)*(ROW()-ROW($M$2:$M$101)))+(COLUMN()-COLUMN($N$1:$R$1))+1,1)</f>
        <v>Stanford University</v>
      </c>
      <c r="P4" t="str">
        <f>INDEX($G$4:$G$502,(COLUMNS($N$1:$R$1)*(ROW()-ROW($M$2:$M$101)))+(COLUMN()-COLUMN($N$1:$R$1))+1,1)</f>
        <v> Stanford, United States</v>
      </c>
      <c r="Q4" t="str">
        <f>INDEX($G$4:$G$502,(COLUMNS($N$1:$R$1)*(ROW()-ROW($M$2:$M$101)))+(COLUMN()-COLUMN($N$1:$R$1))+1,1)</f>
        <v>98.5</v>
      </c>
      <c r="R4" t="str">
        <f>INDEX($G$4:$G$502,(COLUMNS($N$1:$R$1)*(ROW()-ROW($M$2:$M$101)))+(COLUMN()-COLUMN($N$1:$R$1))+1,1)</f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>INDEX($G$4:$G$502,(COLUMNS($N$1:$R$1)*(ROW()-ROW($M$2:$M$101)))+(COLUMN()-COLUMN($N$1:$R$1))+1,1)</f>
        <v>4</v>
      </c>
      <c r="O5" t="str">
        <f>INDEX($G$4:$G$502,(COLUMNS($N$1:$R$1)*(ROW()-ROW($M$2:$M$101)))+(COLUMN()-COLUMN($N$1:$R$1))+1,1)</f>
        <v>University of Oxford</v>
      </c>
      <c r="P5" t="str">
        <f>INDEX($G$4:$G$502,(COLUMNS($N$1:$R$1)*(ROW()-ROW($M$2:$M$101)))+(COLUMN()-COLUMN($N$1:$R$1))+1,1)</f>
        <v> Oxford, United Kingdom</v>
      </c>
      <c r="Q5" t="str">
        <f>INDEX($G$4:$G$502,(COLUMNS($N$1:$R$1)*(ROW()-ROW($M$2:$M$101)))+(COLUMN()-COLUMN($N$1:$R$1))+1,1)</f>
        <v>98.4</v>
      </c>
      <c r="R5" t="str">
        <f>INDEX($G$4:$G$502,(COLUMNS($N$1:$R$1)*(ROW()-ROW($M$2:$M$101)))+(COLUMN()-COLUMN($N$1:$R$1))+1,1)</f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>INDEX($G$4:$G$502,(COLUMNS($N$1:$R$1)*(ROW()-ROW($M$2:$M$101)))+(COLUMN()-COLUMN($N$1:$R$1))+1,1)</f>
        <v>5</v>
      </c>
      <c r="O6" t="str">
        <f>INDEX($G$4:$G$502,(COLUMNS($N$1:$R$1)*(ROW()-ROW($M$2:$M$101)))+(COLUMN()-COLUMN($N$1:$R$1))+1,1)</f>
        <v>Harvard University</v>
      </c>
      <c r="P6" t="str">
        <f>INDEX($G$4:$G$502,(COLUMNS($N$1:$R$1)*(ROW()-ROW($M$2:$M$101)))+(COLUMN()-COLUMN($N$1:$R$1))+1,1)</f>
        <v> Cambridge, United States</v>
      </c>
      <c r="Q6" t="str">
        <f>INDEX($G$4:$G$502,(COLUMNS($N$1:$R$1)*(ROW()-ROW($M$2:$M$101)))+(COLUMN()-COLUMN($N$1:$R$1))+1,1)</f>
        <v>97.6</v>
      </c>
      <c r="R6" t="str">
        <f>INDEX($G$4:$G$502,(COLUMNS($N$1:$R$1)*(ROW()-ROW($M$2:$M$101)))+(COLUMN()-COLUMN($N$1:$R$1))+1,1)</f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>INDEX($G$4:$G$502,(COLUMNS($N$1:$R$1)*(ROW()-ROW($M$2:$M$101)))+(COLUMN()-COLUMN($N$1:$R$1))+1,1)</f>
        <v>6</v>
      </c>
      <c r="O7" t="str">
        <f>INDEX($G$4:$G$502,(COLUMNS($N$1:$R$1)*(ROW()-ROW($M$2:$M$101)))+(COLUMN()-COLUMN($N$1:$R$1))+1,1)</f>
        <v>California Institute of Technology (Caltech)</v>
      </c>
      <c r="P7" t="str">
        <f>INDEX($G$4:$G$502,(COLUMNS($N$1:$R$1)*(ROW()-ROW($M$2:$M$101)))+(COLUMN()-COLUMN($N$1:$R$1))+1,1)</f>
        <v> Pasadena, United States</v>
      </c>
      <c r="Q7">
        <f>INDEX($G$4:$G$502,(COLUMNS($N$1:$R$1)*(ROW()-ROW($M$2:$M$101)))+(COLUMN()-COLUMN($N$1:$R$1))+1,1)</f>
        <v>97</v>
      </c>
      <c r="R7" t="str">
        <f>INDEX($G$4:$G$502,(COLUMNS($N$1:$R$1)*(ROW()-ROW($M$2:$M$101)))+(COLUMN()-COLUMN($N$1:$R$1))+1,1)</f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>INDEX($G$4:$G$502,(COLUMNS($N$1:$R$1)*(ROW()-ROW($M$2:$M$101)))+(COLUMN()-COLUMN($N$1:$R$1))+1,1)</f>
        <v>6</v>
      </c>
      <c r="O8" t="str">
        <f>INDEX($G$4:$G$502,(COLUMNS($N$1:$R$1)*(ROW()-ROW($M$2:$M$101)))+(COLUMN()-COLUMN($N$1:$R$1))+1,1)</f>
        <v>Imperial College London</v>
      </c>
      <c r="P8" t="str">
        <f>INDEX($G$4:$G$502,(COLUMNS($N$1:$R$1)*(ROW()-ROW($M$2:$M$101)))+(COLUMN()-COLUMN($N$1:$R$1))+1,1)</f>
        <v> London, United Kingdom</v>
      </c>
      <c r="Q8">
        <f>INDEX($G$4:$G$502,(COLUMNS($N$1:$R$1)*(ROW()-ROW($M$2:$M$101)))+(COLUMN()-COLUMN($N$1:$R$1))+1,1)</f>
        <v>97</v>
      </c>
      <c r="R8" t="str">
        <f>INDEX($G$4:$G$502,(COLUMNS($N$1:$R$1)*(ROW()-ROW($M$2:$M$101)))+(COLUMN()-COLUMN($N$1:$R$1))+1,1)</f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>INDEX($G$4:$G$502,(COLUMNS($N$1:$R$1)*(ROW()-ROW($M$2:$M$101)))+(COLUMN()-COLUMN($N$1:$R$1))+1,1)</f>
        <v>8</v>
      </c>
      <c r="O9" t="str">
        <f>INDEX($G$4:$G$502,(COLUMNS($N$1:$R$1)*(ROW()-ROW($M$2:$M$101)))+(COLUMN()-COLUMN($N$1:$R$1))+1,1)</f>
        <v>UCL</v>
      </c>
      <c r="P9" t="str">
        <f>INDEX($G$4:$G$502,(COLUMNS($N$1:$R$1)*(ROW()-ROW($M$2:$M$101)))+(COLUMN()-COLUMN($N$1:$R$1))+1,1)</f>
        <v> London, United Kingdom</v>
      </c>
      <c r="Q9">
        <f>INDEX($G$4:$G$502,(COLUMNS($N$1:$R$1)*(ROW()-ROW($M$2:$M$101)))+(COLUMN()-COLUMN($N$1:$R$1))+1,1)</f>
        <v>95</v>
      </c>
      <c r="R9" t="str">
        <f>INDEX($G$4:$G$502,(COLUMNS($N$1:$R$1)*(ROW()-ROW($M$2:$M$101)))+(COLUMN()-COLUMN($N$1:$R$1))+1,1)</f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>INDEX($G$4:$G$502,(COLUMNS($N$1:$R$1)*(ROW()-ROW($M$2:$M$101)))+(COLUMN()-COLUMN($N$1:$R$1))+1,1)</f>
        <v>9</v>
      </c>
      <c r="O10" t="str">
        <f>INDEX($G$4:$G$502,(COLUMNS($N$1:$R$1)*(ROW()-ROW($M$2:$M$101)))+(COLUMN()-COLUMN($N$1:$R$1))+1,1)</f>
        <v>ETH Zurich</v>
      </c>
      <c r="P10" t="str">
        <f>INDEX($G$4:$G$502,(COLUMNS($N$1:$R$1)*(ROW()-ROW($M$2:$M$101)))+(COLUMN()-COLUMN($N$1:$R$1))+1,1)</f>
        <v> Zürich, Switzerland</v>
      </c>
      <c r="Q10" t="str">
        <f>INDEX($G$4:$G$502,(COLUMNS($N$1:$R$1)*(ROW()-ROW($M$2:$M$101)))+(COLUMN()-COLUMN($N$1:$R$1))+1,1)</f>
        <v>93.6</v>
      </c>
      <c r="R10" t="str">
        <f>INDEX($G$4:$G$502,(COLUMNS($N$1:$R$1)*(ROW()-ROW($M$2:$M$101)))+(COLUMN()-COLUMN($N$1:$R$1))+1,1)</f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>INDEX($G$4:$G$502,(COLUMNS($N$1:$R$1)*(ROW()-ROW($M$2:$M$101)))+(COLUMN()-COLUMN($N$1:$R$1))+1,1)</f>
        <v>10</v>
      </c>
      <c r="O11" t="str">
        <f>INDEX($G$4:$G$502,(COLUMNS($N$1:$R$1)*(ROW()-ROW($M$2:$M$101)))+(COLUMN()-COLUMN($N$1:$R$1))+1,1)</f>
        <v>University of Chicago</v>
      </c>
      <c r="P11" t="str">
        <f>INDEX($G$4:$G$502,(COLUMNS($N$1:$R$1)*(ROW()-ROW($M$2:$M$101)))+(COLUMN()-COLUMN($N$1:$R$1))+1,1)</f>
        <v> Chicago, United States</v>
      </c>
      <c r="Q11" t="str">
        <f>INDEX($G$4:$G$502,(COLUMNS($N$1:$R$1)*(ROW()-ROW($M$2:$M$101)))+(COLUMN()-COLUMN($N$1:$R$1))+1,1)</f>
        <v>93.2</v>
      </c>
      <c r="R11" t="str">
        <f>INDEX($G$4:$G$502,(COLUMNS($N$1:$R$1)*(ROW()-ROW($M$2:$M$101)))+(COLUMN()-COLUMN($N$1:$R$1))+1,1)</f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>INDEX($G$4:$G$502,(COLUMNS($N$1:$R$1)*(ROW()-ROW($M$2:$M$101)))+(COLUMN()-COLUMN($N$1:$R$1))+1,1)</f>
        <v>11</v>
      </c>
      <c r="O12" t="str">
        <f>INDEX($G$4:$G$502,(COLUMNS($N$1:$R$1)*(ROW()-ROW($M$2:$M$101)))+(COLUMN()-COLUMN($N$1:$R$1))+1,1)</f>
        <v>National University of Singapore (NUS)</v>
      </c>
      <c r="P12" t="str">
        <f>INDEX($G$4:$G$502,(COLUMNS($N$1:$R$1)*(ROW()-ROW($M$2:$M$101)))+(COLUMN()-COLUMN($N$1:$R$1))+1,1)</f>
        <v> Singapore, Singapore</v>
      </c>
      <c r="Q12" t="str">
        <f>INDEX($G$4:$G$502,(COLUMNS($N$1:$R$1)*(ROW()-ROW($M$2:$M$101)))+(COLUMN()-COLUMN($N$1:$R$1))+1,1)</f>
        <v>92.7</v>
      </c>
      <c r="R12" t="str">
        <f>INDEX($G$4:$G$502,(COLUMNS($N$1:$R$1)*(ROW()-ROW($M$2:$M$101)))+(COLUMN()-COLUMN($N$1:$R$1))+1,1)</f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>INDEX($G$4:$G$502,(COLUMNS($N$1:$R$1)*(ROW()-ROW($M$2:$M$101)))+(COLUMN()-COLUMN($N$1:$R$1))+1,1)</f>
        <v>12</v>
      </c>
      <c r="O13" t="str">
        <f>INDEX($G$4:$G$502,(COLUMNS($N$1:$R$1)*(ROW()-ROW($M$2:$M$101)))+(COLUMN()-COLUMN($N$1:$R$1))+1,1)</f>
        <v>Peking University</v>
      </c>
      <c r="P13" t="str">
        <f>INDEX($G$4:$G$502,(COLUMNS($N$1:$R$1)*(ROW()-ROW($M$2:$M$101)))+(COLUMN()-COLUMN($N$1:$R$1))+1,1)</f>
        <v> Beijing, China (Mainland)</v>
      </c>
      <c r="Q13" t="str">
        <f>INDEX($G$4:$G$502,(COLUMNS($N$1:$R$1)*(ROW()-ROW($M$2:$M$101)))+(COLUMN()-COLUMN($N$1:$R$1))+1,1)</f>
        <v>91.3</v>
      </c>
      <c r="R13" t="str">
        <f>INDEX($G$4:$G$502,(COLUMNS($N$1:$R$1)*(ROW()-ROW($M$2:$M$101)))+(COLUMN()-COLUMN($N$1:$R$1))+1,1)</f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>INDEX($G$4:$G$502,(COLUMNS($N$1:$R$1)*(ROW()-ROW($M$2:$M$101)))+(COLUMN()-COLUMN($N$1:$R$1))+1,1)</f>
        <v>13</v>
      </c>
      <c r="O14" t="str">
        <f>INDEX($G$4:$G$502,(COLUMNS($N$1:$R$1)*(ROW()-ROW($M$2:$M$101)))+(COLUMN()-COLUMN($N$1:$R$1))+1,1)</f>
        <v>University of Pennsylvania</v>
      </c>
      <c r="P14" t="str">
        <f>INDEX($G$4:$G$502,(COLUMNS($N$1:$R$1)*(ROW()-ROW($M$2:$M$101)))+(COLUMN()-COLUMN($N$1:$R$1))+1,1)</f>
        <v> Philadelphia, United States</v>
      </c>
      <c r="Q14" t="str">
        <f>INDEX($G$4:$G$502,(COLUMNS($N$1:$R$1)*(ROW()-ROW($M$2:$M$101)))+(COLUMN()-COLUMN($N$1:$R$1))+1,1)</f>
        <v>90.6</v>
      </c>
      <c r="R14" t="str">
        <f>INDEX($G$4:$G$502,(COLUMNS($N$1:$R$1)*(ROW()-ROW($M$2:$M$101)))+(COLUMN()-COLUMN($N$1:$R$1))+1,1)</f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>INDEX($G$4:$G$502,(COLUMNS($N$1:$R$1)*(ROW()-ROW($M$2:$M$101)))+(COLUMN()-COLUMN($N$1:$R$1))+1,1)</f>
        <v>14</v>
      </c>
      <c r="O15" t="str">
        <f>INDEX($G$4:$G$502,(COLUMNS($N$1:$R$1)*(ROW()-ROW($M$2:$M$101)))+(COLUMN()-COLUMN($N$1:$R$1))+1,1)</f>
        <v>Tsinghua University</v>
      </c>
      <c r="P15" t="str">
        <f>INDEX($G$4:$G$502,(COLUMNS($N$1:$R$1)*(ROW()-ROW($M$2:$M$101)))+(COLUMN()-COLUMN($N$1:$R$1))+1,1)</f>
        <v> Beijing, China (Mainland)</v>
      </c>
      <c r="Q15" t="str">
        <f>INDEX($G$4:$G$502,(COLUMNS($N$1:$R$1)*(ROW()-ROW($M$2:$M$101)))+(COLUMN()-COLUMN($N$1:$R$1))+1,1)</f>
        <v>90.1</v>
      </c>
      <c r="R15" t="str">
        <f>INDEX($G$4:$G$502,(COLUMNS($N$1:$R$1)*(ROW()-ROW($M$2:$M$101)))+(COLUMN()-COLUMN($N$1:$R$1))+1,1)</f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>INDEX($G$4:$G$502,(COLUMNS($N$1:$R$1)*(ROW()-ROW($M$2:$M$101)))+(COLUMN()-COLUMN($N$1:$R$1))+1,1)</f>
        <v>15</v>
      </c>
      <c r="O16" t="str">
        <f>INDEX($G$4:$G$502,(COLUMNS($N$1:$R$1)*(ROW()-ROW($M$2:$M$101)))+(COLUMN()-COLUMN($N$1:$R$1))+1,1)</f>
        <v>The University of Edinburgh</v>
      </c>
      <c r="P16" t="str">
        <f>INDEX($G$4:$G$502,(COLUMNS($N$1:$R$1)*(ROW()-ROW($M$2:$M$101)))+(COLUMN()-COLUMN($N$1:$R$1))+1,1)</f>
        <v> Edinburgh, United Kingdom</v>
      </c>
      <c r="Q16" t="str">
        <f>INDEX($G$4:$G$502,(COLUMNS($N$1:$R$1)*(ROW()-ROW($M$2:$M$101)))+(COLUMN()-COLUMN($N$1:$R$1))+1,1)</f>
        <v>89.5</v>
      </c>
      <c r="R16" t="str">
        <f>INDEX($G$4:$G$502,(COLUMNS($N$1:$R$1)*(ROW()-ROW($M$2:$M$101)))+(COLUMN()-COLUMN($N$1:$R$1))+1,1)</f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>INDEX($G$4:$G$502,(COLUMNS($N$1:$R$1)*(ROW()-ROW($M$2:$M$101)))+(COLUMN()-COLUMN($N$1:$R$1))+1,1)</f>
        <v>16</v>
      </c>
      <c r="O17" t="str">
        <f>INDEX($G$4:$G$502,(COLUMNS($N$1:$R$1)*(ROW()-ROW($M$2:$M$101)))+(COLUMN()-COLUMN($N$1:$R$1))+1,1)</f>
        <v>EPFL</v>
      </c>
      <c r="P17" t="str">
        <f>INDEX($G$4:$G$502,(COLUMNS($N$1:$R$1)*(ROW()-ROW($M$2:$M$101)))+(COLUMN()-COLUMN($N$1:$R$1))+1,1)</f>
        <v> Lausanne, Switzerland</v>
      </c>
      <c r="Q17" t="str">
        <f>INDEX($G$4:$G$502,(COLUMNS($N$1:$R$1)*(ROW()-ROW($M$2:$M$101)))+(COLUMN()-COLUMN($N$1:$R$1))+1,1)</f>
        <v>89.2</v>
      </c>
      <c r="R17" t="str">
        <f>INDEX($G$4:$G$502,(COLUMNS($N$1:$R$1)*(ROW()-ROW($M$2:$M$101)))+(COLUMN()-COLUMN($N$1:$R$1))+1,1)</f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>INDEX($G$4:$G$502,(COLUMNS($N$1:$R$1)*(ROW()-ROW($M$2:$M$101)))+(COLUMN()-COLUMN($N$1:$R$1))+1,1)</f>
        <v>16</v>
      </c>
      <c r="O18" t="str">
        <f>INDEX($G$4:$G$502,(COLUMNS($N$1:$R$1)*(ROW()-ROW($M$2:$M$101)))+(COLUMN()-COLUMN($N$1:$R$1))+1,1)</f>
        <v>Princeton University</v>
      </c>
      <c r="P18" t="str">
        <f>INDEX($G$4:$G$502,(COLUMNS($N$1:$R$1)*(ROW()-ROW($M$2:$M$101)))+(COLUMN()-COLUMN($N$1:$R$1))+1,1)</f>
        <v> Princeton, United States</v>
      </c>
      <c r="Q18" t="str">
        <f>INDEX($G$4:$G$502,(COLUMNS($N$1:$R$1)*(ROW()-ROW($M$2:$M$101)))+(COLUMN()-COLUMN($N$1:$R$1))+1,1)</f>
        <v>89.2</v>
      </c>
      <c r="R18" t="str">
        <f>INDEX($G$4:$G$502,(COLUMNS($N$1:$R$1)*(ROW()-ROW($M$2:$M$101)))+(COLUMN()-COLUMN($N$1:$R$1))+1,1)</f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>INDEX($G$4:$G$502,(COLUMNS($N$1:$R$1)*(ROW()-ROW($M$2:$M$101)))+(COLUMN()-COLUMN($N$1:$R$1))+1,1)</f>
        <v>18</v>
      </c>
      <c r="O19" t="str">
        <f>INDEX($G$4:$G$502,(COLUMNS($N$1:$R$1)*(ROW()-ROW($M$2:$M$101)))+(COLUMN()-COLUMN($N$1:$R$1))+1,1)</f>
        <v>Yale University</v>
      </c>
      <c r="P19" t="str">
        <f>INDEX($G$4:$G$502,(COLUMNS($N$1:$R$1)*(ROW()-ROW($M$2:$M$101)))+(COLUMN()-COLUMN($N$1:$R$1))+1,1)</f>
        <v> New Haven, United States</v>
      </c>
      <c r="Q19">
        <f>INDEX($G$4:$G$502,(COLUMNS($N$1:$R$1)*(ROW()-ROW($M$2:$M$101)))+(COLUMN()-COLUMN($N$1:$R$1))+1,1)</f>
        <v>89</v>
      </c>
      <c r="R19" t="str">
        <f>INDEX($G$4:$G$502,(COLUMNS($N$1:$R$1)*(ROW()-ROW($M$2:$M$101)))+(COLUMN()-COLUMN($N$1:$R$1))+1,1)</f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>INDEX($G$4:$G$502,(COLUMNS($N$1:$R$1)*(ROW()-ROW($M$2:$M$101)))+(COLUMN()-COLUMN($N$1:$R$1))+1,1)</f>
        <v>19</v>
      </c>
      <c r="O20" t="str">
        <f>INDEX($G$4:$G$502,(COLUMNS($N$1:$R$1)*(ROW()-ROW($M$2:$M$101)))+(COLUMN()-COLUMN($N$1:$R$1))+1,1)</f>
        <v>Nanyang Technological University, Singapore (NTU Singapore)</v>
      </c>
      <c r="P20" t="str">
        <f>INDEX($G$4:$G$502,(COLUMNS($N$1:$R$1)*(ROW()-ROW($M$2:$M$101)))+(COLUMN()-COLUMN($N$1:$R$1))+1,1)</f>
        <v> Singapore, Singapore</v>
      </c>
      <c r="Q20" t="str">
        <f>INDEX($G$4:$G$502,(COLUMNS($N$1:$R$1)*(ROW()-ROW($M$2:$M$101)))+(COLUMN()-COLUMN($N$1:$R$1))+1,1)</f>
        <v>88.4</v>
      </c>
      <c r="R20" t="str">
        <f>INDEX($G$4:$G$502,(COLUMNS($N$1:$R$1)*(ROW()-ROW($M$2:$M$101)))+(COLUMN()-COLUMN($N$1:$R$1))+1,1)</f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>INDEX($G$4:$G$502,(COLUMNS($N$1:$R$1)*(ROW()-ROW($M$2:$M$101)))+(COLUMN()-COLUMN($N$1:$R$1))+1,1)</f>
        <v>20</v>
      </c>
      <c r="O21" t="str">
        <f>INDEX($G$4:$G$502,(COLUMNS($N$1:$R$1)*(ROW()-ROW($M$2:$M$101)))+(COLUMN()-COLUMN($N$1:$R$1))+1,1)</f>
        <v>Cornell University</v>
      </c>
      <c r="P21" t="str">
        <f>INDEX($G$4:$G$502,(COLUMNS($N$1:$R$1)*(ROW()-ROW($M$2:$M$101)))+(COLUMN()-COLUMN($N$1:$R$1))+1,1)</f>
        <v> Ithaca, United States</v>
      </c>
      <c r="Q21" t="str">
        <f>INDEX($G$4:$G$502,(COLUMNS($N$1:$R$1)*(ROW()-ROW($M$2:$M$101)))+(COLUMN()-COLUMN($N$1:$R$1))+1,1)</f>
        <v>87.2</v>
      </c>
      <c r="R21" t="str">
        <f>INDEX($G$4:$G$502,(COLUMNS($N$1:$R$1)*(ROW()-ROW($M$2:$M$101)))+(COLUMN()-COLUMN($N$1:$R$1))+1,1)</f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>INDEX($G$4:$G$502,(COLUMNS($N$1:$R$1)*(ROW()-ROW($M$2:$M$101)))+(COLUMN()-COLUMN($N$1:$R$1))+1,1)</f>
        <v>21</v>
      </c>
      <c r="O22" t="str">
        <f>INDEX($G$4:$G$502,(COLUMNS($N$1:$R$1)*(ROW()-ROW($M$2:$M$101)))+(COLUMN()-COLUMN($N$1:$R$1))+1,1)</f>
        <v>The University of Hong Kong</v>
      </c>
      <c r="P22" t="str">
        <f>INDEX($G$4:$G$502,(COLUMNS($N$1:$R$1)*(ROW()-ROW($M$2:$M$101)))+(COLUMN()-COLUMN($N$1:$R$1))+1,1)</f>
        <v> Hong Kong, Hong Kong SAR</v>
      </c>
      <c r="Q22">
        <f>INDEX($G$4:$G$502,(COLUMNS($N$1:$R$1)*(ROW()-ROW($M$2:$M$101)))+(COLUMN()-COLUMN($N$1:$R$1))+1,1)</f>
        <v>87</v>
      </c>
      <c r="R22" t="str">
        <f>INDEX($G$4:$G$502,(COLUMNS($N$1:$R$1)*(ROW()-ROW($M$2:$M$101)))+(COLUMN()-COLUMN($N$1:$R$1))+1,1)</f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>INDEX($G$4:$G$502,(COLUMNS($N$1:$R$1)*(ROW()-ROW($M$2:$M$101)))+(COLUMN()-COLUMN($N$1:$R$1))+1,1)</f>
        <v>22</v>
      </c>
      <c r="O23" t="str">
        <f>INDEX($G$4:$G$502,(COLUMNS($N$1:$R$1)*(ROW()-ROW($M$2:$M$101)))+(COLUMN()-COLUMN($N$1:$R$1))+1,1)</f>
        <v>Columbia University</v>
      </c>
      <c r="P23" t="str">
        <f>INDEX($G$4:$G$502,(COLUMNS($N$1:$R$1)*(ROW()-ROW($M$2:$M$101)))+(COLUMN()-COLUMN($N$1:$R$1))+1,1)</f>
        <v> New York City, United States</v>
      </c>
      <c r="Q23" t="str">
        <f>INDEX($G$4:$G$502,(COLUMNS($N$1:$R$1)*(ROW()-ROW($M$2:$M$101)))+(COLUMN()-COLUMN($N$1:$R$1))+1,1)</f>
        <v>86.7</v>
      </c>
      <c r="R23" t="str">
        <f>INDEX($G$4:$G$502,(COLUMNS($N$1:$R$1)*(ROW()-ROW($M$2:$M$101)))+(COLUMN()-COLUMN($N$1:$R$1))+1,1)</f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>INDEX($G$4:$G$502,(COLUMNS($N$1:$R$1)*(ROW()-ROW($M$2:$M$101)))+(COLUMN()-COLUMN($N$1:$R$1))+1,1)</f>
        <v>23</v>
      </c>
      <c r="O24" t="str">
        <f>INDEX($G$4:$G$502,(COLUMNS($N$1:$R$1)*(ROW()-ROW($M$2:$M$101)))+(COLUMN()-COLUMN($N$1:$R$1))+1,1)</f>
        <v>The University of Tokyo</v>
      </c>
      <c r="P24" t="str">
        <f>INDEX($G$4:$G$502,(COLUMNS($N$1:$R$1)*(ROW()-ROW($M$2:$M$101)))+(COLUMN()-COLUMN($N$1:$R$1))+1,1)</f>
        <v> Tokyo, Japan</v>
      </c>
      <c r="Q24" t="str">
        <f>INDEX($G$4:$G$502,(COLUMNS($N$1:$R$1)*(ROW()-ROW($M$2:$M$101)))+(COLUMN()-COLUMN($N$1:$R$1))+1,1)</f>
        <v>85.3</v>
      </c>
      <c r="R24" t="str">
        <f>INDEX($G$4:$G$502,(COLUMNS($N$1:$R$1)*(ROW()-ROW($M$2:$M$101)))+(COLUMN()-COLUMN($N$1:$R$1))+1,1)</f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>INDEX($G$4:$G$502,(COLUMNS($N$1:$R$1)*(ROW()-ROW($M$2:$M$101)))+(COLUMN()-COLUMN($N$1:$R$1))+1,1)</f>
        <v>24</v>
      </c>
      <c r="O25" t="str">
        <f>INDEX($G$4:$G$502,(COLUMNS($N$1:$R$1)*(ROW()-ROW($M$2:$M$101)))+(COLUMN()-COLUMN($N$1:$R$1))+1,1)</f>
        <v>Johns Hopkins University</v>
      </c>
      <c r="P25" t="str">
        <f>INDEX($G$4:$G$502,(COLUMNS($N$1:$R$1)*(ROW()-ROW($M$2:$M$101)))+(COLUMN()-COLUMN($N$1:$R$1))+1,1)</f>
        <v> Baltimore, United States</v>
      </c>
      <c r="Q25" t="str">
        <f>INDEX($G$4:$G$502,(COLUMNS($N$1:$R$1)*(ROW()-ROW($M$2:$M$101)))+(COLUMN()-COLUMN($N$1:$R$1))+1,1)</f>
        <v>85.1</v>
      </c>
      <c r="R25" t="str">
        <f>INDEX($G$4:$G$502,(COLUMNS($N$1:$R$1)*(ROW()-ROW($M$2:$M$101)))+(COLUMN()-COLUMN($N$1:$R$1))+1,1)</f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>INDEX($G$4:$G$502,(COLUMNS($N$1:$R$1)*(ROW()-ROW($M$2:$M$101)))+(COLUMN()-COLUMN($N$1:$R$1))+1,1)</f>
        <v>25</v>
      </c>
      <c r="O26" t="str">
        <f>INDEX($G$4:$G$502,(COLUMNS($N$1:$R$1)*(ROW()-ROW($M$2:$M$101)))+(COLUMN()-COLUMN($N$1:$R$1))+1,1)</f>
        <v>University of Michigan-Ann Arbor</v>
      </c>
      <c r="P26" t="str">
        <f>INDEX($G$4:$G$502,(COLUMNS($N$1:$R$1)*(ROW()-ROW($M$2:$M$101)))+(COLUMN()-COLUMN($N$1:$R$1))+1,1)</f>
        <v> Ann Arbor, United States</v>
      </c>
      <c r="Q26" t="str">
        <f>INDEX($G$4:$G$502,(COLUMNS($N$1:$R$1)*(ROW()-ROW($M$2:$M$101)))+(COLUMN()-COLUMN($N$1:$R$1))+1,1)</f>
        <v>84.4</v>
      </c>
      <c r="R26" t="str">
        <f>INDEX($G$4:$G$502,(COLUMNS($N$1:$R$1)*(ROW()-ROW($M$2:$M$101)))+(COLUMN()-COLUMN($N$1:$R$1))+1,1)</f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>INDEX($G$4:$G$502,(COLUMNS($N$1:$R$1)*(ROW()-ROW($M$2:$M$101)))+(COLUMN()-COLUMN($N$1:$R$1))+1,1)</f>
        <v>26</v>
      </c>
      <c r="O27" t="str">
        <f>INDEX($G$4:$G$502,(COLUMNS($N$1:$R$1)*(ROW()-ROW($M$2:$M$101)))+(COLUMN()-COLUMN($N$1:$R$1))+1,1)</f>
        <v>Université PSL</v>
      </c>
      <c r="P27" t="str">
        <f>INDEX($G$4:$G$502,(COLUMNS($N$1:$R$1)*(ROW()-ROW($M$2:$M$101)))+(COLUMN()-COLUMN($N$1:$R$1))+1,1)</f>
        <v> Paris, France</v>
      </c>
      <c r="Q27" t="str">
        <f>INDEX($G$4:$G$502,(COLUMNS($N$1:$R$1)*(ROW()-ROW($M$2:$M$101)))+(COLUMN()-COLUMN($N$1:$R$1))+1,1)</f>
        <v>83.8</v>
      </c>
      <c r="R27" t="str">
        <f>INDEX($G$4:$G$502,(COLUMNS($N$1:$R$1)*(ROW()-ROW($M$2:$M$101)))+(COLUMN()-COLUMN($N$1:$R$1))+1,1)</f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>INDEX($G$4:$G$502,(COLUMNS($N$1:$R$1)*(ROW()-ROW($M$2:$M$101)))+(COLUMN()-COLUMN($N$1:$R$1))+1,1)</f>
        <v>27</v>
      </c>
      <c r="O28" t="str">
        <f>INDEX($G$4:$G$502,(COLUMNS($N$1:$R$1)*(ROW()-ROW($M$2:$M$101)))+(COLUMN()-COLUMN($N$1:$R$1))+1,1)</f>
        <v>University of California, Berkeley (UCB)</v>
      </c>
      <c r="P28" t="str">
        <f>INDEX($G$4:$G$502,(COLUMNS($N$1:$R$1)*(ROW()-ROW($M$2:$M$101)))+(COLUMN()-COLUMN($N$1:$R$1))+1,1)</f>
        <v> Berkeley, United States</v>
      </c>
      <c r="Q28" t="str">
        <f>INDEX($G$4:$G$502,(COLUMNS($N$1:$R$1)*(ROW()-ROW($M$2:$M$101)))+(COLUMN()-COLUMN($N$1:$R$1))+1,1)</f>
        <v>82.7</v>
      </c>
      <c r="R28" t="str">
        <f>INDEX($G$4:$G$502,(COLUMNS($N$1:$R$1)*(ROW()-ROW($M$2:$M$101)))+(COLUMN()-COLUMN($N$1:$R$1))+1,1)</f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>INDEX($G$4:$G$502,(COLUMNS($N$1:$R$1)*(ROW()-ROW($M$2:$M$101)))+(COLUMN()-COLUMN($N$1:$R$1))+1,1)</f>
        <v>28</v>
      </c>
      <c r="O29" t="str">
        <f>INDEX($G$4:$G$502,(COLUMNS($N$1:$R$1)*(ROW()-ROW($M$2:$M$101)))+(COLUMN()-COLUMN($N$1:$R$1))+1,1)</f>
        <v>The University of Manchester</v>
      </c>
      <c r="P29" t="str">
        <f>INDEX($G$4:$G$502,(COLUMNS($N$1:$R$1)*(ROW()-ROW($M$2:$M$101)))+(COLUMN()-COLUMN($N$1:$R$1))+1,1)</f>
        <v> Manchester, United Kingdom</v>
      </c>
      <c r="Q29" t="str">
        <f>INDEX($G$4:$G$502,(COLUMNS($N$1:$R$1)*(ROW()-ROW($M$2:$M$101)))+(COLUMN()-COLUMN($N$1:$R$1))+1,1)</f>
        <v>82.3</v>
      </c>
      <c r="R29" t="str">
        <f>INDEX($G$4:$G$502,(COLUMNS($N$1:$R$1)*(ROW()-ROW($M$2:$M$101)))+(COLUMN()-COLUMN($N$1:$R$1))+1,1)</f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>INDEX($G$4:$G$502,(COLUMNS($N$1:$R$1)*(ROW()-ROW($M$2:$M$101)))+(COLUMN()-COLUMN($N$1:$R$1))+1,1)</f>
        <v>29</v>
      </c>
      <c r="O30" t="str">
        <f>INDEX($G$4:$G$502,(COLUMNS($N$1:$R$1)*(ROW()-ROW($M$2:$M$101)))+(COLUMN()-COLUMN($N$1:$R$1))+1,1)</f>
        <v>Seoul National University</v>
      </c>
      <c r="P30" t="str">
        <f>INDEX($G$4:$G$502,(COLUMNS($N$1:$R$1)*(ROW()-ROW($M$2:$M$101)))+(COLUMN()-COLUMN($N$1:$R$1))+1,1)</f>
        <v> Seoul, South Korea</v>
      </c>
      <c r="Q30" t="str">
        <f>INDEX($G$4:$G$502,(COLUMNS($N$1:$R$1)*(ROW()-ROW($M$2:$M$101)))+(COLUMN()-COLUMN($N$1:$R$1))+1,1)</f>
        <v>82.2</v>
      </c>
      <c r="R30" t="str">
        <f>INDEX($G$4:$G$502,(COLUMNS($N$1:$R$1)*(ROW()-ROW($M$2:$M$101)))+(COLUMN()-COLUMN($N$1:$R$1))+1,1)</f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>INDEX($G$4:$G$502,(COLUMNS($N$1:$R$1)*(ROW()-ROW($M$2:$M$101)))+(COLUMN()-COLUMN($N$1:$R$1))+1,1)</f>
        <v>30</v>
      </c>
      <c r="O31" t="str">
        <f>INDEX($G$4:$G$502,(COLUMNS($N$1:$R$1)*(ROW()-ROW($M$2:$M$101)))+(COLUMN()-COLUMN($N$1:$R$1))+1,1)</f>
        <v>Australian National University (ANU)</v>
      </c>
      <c r="P31" t="str">
        <f>INDEX($G$4:$G$502,(COLUMNS($N$1:$R$1)*(ROW()-ROW($M$2:$M$101)))+(COLUMN()-COLUMN($N$1:$R$1))+1,1)</f>
        <v> Canberra, Australia</v>
      </c>
      <c r="Q31" t="str">
        <f>INDEX($G$4:$G$502,(COLUMNS($N$1:$R$1)*(ROW()-ROW($M$2:$M$101)))+(COLUMN()-COLUMN($N$1:$R$1))+1,1)</f>
        <v>82.1</v>
      </c>
      <c r="R31" t="str">
        <f>INDEX($G$4:$G$502,(COLUMNS($N$1:$R$1)*(ROW()-ROW($M$2:$M$101)))+(COLUMN()-COLUMN($N$1:$R$1))+1,1)</f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>INDEX($G$4:$G$502,(COLUMNS($N$1:$R$1)*(ROW()-ROW($M$2:$M$101)))+(COLUMN()-COLUMN($N$1:$R$1))+1,1)</f>
        <v>31</v>
      </c>
      <c r="O32" t="str">
        <f>INDEX($G$4:$G$502,(COLUMNS($N$1:$R$1)*(ROW()-ROW($M$2:$M$101)))+(COLUMN()-COLUMN($N$1:$R$1))+1,1)</f>
        <v>McGill University</v>
      </c>
      <c r="P32" t="str">
        <f>INDEX($G$4:$G$502,(COLUMNS($N$1:$R$1)*(ROW()-ROW($M$2:$M$101)))+(COLUMN()-COLUMN($N$1:$R$1))+1,1)</f>
        <v> Montreal, Canada</v>
      </c>
      <c r="Q32" t="str">
        <f>INDEX($G$4:$G$502,(COLUMNS($N$1:$R$1)*(ROW()-ROW($M$2:$M$101)))+(COLUMN()-COLUMN($N$1:$R$1))+1,1)</f>
        <v>81.9</v>
      </c>
      <c r="R32" t="str">
        <f>INDEX($G$4:$G$502,(COLUMNS($N$1:$R$1)*(ROW()-ROW($M$2:$M$101)))+(COLUMN()-COLUMN($N$1:$R$1))+1,1)</f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>INDEX($G$4:$G$502,(COLUMNS($N$1:$R$1)*(ROW()-ROW($M$2:$M$101)))+(COLUMN()-COLUMN($N$1:$R$1))+1,1)</f>
        <v>32</v>
      </c>
      <c r="O33" t="str">
        <f>INDEX($G$4:$G$502,(COLUMNS($N$1:$R$1)*(ROW()-ROW($M$2:$M$101)))+(COLUMN()-COLUMN($N$1:$R$1))+1,1)</f>
        <v>Northwestern University</v>
      </c>
      <c r="P33" t="str">
        <f>INDEX($G$4:$G$502,(COLUMNS($N$1:$R$1)*(ROW()-ROW($M$2:$M$101)))+(COLUMN()-COLUMN($N$1:$R$1))+1,1)</f>
        <v> Evanston, United States</v>
      </c>
      <c r="Q33" t="str">
        <f>INDEX($G$4:$G$502,(COLUMNS($N$1:$R$1)*(ROW()-ROW($M$2:$M$101)))+(COLUMN()-COLUMN($N$1:$R$1))+1,1)</f>
        <v>81.8</v>
      </c>
      <c r="R33" t="str">
        <f>INDEX($G$4:$G$502,(COLUMNS($N$1:$R$1)*(ROW()-ROW($M$2:$M$101)))+(COLUMN()-COLUMN($N$1:$R$1))+1,1)</f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>INDEX($G$4:$G$502,(COLUMNS($N$1:$R$1)*(ROW()-ROW($M$2:$M$101)))+(COLUMN()-COLUMN($N$1:$R$1))+1,1)</f>
        <v>33</v>
      </c>
      <c r="O34" t="str">
        <f>INDEX($G$4:$G$502,(COLUMNS($N$1:$R$1)*(ROW()-ROW($M$2:$M$101)))+(COLUMN()-COLUMN($N$1:$R$1))+1,1)</f>
        <v>The University of Melbourne</v>
      </c>
      <c r="P34" t="str">
        <f>INDEX($G$4:$G$502,(COLUMNS($N$1:$R$1)*(ROW()-ROW($M$2:$M$101)))+(COLUMN()-COLUMN($N$1:$R$1))+1,1)</f>
        <v> Parkville, Australia</v>
      </c>
      <c r="Q34" t="str">
        <f>INDEX($G$4:$G$502,(COLUMNS($N$1:$R$1)*(ROW()-ROW($M$2:$M$101)))+(COLUMN()-COLUMN($N$1:$R$1))+1,1)</f>
        <v>81.6</v>
      </c>
      <c r="R34" t="str">
        <f>INDEX($G$4:$G$502,(COLUMNS($N$1:$R$1)*(ROW()-ROW($M$2:$M$101)))+(COLUMN()-COLUMN($N$1:$R$1))+1,1)</f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>INDEX($G$4:$G$502,(COLUMNS($N$1:$R$1)*(ROW()-ROW($M$2:$M$101)))+(COLUMN()-COLUMN($N$1:$R$1))+1,1)</f>
        <v>34</v>
      </c>
      <c r="O35" t="str">
        <f>INDEX($G$4:$G$502,(COLUMNS($N$1:$R$1)*(ROW()-ROW($M$2:$M$101)))+(COLUMN()-COLUMN($N$1:$R$1))+1,1)</f>
        <v>Fudan University</v>
      </c>
      <c r="P35" t="str">
        <f>INDEX($G$4:$G$502,(COLUMNS($N$1:$R$1)*(ROW()-ROW($M$2:$M$101)))+(COLUMN()-COLUMN($N$1:$R$1))+1,1)</f>
        <v> Shanghai, China (Mainland)</v>
      </c>
      <c r="Q35" t="str">
        <f>INDEX($G$4:$G$502,(COLUMNS($N$1:$R$1)*(ROW()-ROW($M$2:$M$101)))+(COLUMN()-COLUMN($N$1:$R$1))+1,1)</f>
        <v>81.5</v>
      </c>
      <c r="R35" t="str">
        <f>INDEX($G$4:$G$502,(COLUMNS($N$1:$R$1)*(ROW()-ROW($M$2:$M$101)))+(COLUMN()-COLUMN($N$1:$R$1))+1,1)</f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>INDEX($G$4:$G$502,(COLUMNS($N$1:$R$1)*(ROW()-ROW($M$2:$M$101)))+(COLUMN()-COLUMN($N$1:$R$1))+1,1)</f>
        <v>34</v>
      </c>
      <c r="O36" t="str">
        <f>INDEX($G$4:$G$502,(COLUMNS($N$1:$R$1)*(ROW()-ROW($M$2:$M$101)))+(COLUMN()-COLUMN($N$1:$R$1))+1,1)</f>
        <v>University of Toronto</v>
      </c>
      <c r="P36" t="str">
        <f>INDEX($G$4:$G$502,(COLUMNS($N$1:$R$1)*(ROW()-ROW($M$2:$M$101)))+(COLUMN()-COLUMN($N$1:$R$1))+1,1)</f>
        <v> Toronto, Canada</v>
      </c>
      <c r="Q36" t="str">
        <f>INDEX($G$4:$G$502,(COLUMNS($N$1:$R$1)*(ROW()-ROW($M$2:$M$101)))+(COLUMN()-COLUMN($N$1:$R$1))+1,1)</f>
        <v>81.5</v>
      </c>
      <c r="R36" t="str">
        <f>INDEX($G$4:$G$502,(COLUMNS($N$1:$R$1)*(ROW()-ROW($M$2:$M$101)))+(COLUMN()-COLUMN($N$1:$R$1))+1,1)</f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>INDEX($G$4:$G$502,(COLUMNS($N$1:$R$1)*(ROW()-ROW($M$2:$M$101)))+(COLUMN()-COLUMN($N$1:$R$1))+1,1)</f>
        <v>36</v>
      </c>
      <c r="O37" t="str">
        <f>INDEX($G$4:$G$502,(COLUMNS($N$1:$R$1)*(ROW()-ROW($M$2:$M$101)))+(COLUMN()-COLUMN($N$1:$R$1))+1,1)</f>
        <v>Kyoto University</v>
      </c>
      <c r="P37" t="str">
        <f>INDEX($G$4:$G$502,(COLUMNS($N$1:$R$1)*(ROW()-ROW($M$2:$M$101)))+(COLUMN()-COLUMN($N$1:$R$1))+1,1)</f>
        <v> Kyoto, Japan</v>
      </c>
      <c r="Q37" t="str">
        <f>INDEX($G$4:$G$502,(COLUMNS($N$1:$R$1)*(ROW()-ROW($M$2:$M$101)))+(COLUMN()-COLUMN($N$1:$R$1))+1,1)</f>
        <v>81.4</v>
      </c>
      <c r="R37" t="str">
        <f>INDEX($G$4:$G$502,(COLUMNS($N$1:$R$1)*(ROW()-ROW($M$2:$M$101)))+(COLUMN()-COLUMN($N$1:$R$1))+1,1)</f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>INDEX($G$4:$G$502,(COLUMNS($N$1:$R$1)*(ROW()-ROW($M$2:$M$101)))+(COLUMN()-COLUMN($N$1:$R$1))+1,1)</f>
        <v>37</v>
      </c>
      <c r="O38" t="str">
        <f>INDEX($G$4:$G$502,(COLUMNS($N$1:$R$1)*(ROW()-ROW($M$2:$M$101)))+(COLUMN()-COLUMN($N$1:$R$1))+1,1)</f>
        <v>King's College London</v>
      </c>
      <c r="P38" t="str">
        <f>INDEX($G$4:$G$502,(COLUMNS($N$1:$R$1)*(ROW()-ROW($M$2:$M$101)))+(COLUMN()-COLUMN($N$1:$R$1))+1,1)</f>
        <v> London, United Kingdom</v>
      </c>
      <c r="Q38" t="str">
        <f>INDEX($G$4:$G$502,(COLUMNS($N$1:$R$1)*(ROW()-ROW($M$2:$M$101)))+(COLUMN()-COLUMN($N$1:$R$1))+1,1)</f>
        <v>81.2</v>
      </c>
      <c r="R38" t="str">
        <f>INDEX($G$4:$G$502,(COLUMNS($N$1:$R$1)*(ROW()-ROW($M$2:$M$101)))+(COLUMN()-COLUMN($N$1:$R$1))+1,1)</f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>INDEX($G$4:$G$502,(COLUMNS($N$1:$R$1)*(ROW()-ROW($M$2:$M$101)))+(COLUMN()-COLUMN($N$1:$R$1))+1,1)</f>
        <v>38</v>
      </c>
      <c r="O39" t="str">
        <f>INDEX($G$4:$G$502,(COLUMNS($N$1:$R$1)*(ROW()-ROW($M$2:$M$101)))+(COLUMN()-COLUMN($N$1:$R$1))+1,1)</f>
        <v>The Chinese University of Hong Kong (CUHK)</v>
      </c>
      <c r="P39" t="str">
        <f>INDEX($G$4:$G$502,(COLUMNS($N$1:$R$1)*(ROW()-ROW($M$2:$M$101)))+(COLUMN()-COLUMN($N$1:$R$1))+1,1)</f>
        <v> Hong Kong SAR, Hong Kong SAR</v>
      </c>
      <c r="Q39" t="str">
        <f>INDEX($G$4:$G$502,(COLUMNS($N$1:$R$1)*(ROW()-ROW($M$2:$M$101)))+(COLUMN()-COLUMN($N$1:$R$1))+1,1)</f>
        <v>80.6</v>
      </c>
      <c r="R39" t="str">
        <f>INDEX($G$4:$G$502,(COLUMNS($N$1:$R$1)*(ROW()-ROW($M$2:$M$101)))+(COLUMN()-COLUMN($N$1:$R$1))+1,1)</f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>INDEX($G$4:$G$502,(COLUMNS($N$1:$R$1)*(ROW()-ROW($M$2:$M$101)))+(COLUMN()-COLUMN($N$1:$R$1))+1,1)</f>
        <v>39</v>
      </c>
      <c r="O40" t="str">
        <f>INDEX($G$4:$G$502,(COLUMNS($N$1:$R$1)*(ROW()-ROW($M$2:$M$101)))+(COLUMN()-COLUMN($N$1:$R$1))+1,1)</f>
        <v>New York University (NYU)</v>
      </c>
      <c r="P40" t="str">
        <f>INDEX($G$4:$G$502,(COLUMNS($N$1:$R$1)*(ROW()-ROW($M$2:$M$101)))+(COLUMN()-COLUMN($N$1:$R$1))+1,1)</f>
        <v> New York City, United States</v>
      </c>
      <c r="Q40" t="str">
        <f>INDEX($G$4:$G$502,(COLUMNS($N$1:$R$1)*(ROW()-ROW($M$2:$M$101)))+(COLUMN()-COLUMN($N$1:$R$1))+1,1)</f>
        <v>80.3</v>
      </c>
      <c r="R40" t="str">
        <f>INDEX($G$4:$G$502,(COLUMNS($N$1:$R$1)*(ROW()-ROW($M$2:$M$101)))+(COLUMN()-COLUMN($N$1:$R$1))+1,1)</f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>INDEX($G$4:$G$502,(COLUMNS($N$1:$R$1)*(ROW()-ROW($M$2:$M$101)))+(COLUMN()-COLUMN($N$1:$R$1))+1,1)</f>
        <v>40</v>
      </c>
      <c r="O41" t="str">
        <f>INDEX($G$4:$G$502,(COLUMNS($N$1:$R$1)*(ROW()-ROW($M$2:$M$101)))+(COLUMN()-COLUMN($N$1:$R$1))+1,1)</f>
        <v>The Hong Kong University of Science and Technology</v>
      </c>
      <c r="P41" t="str">
        <f>INDEX($G$4:$G$502,(COLUMNS($N$1:$R$1)*(ROW()-ROW($M$2:$M$101)))+(COLUMN()-COLUMN($N$1:$R$1))+1,1)</f>
        <v> Hong Kong SAR, Hong Kong SAR</v>
      </c>
      <c r="Q41" t="str">
        <f>INDEX($G$4:$G$502,(COLUMNS($N$1:$R$1)*(ROW()-ROW($M$2:$M$101)))+(COLUMN()-COLUMN($N$1:$R$1))+1,1)</f>
        <v>79.8</v>
      </c>
      <c r="R41" t="str">
        <f>INDEX($G$4:$G$502,(COLUMNS($N$1:$R$1)*(ROW()-ROW($M$2:$M$101)))+(COLUMN()-COLUMN($N$1:$R$1))+1,1)</f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>INDEX($G$4:$G$502,(COLUMNS($N$1:$R$1)*(ROW()-ROW($M$2:$M$101)))+(COLUMN()-COLUMN($N$1:$R$1))+1,1)</f>
        <v>41</v>
      </c>
      <c r="O42" t="str">
        <f>INDEX($G$4:$G$502,(COLUMNS($N$1:$R$1)*(ROW()-ROW($M$2:$M$101)))+(COLUMN()-COLUMN($N$1:$R$1))+1,1)</f>
        <v>The University of Sydney</v>
      </c>
      <c r="P42" t="str">
        <f>INDEX($G$4:$G$502,(COLUMNS($N$1:$R$1)*(ROW()-ROW($M$2:$M$101)))+(COLUMN()-COLUMN($N$1:$R$1))+1,1)</f>
        <v> Sydney, Australia</v>
      </c>
      <c r="Q42" t="str">
        <f>INDEX($G$4:$G$502,(COLUMNS($N$1:$R$1)*(ROW()-ROW($M$2:$M$101)))+(COLUMN()-COLUMN($N$1:$R$1))+1,1)</f>
        <v>79.6</v>
      </c>
      <c r="R42" t="str">
        <f>INDEX($G$4:$G$502,(COLUMNS($N$1:$R$1)*(ROW()-ROW($M$2:$M$101)))+(COLUMN()-COLUMN($N$1:$R$1))+1,1)</f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>INDEX($G$4:$G$502,(COLUMNS($N$1:$R$1)*(ROW()-ROW($M$2:$M$101)))+(COLUMN()-COLUMN($N$1:$R$1))+1,1)</f>
        <v>42</v>
      </c>
      <c r="O43" t="str">
        <f>INDEX($G$4:$G$502,(COLUMNS($N$1:$R$1)*(ROW()-ROW($M$2:$M$101)))+(COLUMN()-COLUMN($N$1:$R$1))+1,1)</f>
        <v>KAIST - Korea Advanced Institute of Science &amp; Technology</v>
      </c>
      <c r="P43" t="str">
        <f>INDEX($G$4:$G$502,(COLUMNS($N$1:$R$1)*(ROW()-ROW($M$2:$M$101)))+(COLUMN()-COLUMN($N$1:$R$1))+1,1)</f>
        <v> Daejeon, South Korea</v>
      </c>
      <c r="Q43" t="str">
        <f>INDEX($G$4:$G$502,(COLUMNS($N$1:$R$1)*(ROW()-ROW($M$2:$M$101)))+(COLUMN()-COLUMN($N$1:$R$1))+1,1)</f>
        <v>79.3</v>
      </c>
      <c r="R43" t="str">
        <f>INDEX($G$4:$G$502,(COLUMNS($N$1:$R$1)*(ROW()-ROW($M$2:$M$101)))+(COLUMN()-COLUMN($N$1:$R$1))+1,1)</f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>INDEX($G$4:$G$502,(COLUMNS($N$1:$R$1)*(ROW()-ROW($M$2:$M$101)))+(COLUMN()-COLUMN($N$1:$R$1))+1,1)</f>
        <v>42</v>
      </c>
      <c r="O44" t="str">
        <f>INDEX($G$4:$G$502,(COLUMNS($N$1:$R$1)*(ROW()-ROW($M$2:$M$101)))+(COLUMN()-COLUMN($N$1:$R$1))+1,1)</f>
        <v>Zhejiang University</v>
      </c>
      <c r="P44" t="str">
        <f>INDEX($G$4:$G$502,(COLUMNS($N$1:$R$1)*(ROW()-ROW($M$2:$M$101)))+(COLUMN()-COLUMN($N$1:$R$1))+1,1)</f>
        <v> Hangzhou, China (Mainland)</v>
      </c>
      <c r="Q44" t="str">
        <f>INDEX($G$4:$G$502,(COLUMNS($N$1:$R$1)*(ROW()-ROW($M$2:$M$101)))+(COLUMN()-COLUMN($N$1:$R$1))+1,1)</f>
        <v>79.3</v>
      </c>
      <c r="R44" t="str">
        <f>INDEX($G$4:$G$502,(COLUMNS($N$1:$R$1)*(ROW()-ROW($M$2:$M$101)))+(COLUMN()-COLUMN($N$1:$R$1))+1,1)</f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>INDEX($G$4:$G$502,(COLUMNS($N$1:$R$1)*(ROW()-ROW($M$2:$M$101)))+(COLUMN()-COLUMN($N$1:$R$1))+1,1)</f>
        <v>44</v>
      </c>
      <c r="O45" t="str">
        <f>INDEX($G$4:$G$502,(COLUMNS($N$1:$R$1)*(ROW()-ROW($M$2:$M$101)))+(COLUMN()-COLUMN($N$1:$R$1))+1,1)</f>
        <v>University of California, Los Angeles (UCLA)</v>
      </c>
      <c r="P45" t="str">
        <f>INDEX($G$4:$G$502,(COLUMNS($N$1:$R$1)*(ROW()-ROW($M$2:$M$101)))+(COLUMN()-COLUMN($N$1:$R$1))+1,1)</f>
        <v> Los Angeles, United States</v>
      </c>
      <c r="Q45" t="str">
        <f>INDEX($G$4:$G$502,(COLUMNS($N$1:$R$1)*(ROW()-ROW($M$2:$M$101)))+(COLUMN()-COLUMN($N$1:$R$1))+1,1)</f>
        <v>78.7</v>
      </c>
      <c r="R45" t="str">
        <f>INDEX($G$4:$G$502,(COLUMNS($N$1:$R$1)*(ROW()-ROW($M$2:$M$101)))+(COLUMN()-COLUMN($N$1:$R$1))+1,1)</f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>INDEX($G$4:$G$502,(COLUMNS($N$1:$R$1)*(ROW()-ROW($M$2:$M$101)))+(COLUMN()-COLUMN($N$1:$R$1))+1,1)</f>
        <v>45</v>
      </c>
      <c r="O46" t="str">
        <f>INDEX($G$4:$G$502,(COLUMNS($N$1:$R$1)*(ROW()-ROW($M$2:$M$101)))+(COLUMN()-COLUMN($N$1:$R$1))+1,1)</f>
        <v>The University of New South Wales (UNSW Sydney)</v>
      </c>
      <c r="P46" t="str">
        <f>INDEX($G$4:$G$502,(COLUMNS($N$1:$R$1)*(ROW()-ROW($M$2:$M$101)))+(COLUMN()-COLUMN($N$1:$R$1))+1,1)</f>
        <v> Sydney, Australia</v>
      </c>
      <c r="Q46">
        <f>INDEX($G$4:$G$502,(COLUMNS($N$1:$R$1)*(ROW()-ROW($M$2:$M$101)))+(COLUMN()-COLUMN($N$1:$R$1))+1,1)</f>
        <v>78</v>
      </c>
      <c r="R46" t="str">
        <f>INDEX($G$4:$G$502,(COLUMNS($N$1:$R$1)*(ROW()-ROW($M$2:$M$101)))+(COLUMN()-COLUMN($N$1:$R$1))+1,1)</f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>INDEX($G$4:$G$502,(COLUMNS($N$1:$R$1)*(ROW()-ROW($M$2:$M$101)))+(COLUMN()-COLUMN($N$1:$R$1))+1,1)</f>
        <v>46</v>
      </c>
      <c r="O47" t="str">
        <f>INDEX($G$4:$G$502,(COLUMNS($N$1:$R$1)*(ROW()-ROW($M$2:$M$101)))+(COLUMN()-COLUMN($N$1:$R$1))+1,1)</f>
        <v>Shanghai Jiao Tong University</v>
      </c>
      <c r="P47" t="str">
        <f>INDEX($G$4:$G$502,(COLUMNS($N$1:$R$1)*(ROW()-ROW($M$2:$M$101)))+(COLUMN()-COLUMN($N$1:$R$1))+1,1)</f>
        <v> Shanghai, China (Mainland)</v>
      </c>
      <c r="Q47" t="str">
        <f>INDEX($G$4:$G$502,(COLUMNS($N$1:$R$1)*(ROW()-ROW($M$2:$M$101)))+(COLUMN()-COLUMN($N$1:$R$1))+1,1)</f>
        <v>77.4</v>
      </c>
      <c r="R47" t="str">
        <f>INDEX($G$4:$G$502,(COLUMNS($N$1:$R$1)*(ROW()-ROW($M$2:$M$101)))+(COLUMN()-COLUMN($N$1:$R$1))+1,1)</f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>INDEX($G$4:$G$502,(COLUMNS($N$1:$R$1)*(ROW()-ROW($M$2:$M$101)))+(COLUMN()-COLUMN($N$1:$R$1))+1,1)</f>
        <v>47</v>
      </c>
      <c r="O48" t="str">
        <f>INDEX($G$4:$G$502,(COLUMNS($N$1:$R$1)*(ROW()-ROW($M$2:$M$101)))+(COLUMN()-COLUMN($N$1:$R$1))+1,1)</f>
        <v>University of British Columbia</v>
      </c>
      <c r="P48" t="str">
        <f>INDEX($G$4:$G$502,(COLUMNS($N$1:$R$1)*(ROW()-ROW($M$2:$M$101)))+(COLUMN()-COLUMN($N$1:$R$1))+1,1)</f>
        <v> Vancouver, Canada</v>
      </c>
      <c r="Q48">
        <f>INDEX($G$4:$G$502,(COLUMNS($N$1:$R$1)*(ROW()-ROW($M$2:$M$101)))+(COLUMN()-COLUMN($N$1:$R$1))+1,1)</f>
        <v>77</v>
      </c>
      <c r="R48" t="str">
        <f>INDEX($G$4:$G$502,(COLUMNS($N$1:$R$1)*(ROW()-ROW($M$2:$M$101)))+(COLUMN()-COLUMN($N$1:$R$1))+1,1)</f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>INDEX($G$4:$G$502,(COLUMNS($N$1:$R$1)*(ROW()-ROW($M$2:$M$101)))+(COLUMN()-COLUMN($N$1:$R$1))+1,1)</f>
        <v>48</v>
      </c>
      <c r="O49" t="str">
        <f>INDEX($G$4:$G$502,(COLUMNS($N$1:$R$1)*(ROW()-ROW($M$2:$M$101)))+(COLUMN()-COLUMN($N$1:$R$1))+1,1)</f>
        <v>Institut Polytechnique de Paris</v>
      </c>
      <c r="P49" t="str">
        <f>INDEX($G$4:$G$502,(COLUMNS($N$1:$R$1)*(ROW()-ROW($M$2:$M$101)))+(COLUMN()-COLUMN($N$1:$R$1))+1,1)</f>
        <v> Palaiseau Cedex, France</v>
      </c>
      <c r="Q49" t="str">
        <f>INDEX($G$4:$G$502,(COLUMNS($N$1:$R$1)*(ROW()-ROW($M$2:$M$101)))+(COLUMN()-COLUMN($N$1:$R$1))+1,1)</f>
        <v>76.8</v>
      </c>
      <c r="R49" t="str">
        <f>INDEX($G$4:$G$502,(COLUMNS($N$1:$R$1)*(ROW()-ROW($M$2:$M$101)))+(COLUMN()-COLUMN($N$1:$R$1))+1,1)</f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>INDEX($G$4:$G$502,(COLUMNS($N$1:$R$1)*(ROW()-ROW($M$2:$M$101)))+(COLUMN()-COLUMN($N$1:$R$1))+1,1)</f>
        <v>49</v>
      </c>
      <c r="O50" t="str">
        <f>INDEX($G$4:$G$502,(COLUMNS($N$1:$R$1)*(ROW()-ROW($M$2:$M$101)))+(COLUMN()-COLUMN($N$1:$R$1))+1,1)</f>
        <v>Technical University of Munich</v>
      </c>
      <c r="P50" t="str">
        <f>INDEX($G$4:$G$502,(COLUMNS($N$1:$R$1)*(ROW()-ROW($M$2:$M$101)))+(COLUMN()-COLUMN($N$1:$R$1))+1,1)</f>
        <v> Munich, Germany</v>
      </c>
      <c r="Q50" t="str">
        <f>INDEX($G$4:$G$502,(COLUMNS($N$1:$R$1)*(ROW()-ROW($M$2:$M$101)))+(COLUMN()-COLUMN($N$1:$R$1))+1,1)</f>
        <v>76.4</v>
      </c>
      <c r="R50" t="str">
        <f>INDEX($G$4:$G$502,(COLUMNS($N$1:$R$1)*(ROW()-ROW($M$2:$M$101)))+(COLUMN()-COLUMN($N$1:$R$1))+1,1)</f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>INDEX($G$4:$G$502,(COLUMNS($N$1:$R$1)*(ROW()-ROW($M$2:$M$101)))+(COLUMN()-COLUMN($N$1:$R$1))+1,1)</f>
        <v>50</v>
      </c>
      <c r="O51" t="str">
        <f>INDEX($G$4:$G$502,(COLUMNS($N$1:$R$1)*(ROW()-ROW($M$2:$M$101)))+(COLUMN()-COLUMN($N$1:$R$1))+1,1)</f>
        <v>Duke University</v>
      </c>
      <c r="P51" t="str">
        <f>INDEX($G$4:$G$502,(COLUMNS($N$1:$R$1)*(ROW()-ROW($M$2:$M$101)))+(COLUMN()-COLUMN($N$1:$R$1))+1,1)</f>
        <v> Durham, United States</v>
      </c>
      <c r="Q51" t="str">
        <f>INDEX($G$4:$G$502,(COLUMNS($N$1:$R$1)*(ROW()-ROW($M$2:$M$101)))+(COLUMN()-COLUMN($N$1:$R$1))+1,1)</f>
        <v>74.8</v>
      </c>
      <c r="R51" t="str">
        <f>INDEX($G$4:$G$502,(COLUMNS($N$1:$R$1)*(ROW()-ROW($M$2:$M$101)))+(COLUMN()-COLUMN($N$1:$R$1))+1,1)</f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>INDEX($G$4:$G$502,(COLUMNS($N$1:$R$1)*(ROW()-ROW($M$2:$M$101)))+(COLUMN()-COLUMN($N$1:$R$1))+1,1)</f>
        <v>50</v>
      </c>
      <c r="O52" t="str">
        <f>INDEX($G$4:$G$502,(COLUMNS($N$1:$R$1)*(ROW()-ROW($M$2:$M$101)))+(COLUMN()-COLUMN($N$1:$R$1))+1,1)</f>
        <v>The University of Queensland</v>
      </c>
      <c r="P52" t="str">
        <f>INDEX($G$4:$G$502,(COLUMNS($N$1:$R$1)*(ROW()-ROW($M$2:$M$101)))+(COLUMN()-COLUMN($N$1:$R$1))+1,1)</f>
        <v> Brisbane City, Australia</v>
      </c>
      <c r="Q52" t="str">
        <f>INDEX($G$4:$G$502,(COLUMNS($N$1:$R$1)*(ROW()-ROW($M$2:$M$101)))+(COLUMN()-COLUMN($N$1:$R$1))+1,1)</f>
        <v>74.8</v>
      </c>
      <c r="R52" t="str">
        <f>INDEX($G$4:$G$502,(COLUMNS($N$1:$R$1)*(ROW()-ROW($M$2:$M$101)))+(COLUMN()-COLUMN($N$1:$R$1))+1,1)</f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>INDEX($G$4:$G$502,(COLUMNS($N$1:$R$1)*(ROW()-ROW($M$2:$M$101)))+(COLUMN()-COLUMN($N$1:$R$1))+1,1)</f>
        <v>52</v>
      </c>
      <c r="O53" t="str">
        <f>INDEX($G$4:$G$502,(COLUMNS($N$1:$R$1)*(ROW()-ROW($M$2:$M$101)))+(COLUMN()-COLUMN($N$1:$R$1))+1,1)</f>
        <v>Carnegie Mellon University</v>
      </c>
      <c r="P53" t="str">
        <f>INDEX($G$4:$G$502,(COLUMNS($N$1:$R$1)*(ROW()-ROW($M$2:$M$101)))+(COLUMN()-COLUMN($N$1:$R$1))+1,1)</f>
        <v> Pittsburgh, United States</v>
      </c>
      <c r="Q53" t="str">
        <f>INDEX($G$4:$G$502,(COLUMNS($N$1:$R$1)*(ROW()-ROW($M$2:$M$101)))+(COLUMN()-COLUMN($N$1:$R$1))+1,1)</f>
        <v>74.6</v>
      </c>
      <c r="R53" t="str">
        <f>INDEX($G$4:$G$502,(COLUMNS($N$1:$R$1)*(ROW()-ROW($M$2:$M$101)))+(COLUMN()-COLUMN($N$1:$R$1))+1,1)</f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>INDEX($G$4:$G$502,(COLUMNS($N$1:$R$1)*(ROW()-ROW($M$2:$M$101)))+(COLUMN()-COLUMN($N$1:$R$1))+1,1)</f>
        <v>53</v>
      </c>
      <c r="O54" t="str">
        <f>INDEX($G$4:$G$502,(COLUMNS($N$1:$R$1)*(ROW()-ROW($M$2:$M$101)))+(COLUMN()-COLUMN($N$1:$R$1))+1,1)</f>
        <v>University of California, San Diego (UCSD)</v>
      </c>
      <c r="P54" t="str">
        <f>INDEX($G$4:$G$502,(COLUMNS($N$1:$R$1)*(ROW()-ROW($M$2:$M$101)))+(COLUMN()-COLUMN($N$1:$R$1))+1,1)</f>
        <v> San Diego, United States</v>
      </c>
      <c r="Q54" t="str">
        <f>INDEX($G$4:$G$502,(COLUMNS($N$1:$R$1)*(ROW()-ROW($M$2:$M$101)))+(COLUMN()-COLUMN($N$1:$R$1))+1,1)</f>
        <v>74.5</v>
      </c>
      <c r="R54" t="str">
        <f>INDEX($G$4:$G$502,(COLUMNS($N$1:$R$1)*(ROW()-ROW($M$2:$M$101)))+(COLUMN()-COLUMN($N$1:$R$1))+1,1)</f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>INDEX($G$4:$G$502,(COLUMNS($N$1:$R$1)*(ROW()-ROW($M$2:$M$101)))+(COLUMN()-COLUMN($N$1:$R$1))+1,1)</f>
        <v>54</v>
      </c>
      <c r="O55" t="str">
        <f>INDEX($G$4:$G$502,(COLUMNS($N$1:$R$1)*(ROW()-ROW($M$2:$M$101)))+(COLUMN()-COLUMN($N$1:$R$1))+1,1)</f>
        <v>City University of Hong Kong</v>
      </c>
      <c r="P55" t="str">
        <f>INDEX($G$4:$G$502,(COLUMNS($N$1:$R$1)*(ROW()-ROW($M$2:$M$101)))+(COLUMN()-COLUMN($N$1:$R$1))+1,1)</f>
        <v>  Hong Kong SAR</v>
      </c>
      <c r="Q55" t="str">
        <f>INDEX($G$4:$G$502,(COLUMNS($N$1:$R$1)*(ROW()-ROW($M$2:$M$101)))+(COLUMN()-COLUMN($N$1:$R$1))+1,1)</f>
        <v>73.6</v>
      </c>
      <c r="R55" t="str">
        <f>INDEX($G$4:$G$502,(COLUMNS($N$1:$R$1)*(ROW()-ROW($M$2:$M$101)))+(COLUMN()-COLUMN($N$1:$R$1))+1,1)</f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>INDEX($G$4:$G$502,(COLUMNS($N$1:$R$1)*(ROW()-ROW($M$2:$M$101)))+(COLUMN()-COLUMN($N$1:$R$1))+1,1)</f>
        <v>55</v>
      </c>
      <c r="O56" t="str">
        <f>INDEX($G$4:$G$502,(COLUMNS($N$1:$R$1)*(ROW()-ROW($M$2:$M$101)))+(COLUMN()-COLUMN($N$1:$R$1))+1,1)</f>
        <v>Tokyo Institute of Technology (Tokyo Tech)</v>
      </c>
      <c r="P56" t="str">
        <f>INDEX($G$4:$G$502,(COLUMNS($N$1:$R$1)*(ROW()-ROW($M$2:$M$101)))+(COLUMN()-COLUMN($N$1:$R$1))+1,1)</f>
        <v> Tokyo, Japan</v>
      </c>
      <c r="Q56" t="str">
        <f>INDEX($G$4:$G$502,(COLUMNS($N$1:$R$1)*(ROW()-ROW($M$2:$M$101)))+(COLUMN()-COLUMN($N$1:$R$1))+1,1)</f>
        <v>72.5</v>
      </c>
      <c r="R56" t="str">
        <f>INDEX($G$4:$G$502,(COLUMNS($N$1:$R$1)*(ROW()-ROW($M$2:$M$101)))+(COLUMN()-COLUMN($N$1:$R$1))+1,1)</f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>INDEX($G$4:$G$502,(COLUMNS($N$1:$R$1)*(ROW()-ROW($M$2:$M$101)))+(COLUMN()-COLUMN($N$1:$R$1))+1,1)</f>
        <v>56</v>
      </c>
      <c r="O57" t="str">
        <f>INDEX($G$4:$G$502,(COLUMNS($N$1:$R$1)*(ROW()-ROW($M$2:$M$101)))+(COLUMN()-COLUMN($N$1:$R$1))+1,1)</f>
        <v>The London School of Economics and Political Science (LSE)</v>
      </c>
      <c r="P57" t="str">
        <f>INDEX($G$4:$G$502,(COLUMNS($N$1:$R$1)*(ROW()-ROW($M$2:$M$101)))+(COLUMN()-COLUMN($N$1:$R$1))+1,1)</f>
        <v> London, United Kingdom</v>
      </c>
      <c r="Q57" t="str">
        <f>INDEX($G$4:$G$502,(COLUMNS($N$1:$R$1)*(ROW()-ROW($M$2:$M$101)))+(COLUMN()-COLUMN($N$1:$R$1))+1,1)</f>
        <v>72.3</v>
      </c>
      <c r="R57" t="str">
        <f>INDEX($G$4:$G$502,(COLUMNS($N$1:$R$1)*(ROW()-ROW($M$2:$M$101)))+(COLUMN()-COLUMN($N$1:$R$1))+1,1)</f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>INDEX($G$4:$G$502,(COLUMNS($N$1:$R$1)*(ROW()-ROW($M$2:$M$101)))+(COLUMN()-COLUMN($N$1:$R$1))+1,1)</f>
        <v>57</v>
      </c>
      <c r="O58" t="str">
        <f>INDEX($G$4:$G$502,(COLUMNS($N$1:$R$1)*(ROW()-ROW($M$2:$M$101)))+(COLUMN()-COLUMN($N$1:$R$1))+1,1)</f>
        <v>Monash University</v>
      </c>
      <c r="P58" t="str">
        <f>INDEX($G$4:$G$502,(COLUMNS($N$1:$R$1)*(ROW()-ROW($M$2:$M$101)))+(COLUMN()-COLUMN($N$1:$R$1))+1,1)</f>
        <v> Melbourne, Australia</v>
      </c>
      <c r="Q58" t="str">
        <f>INDEX($G$4:$G$502,(COLUMNS($N$1:$R$1)*(ROW()-ROW($M$2:$M$101)))+(COLUMN()-COLUMN($N$1:$R$1))+1,1)</f>
        <v>71.6</v>
      </c>
      <c r="R58" t="str">
        <f>INDEX($G$4:$G$502,(COLUMNS($N$1:$R$1)*(ROW()-ROW($M$2:$M$101)))+(COLUMN()-COLUMN($N$1:$R$1))+1,1)</f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>INDEX($G$4:$G$502,(COLUMNS($N$1:$R$1)*(ROW()-ROW($M$2:$M$101)))+(COLUMN()-COLUMN($N$1:$R$1))+1,1)</f>
        <v>58</v>
      </c>
      <c r="O59" t="str">
        <f>INDEX($G$4:$G$502,(COLUMNS($N$1:$R$1)*(ROW()-ROW($M$2:$M$101)))+(COLUMN()-COLUMN($N$1:$R$1))+1,1)</f>
        <v>University of Amsterdam</v>
      </c>
      <c r="P59" t="str">
        <f>INDEX($G$4:$G$502,(COLUMNS($N$1:$R$1)*(ROW()-ROW($M$2:$M$101)))+(COLUMN()-COLUMN($N$1:$R$1))+1,1)</f>
        <v> Amsterdam, Netherlands</v>
      </c>
      <c r="Q59" t="str">
        <f>INDEX($G$4:$G$502,(COLUMNS($N$1:$R$1)*(ROW()-ROW($M$2:$M$101)))+(COLUMN()-COLUMN($N$1:$R$1))+1,1)</f>
        <v>71.1</v>
      </c>
      <c r="R59" t="str">
        <f>INDEX($G$4:$G$502,(COLUMNS($N$1:$R$1)*(ROW()-ROW($M$2:$M$101)))+(COLUMN()-COLUMN($N$1:$R$1))+1,1)</f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>INDEX($G$4:$G$502,(COLUMNS($N$1:$R$1)*(ROW()-ROW($M$2:$M$101)))+(COLUMN()-COLUMN($N$1:$R$1))+1,1)</f>
        <v>59</v>
      </c>
      <c r="O60" t="str">
        <f>INDEX($G$4:$G$502,(COLUMNS($N$1:$R$1)*(ROW()-ROW($M$2:$M$101)))+(COLUMN()-COLUMN($N$1:$R$1))+1,1)</f>
        <v>Ludwig-Maximilians-Universität München</v>
      </c>
      <c r="P60" t="str">
        <f>INDEX($G$4:$G$502,(COLUMNS($N$1:$R$1)*(ROW()-ROW($M$2:$M$101)))+(COLUMN()-COLUMN($N$1:$R$1))+1,1)</f>
        <v> Munich, Germany</v>
      </c>
      <c r="Q60" t="str">
        <f>INDEX($G$4:$G$502,(COLUMNS($N$1:$R$1)*(ROW()-ROW($M$2:$M$101)))+(COLUMN()-COLUMN($N$1:$R$1))+1,1)</f>
        <v>70.4</v>
      </c>
      <c r="R60" t="str">
        <f>INDEX($G$4:$G$502,(COLUMNS($N$1:$R$1)*(ROW()-ROW($M$2:$M$101)))+(COLUMN()-COLUMN($N$1:$R$1))+1,1)</f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>INDEX($G$4:$G$502,(COLUMNS($N$1:$R$1)*(ROW()-ROW($M$2:$M$101)))+(COLUMN()-COLUMN($N$1:$R$1))+1,1)</f>
        <v>60</v>
      </c>
      <c r="O61" t="str">
        <f>INDEX($G$4:$G$502,(COLUMNS($N$1:$R$1)*(ROW()-ROW($M$2:$M$101)))+(COLUMN()-COLUMN($N$1:$R$1))+1,1)</f>
        <v>Sorbonne University</v>
      </c>
      <c r="P61" t="str">
        <f>INDEX($G$4:$G$502,(COLUMNS($N$1:$R$1)*(ROW()-ROW($M$2:$M$101)))+(COLUMN()-COLUMN($N$1:$R$1))+1,1)</f>
        <v> Paris, France</v>
      </c>
      <c r="Q61" t="str">
        <f>INDEX($G$4:$G$502,(COLUMNS($N$1:$R$1)*(ROW()-ROW($M$2:$M$101)))+(COLUMN()-COLUMN($N$1:$R$1))+1,1)</f>
        <v>70.1</v>
      </c>
      <c r="R61" t="str">
        <f>INDEX($G$4:$G$502,(COLUMNS($N$1:$R$1)*(ROW()-ROW($M$2:$M$101)))+(COLUMN()-COLUMN($N$1:$R$1))+1,1)</f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>INDEX($G$4:$G$502,(COLUMNS($N$1:$R$1)*(ROW()-ROW($M$2:$M$101)))+(COLUMN()-COLUMN($N$1:$R$1))+1,1)</f>
        <v>61</v>
      </c>
      <c r="O62" t="str">
        <f>INDEX($G$4:$G$502,(COLUMNS($N$1:$R$1)*(ROW()-ROW($M$2:$M$101)))+(COLUMN()-COLUMN($N$1:$R$1))+1,1)</f>
        <v>Delft University of Technology</v>
      </c>
      <c r="P62" t="str">
        <f>INDEX($G$4:$G$502,(COLUMNS($N$1:$R$1)*(ROW()-ROW($M$2:$M$101)))+(COLUMN()-COLUMN($N$1:$R$1))+1,1)</f>
        <v> Delft, Netherlands</v>
      </c>
      <c r="Q62">
        <f>INDEX($G$4:$G$502,(COLUMNS($N$1:$R$1)*(ROW()-ROW($M$2:$M$101)))+(COLUMN()-COLUMN($N$1:$R$1))+1,1)</f>
        <v>70</v>
      </c>
      <c r="R62" t="str">
        <f>INDEX($G$4:$G$502,(COLUMNS($N$1:$R$1)*(ROW()-ROW($M$2:$M$101)))+(COLUMN()-COLUMN($N$1:$R$1))+1,1)</f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>INDEX($G$4:$G$502,(COLUMNS($N$1:$R$1)*(ROW()-ROW($M$2:$M$101)))+(COLUMN()-COLUMN($N$1:$R$1))+1,1)</f>
        <v>61</v>
      </c>
      <c r="O63" t="str">
        <f>INDEX($G$4:$G$502,(COLUMNS($N$1:$R$1)*(ROW()-ROW($M$2:$M$101)))+(COLUMN()-COLUMN($N$1:$R$1))+1,1)</f>
        <v>University of Bristol</v>
      </c>
      <c r="P63" t="str">
        <f>INDEX($G$4:$G$502,(COLUMNS($N$1:$R$1)*(ROW()-ROW($M$2:$M$101)))+(COLUMN()-COLUMN($N$1:$R$1))+1,1)</f>
        <v> Bristol, United Kingdom</v>
      </c>
      <c r="Q63">
        <f>INDEX($G$4:$G$502,(COLUMNS($N$1:$R$1)*(ROW()-ROW($M$2:$M$101)))+(COLUMN()-COLUMN($N$1:$R$1))+1,1)</f>
        <v>70</v>
      </c>
      <c r="R63" t="str">
        <f>INDEX($G$4:$G$502,(COLUMNS($N$1:$R$1)*(ROW()-ROW($M$2:$M$101)))+(COLUMN()-COLUMN($N$1:$R$1))+1,1)</f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>INDEX($G$4:$G$502,(COLUMNS($N$1:$R$1)*(ROW()-ROW($M$2:$M$101)))+(COLUMN()-COLUMN($N$1:$R$1))+1,1)</f>
        <v>63</v>
      </c>
      <c r="O64" t="str">
        <f>INDEX($G$4:$G$502,(COLUMNS($N$1:$R$1)*(ROW()-ROW($M$2:$M$101)))+(COLUMN()-COLUMN($N$1:$R$1))+1,1)</f>
        <v>Brown University</v>
      </c>
      <c r="P64" t="str">
        <f>INDEX($G$4:$G$502,(COLUMNS($N$1:$R$1)*(ROW()-ROW($M$2:$M$101)))+(COLUMN()-COLUMN($N$1:$R$1))+1,1)</f>
        <v> Providence, United States</v>
      </c>
      <c r="Q64" t="str">
        <f>INDEX($G$4:$G$502,(COLUMNS($N$1:$R$1)*(ROW()-ROW($M$2:$M$101)))+(COLUMN()-COLUMN($N$1:$R$1))+1,1)</f>
        <v>69.6</v>
      </c>
      <c r="R64" t="str">
        <f>INDEX($G$4:$G$502,(COLUMNS($N$1:$R$1)*(ROW()-ROW($M$2:$M$101)))+(COLUMN()-COLUMN($N$1:$R$1))+1,1)</f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>INDEX($G$4:$G$502,(COLUMNS($N$1:$R$1)*(ROW()-ROW($M$2:$M$101)))+(COLUMN()-COLUMN($N$1:$R$1))+1,1)</f>
        <v>64</v>
      </c>
      <c r="O65" t="str">
        <f>INDEX($G$4:$G$502,(COLUMNS($N$1:$R$1)*(ROW()-ROW($M$2:$M$101)))+(COLUMN()-COLUMN($N$1:$R$1))+1,1)</f>
        <v>The University of Warwick</v>
      </c>
      <c r="P65" t="str">
        <f>INDEX($G$4:$G$502,(COLUMNS($N$1:$R$1)*(ROW()-ROW($M$2:$M$101)))+(COLUMN()-COLUMN($N$1:$R$1))+1,1)</f>
        <v> Coventry, United Kingdom</v>
      </c>
      <c r="Q65" t="str">
        <f>INDEX($G$4:$G$502,(COLUMNS($N$1:$R$1)*(ROW()-ROW($M$2:$M$101)))+(COLUMN()-COLUMN($N$1:$R$1))+1,1)</f>
        <v>69.1</v>
      </c>
      <c r="R65" t="str">
        <f>INDEX($G$4:$G$502,(COLUMNS($N$1:$R$1)*(ROW()-ROW($M$2:$M$101)))+(COLUMN()-COLUMN($N$1:$R$1))+1,1)</f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>INDEX($G$4:$G$502,(COLUMNS($N$1:$R$1)*(ROW()-ROW($M$2:$M$101)))+(COLUMN()-COLUMN($N$1:$R$1))+1,1)</f>
        <v>65</v>
      </c>
      <c r="O66" t="str">
        <f>INDEX($G$4:$G$502,(COLUMNS($N$1:$R$1)*(ROW()-ROW($M$2:$M$101)))+(COLUMN()-COLUMN($N$1:$R$1))+1,1)</f>
        <v>Universität Heidelberg</v>
      </c>
      <c r="P66" t="str">
        <f>INDEX($G$4:$G$502,(COLUMNS($N$1:$R$1)*(ROW()-ROW($M$2:$M$101)))+(COLUMN()-COLUMN($N$1:$R$1))+1,1)</f>
        <v> 69117 Heidelberg,, Germany</v>
      </c>
      <c r="Q66">
        <f>INDEX($G$4:$G$502,(COLUMNS($N$1:$R$1)*(ROW()-ROW($M$2:$M$101)))+(COLUMN()-COLUMN($N$1:$R$1))+1,1)</f>
        <v>69</v>
      </c>
      <c r="R66" t="str">
        <f>INDEX($G$4:$G$502,(COLUMNS($N$1:$R$1)*(ROW()-ROW($M$2:$M$101)))+(COLUMN()-COLUMN($N$1:$R$1))+1,1)</f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>INDEX($G$4:$G$502,(COLUMNS($N$1:$R$1)*(ROW()-ROW($M$2:$M$101)))+(COLUMN()-COLUMN($N$1:$R$1))+1,1)</f>
        <v>65</v>
      </c>
      <c r="O67" t="str">
        <f>INDEX($G$4:$G$502,(COLUMNS($N$1:$R$1)*(ROW()-ROW($M$2:$M$101)))+(COLUMN()-COLUMN($N$1:$R$1))+1,1)</f>
        <v>The Hong Kong Polytechnic University</v>
      </c>
      <c r="P67" t="str">
        <f>INDEX($G$4:$G$502,(COLUMNS($N$1:$R$1)*(ROW()-ROW($M$2:$M$101)))+(COLUMN()-COLUMN($N$1:$R$1))+1,1)</f>
        <v> Hong Kong SAR, Hong Kong SAR</v>
      </c>
      <c r="Q67">
        <f>INDEX($G$4:$G$502,(COLUMNS($N$1:$R$1)*(ROW()-ROW($M$2:$M$101)))+(COLUMN()-COLUMN($N$1:$R$1))+1,1)</f>
        <v>69</v>
      </c>
      <c r="R67" t="str">
        <f>INDEX($G$4:$G$502,(COLUMNS($N$1:$R$1)*(ROW()-ROW($M$2:$M$101)))+(COLUMN()-COLUMN($N$1:$R$1))+1,1)</f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>INDEX($G$4:$G$502,(COLUMNS($N$1:$R$1)*(ROW()-ROW($M$2:$M$101)))+(COLUMN()-COLUMN($N$1:$R$1))+1,1)</f>
        <v>67</v>
      </c>
      <c r="O68" t="str">
        <f>INDEX($G$4:$G$502,(COLUMNS($N$1:$R$1)*(ROW()-ROW($M$2:$M$101)))+(COLUMN()-COLUMN($N$1:$R$1))+1,1)</f>
        <v>Universidad de Buenos Aires (UBA)</v>
      </c>
      <c r="P68" t="str">
        <f>INDEX($G$4:$G$502,(COLUMNS($N$1:$R$1)*(ROW()-ROW($M$2:$M$101)))+(COLUMN()-COLUMN($N$1:$R$1))+1,1)</f>
        <v> Buenos Aires, Argentina</v>
      </c>
      <c r="Q68" t="str">
        <f>INDEX($G$4:$G$502,(COLUMNS($N$1:$R$1)*(ROW()-ROW($M$2:$M$101)))+(COLUMN()-COLUMN($N$1:$R$1))+1,1)</f>
        <v>68.9</v>
      </c>
      <c r="R68" t="str">
        <f>INDEX($G$4:$G$502,(COLUMNS($N$1:$R$1)*(ROW()-ROW($M$2:$M$101)))+(COLUMN()-COLUMN($N$1:$R$1))+1,1)</f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>INDEX($G$4:$G$502,(COLUMNS($N$1:$R$1)*(ROW()-ROW($M$2:$M$101)))+(COLUMN()-COLUMN($N$1:$R$1))+1,1)</f>
        <v>68</v>
      </c>
      <c r="O69" t="str">
        <f>INDEX($G$4:$G$502,(COLUMNS($N$1:$R$1)*(ROW()-ROW($M$2:$M$101)))+(COLUMN()-COLUMN($N$1:$R$1))+1,1)</f>
        <v>Osaka University</v>
      </c>
      <c r="P69" t="str">
        <f>INDEX($G$4:$G$502,(COLUMNS($N$1:$R$1)*(ROW()-ROW($M$2:$M$101)))+(COLUMN()-COLUMN($N$1:$R$1))+1,1)</f>
        <v> Osaka City, Japan</v>
      </c>
      <c r="Q69" t="str">
        <f>INDEX($G$4:$G$502,(COLUMNS($N$1:$R$1)*(ROW()-ROW($M$2:$M$101)))+(COLUMN()-COLUMN($N$1:$R$1))+1,1)</f>
        <v>68.2</v>
      </c>
      <c r="R69" t="str">
        <f>INDEX($G$4:$G$502,(COLUMNS($N$1:$R$1)*(ROW()-ROW($M$2:$M$101)))+(COLUMN()-COLUMN($N$1:$R$1))+1,1)</f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>INDEX($G$4:$G$502,(COLUMNS($N$1:$R$1)*(ROW()-ROW($M$2:$M$101)))+(COLUMN()-COLUMN($N$1:$R$1))+1,1)</f>
        <v>69</v>
      </c>
      <c r="O70" t="str">
        <f>INDEX($G$4:$G$502,(COLUMNS($N$1:$R$1)*(ROW()-ROW($M$2:$M$101)))+(COLUMN()-COLUMN($N$1:$R$1))+1,1)</f>
        <v>Université Paris-Saclay</v>
      </c>
      <c r="P70" t="str">
        <f>INDEX($G$4:$G$502,(COLUMNS($N$1:$R$1)*(ROW()-ROW($M$2:$M$101)))+(COLUMN()-COLUMN($N$1:$R$1))+1,1)</f>
        <v> Gif-sur-Yvette,, France</v>
      </c>
      <c r="Q70" t="str">
        <f>INDEX($G$4:$G$502,(COLUMNS($N$1:$R$1)*(ROW()-ROW($M$2:$M$101)))+(COLUMN()-COLUMN($N$1:$R$1))+1,1)</f>
        <v>68.1</v>
      </c>
      <c r="R70" t="str">
        <f>INDEX($G$4:$G$502,(COLUMNS($N$1:$R$1)*(ROW()-ROW($M$2:$M$101)))+(COLUMN()-COLUMN($N$1:$R$1))+1,1)</f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>INDEX($G$4:$G$502,(COLUMNS($N$1:$R$1)*(ROW()-ROW($M$2:$M$101)))+(COLUMN()-COLUMN($N$1:$R$1))+1,1)</f>
        <v>70</v>
      </c>
      <c r="O71" t="str">
        <f>INDEX($G$4:$G$502,(COLUMNS($N$1:$R$1)*(ROW()-ROW($M$2:$M$101)))+(COLUMN()-COLUMN($N$1:$R$1))+1,1)</f>
        <v>Universiti Malaya (UM)</v>
      </c>
      <c r="P71" t="str">
        <f>INDEX($G$4:$G$502,(COLUMNS($N$1:$R$1)*(ROW()-ROW($M$2:$M$101)))+(COLUMN()-COLUMN($N$1:$R$1))+1,1)</f>
        <v> Kuala Lumpur, Malaysia</v>
      </c>
      <c r="Q71" t="str">
        <f>INDEX($G$4:$G$502,(COLUMNS($N$1:$R$1)*(ROW()-ROW($M$2:$M$101)))+(COLUMN()-COLUMN($N$1:$R$1))+1,1)</f>
        <v>67.9</v>
      </c>
      <c r="R71" t="str">
        <f>INDEX($G$4:$G$502,(COLUMNS($N$1:$R$1)*(ROW()-ROW($M$2:$M$101)))+(COLUMN()-COLUMN($N$1:$R$1))+1,1)</f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>INDEX($G$4:$G$502,(COLUMNS($N$1:$R$1)*(ROW()-ROW($M$2:$M$101)))+(COLUMN()-COLUMN($N$1:$R$1))+1,1)</f>
        <v>71</v>
      </c>
      <c r="O72" t="str">
        <f>INDEX($G$4:$G$502,(COLUMNS($N$1:$R$1)*(ROW()-ROW($M$2:$M$101)))+(COLUMN()-COLUMN($N$1:$R$1))+1,1)</f>
        <v>Pohang University of Science And Technology (POSTECH)</v>
      </c>
      <c r="P72" t="str">
        <f>INDEX($G$4:$G$502,(COLUMNS($N$1:$R$1)*(ROW()-ROW($M$2:$M$101)))+(COLUMN()-COLUMN($N$1:$R$1))+1,1)</f>
        <v> Pohang , South Korea</v>
      </c>
      <c r="Q72" t="str">
        <f>INDEX($G$4:$G$502,(COLUMNS($N$1:$R$1)*(ROW()-ROW($M$2:$M$101)))+(COLUMN()-COLUMN($N$1:$R$1))+1,1)</f>
        <v>67.7</v>
      </c>
      <c r="R72" t="str">
        <f>INDEX($G$4:$G$502,(COLUMNS($N$1:$R$1)*(ROW()-ROW($M$2:$M$101)))+(COLUMN()-COLUMN($N$1:$R$1))+1,1)</f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>INDEX($G$4:$G$502,(COLUMNS($N$1:$R$1)*(ROW()-ROW($M$2:$M$101)))+(COLUMN()-COLUMN($N$1:$R$1))+1,1)</f>
        <v>72</v>
      </c>
      <c r="O73" t="str">
        <f>INDEX($G$4:$G$502,(COLUMNS($N$1:$R$1)*(ROW()-ROW($M$2:$M$101)))+(COLUMN()-COLUMN($N$1:$R$1))+1,1)</f>
        <v>University of Texas at Austin</v>
      </c>
      <c r="P73" t="str">
        <f>INDEX($G$4:$G$502,(COLUMNS($N$1:$R$1)*(ROW()-ROW($M$2:$M$101)))+(COLUMN()-COLUMN($N$1:$R$1))+1,1)</f>
        <v> Austin, United States</v>
      </c>
      <c r="Q73" t="str">
        <f>INDEX($G$4:$G$502,(COLUMNS($N$1:$R$1)*(ROW()-ROW($M$2:$M$101)))+(COLUMN()-COLUMN($N$1:$R$1))+1,1)</f>
        <v>67.4</v>
      </c>
      <c r="R73" t="str">
        <f>INDEX($G$4:$G$502,(COLUMNS($N$1:$R$1)*(ROW()-ROW($M$2:$M$101)))+(COLUMN()-COLUMN($N$1:$R$1))+1,1)</f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>INDEX($G$4:$G$502,(COLUMNS($N$1:$R$1)*(ROW()-ROW($M$2:$M$101)))+(COLUMN()-COLUMN($N$1:$R$1))+1,1)</f>
        <v>73</v>
      </c>
      <c r="O74" t="str">
        <f>INDEX($G$4:$G$502,(COLUMNS($N$1:$R$1)*(ROW()-ROW($M$2:$M$101)))+(COLUMN()-COLUMN($N$1:$R$1))+1,1)</f>
        <v>Yonsei University</v>
      </c>
      <c r="P74" t="str">
        <f>INDEX($G$4:$G$502,(COLUMNS($N$1:$R$1)*(ROW()-ROW($M$2:$M$101)))+(COLUMN()-COLUMN($N$1:$R$1))+1,1)</f>
        <v> Seoul, South Korea</v>
      </c>
      <c r="Q74">
        <f>INDEX($G$4:$G$502,(COLUMNS($N$1:$R$1)*(ROW()-ROW($M$2:$M$101)))+(COLUMN()-COLUMN($N$1:$R$1))+1,1)</f>
        <v>67</v>
      </c>
      <c r="R74" t="str">
        <f>INDEX($G$4:$G$502,(COLUMNS($N$1:$R$1)*(ROW()-ROW($M$2:$M$101)))+(COLUMN()-COLUMN($N$1:$R$1))+1,1)</f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>INDEX($G$4:$G$502,(COLUMNS($N$1:$R$1)*(ROW()-ROW($M$2:$M$101)))+(COLUMN()-COLUMN($N$1:$R$1))+1,1)</f>
        <v>74</v>
      </c>
      <c r="O75" t="str">
        <f>INDEX($G$4:$G$502,(COLUMNS($N$1:$R$1)*(ROW()-ROW($M$2:$M$101)))+(COLUMN()-COLUMN($N$1:$R$1))+1,1)</f>
        <v>Korea University</v>
      </c>
      <c r="P75" t="str">
        <f>INDEX($G$4:$G$502,(COLUMNS($N$1:$R$1)*(ROW()-ROW($M$2:$M$101)))+(COLUMN()-COLUMN($N$1:$R$1))+1,1)</f>
        <v> Seoul, South Korea</v>
      </c>
      <c r="Q75" t="str">
        <f>INDEX($G$4:$G$502,(COLUMNS($N$1:$R$1)*(ROW()-ROW($M$2:$M$101)))+(COLUMN()-COLUMN($N$1:$R$1))+1,1)</f>
        <v>66.9</v>
      </c>
      <c r="R75" t="str">
        <f>INDEX($G$4:$G$502,(COLUMNS($N$1:$R$1)*(ROW()-ROW($M$2:$M$101)))+(COLUMN()-COLUMN($N$1:$R$1))+1,1)</f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>INDEX($G$4:$G$502,(COLUMNS($N$1:$R$1)*(ROW()-ROW($M$2:$M$101)))+(COLUMN()-COLUMN($N$1:$R$1))+1,1)</f>
        <v>75</v>
      </c>
      <c r="O76" t="str">
        <f>INDEX($G$4:$G$502,(COLUMNS($N$1:$R$1)*(ROW()-ROW($M$2:$M$101)))+(COLUMN()-COLUMN($N$1:$R$1))+1,1)</f>
        <v>Lomonosov Moscow State University</v>
      </c>
      <c r="P76" t="str">
        <f>INDEX($G$4:$G$502,(COLUMNS($N$1:$R$1)*(ROW()-ROW($M$2:$M$101)))+(COLUMN()-COLUMN($N$1:$R$1))+1,1)</f>
        <v> Moscow, Russia</v>
      </c>
      <c r="Q76" t="str">
        <f>INDEX($G$4:$G$502,(COLUMNS($N$1:$R$1)*(ROW()-ROW($M$2:$M$101)))+(COLUMN()-COLUMN($N$1:$R$1))+1,1)</f>
        <v>66.8</v>
      </c>
      <c r="R76" t="str">
        <f>INDEX($G$4:$G$502,(COLUMNS($N$1:$R$1)*(ROW()-ROW($M$2:$M$101)))+(COLUMN()-COLUMN($N$1:$R$1))+1,1)</f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>INDEX($G$4:$G$502,(COLUMNS($N$1:$R$1)*(ROW()-ROW($M$2:$M$101)))+(COLUMN()-COLUMN($N$1:$R$1))+1,1)</f>
        <v>76</v>
      </c>
      <c r="O77" t="str">
        <f>INDEX($G$4:$G$502,(COLUMNS($N$1:$R$1)*(ROW()-ROW($M$2:$M$101)))+(COLUMN()-COLUMN($N$1:$R$1))+1,1)</f>
        <v>KU Leuven</v>
      </c>
      <c r="P77" t="str">
        <f>INDEX($G$4:$G$502,(COLUMNS($N$1:$R$1)*(ROW()-ROW($M$2:$M$101)))+(COLUMN()-COLUMN($N$1:$R$1))+1,1)</f>
        <v> Leuven, Belgium</v>
      </c>
      <c r="Q77">
        <f>INDEX($G$4:$G$502,(COLUMNS($N$1:$R$1)*(ROW()-ROW($M$2:$M$101)))+(COLUMN()-COLUMN($N$1:$R$1))+1,1)</f>
        <v>66</v>
      </c>
      <c r="R77" t="str">
        <f>INDEX($G$4:$G$502,(COLUMNS($N$1:$R$1)*(ROW()-ROW($M$2:$M$101)))+(COLUMN()-COLUMN($N$1:$R$1))+1,1)</f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>INDEX($G$4:$G$502,(COLUMNS($N$1:$R$1)*(ROW()-ROW($M$2:$M$101)))+(COLUMN()-COLUMN($N$1:$R$1))+1,1)</f>
        <v>77</v>
      </c>
      <c r="O78" t="str">
        <f>INDEX($G$4:$G$502,(COLUMNS($N$1:$R$1)*(ROW()-ROW($M$2:$M$101)))+(COLUMN()-COLUMN($N$1:$R$1))+1,1)</f>
        <v>National Taiwan University (NTU)</v>
      </c>
      <c r="P78" t="str">
        <f>INDEX($G$4:$G$502,(COLUMNS($N$1:$R$1)*(ROW()-ROW($M$2:$M$101)))+(COLUMN()-COLUMN($N$1:$R$1))+1,1)</f>
        <v> Taipei City, Taiwan</v>
      </c>
      <c r="Q78" t="str">
        <f>INDEX($G$4:$G$502,(COLUMNS($N$1:$R$1)*(ROW()-ROW($M$2:$M$101)))+(COLUMN()-COLUMN($N$1:$R$1))+1,1)</f>
        <v>65.7</v>
      </c>
      <c r="R78" t="str">
        <f>INDEX($G$4:$G$502,(COLUMNS($N$1:$R$1)*(ROW()-ROW($M$2:$M$101)))+(COLUMN()-COLUMN($N$1:$R$1))+1,1)</f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>INDEX($G$4:$G$502,(COLUMNS($N$1:$R$1)*(ROW()-ROW($M$2:$M$101)))+(COLUMN()-COLUMN($N$1:$R$1))+1,1)</f>
        <v>78</v>
      </c>
      <c r="O79" t="str">
        <f>INDEX($G$4:$G$502,(COLUMNS($N$1:$R$1)*(ROW()-ROW($M$2:$M$101)))+(COLUMN()-COLUMN($N$1:$R$1))+1,1)</f>
        <v>University of Southampton</v>
      </c>
      <c r="P79" t="str">
        <f>INDEX($G$4:$G$502,(COLUMNS($N$1:$R$1)*(ROW()-ROW($M$2:$M$101)))+(COLUMN()-COLUMN($N$1:$R$1))+1,1)</f>
        <v> Southampton, United Kingdom</v>
      </c>
      <c r="Q79">
        <f>INDEX($G$4:$G$502,(COLUMNS($N$1:$R$1)*(ROW()-ROW($M$2:$M$101)))+(COLUMN()-COLUMN($N$1:$R$1))+1,1)</f>
        <v>65</v>
      </c>
      <c r="R79" t="str">
        <f>INDEX($G$4:$G$502,(COLUMNS($N$1:$R$1)*(ROW()-ROW($M$2:$M$101)))+(COLUMN()-COLUMN($N$1:$R$1))+1,1)</f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>INDEX($G$4:$G$502,(COLUMNS($N$1:$R$1)*(ROW()-ROW($M$2:$M$101)))+(COLUMN()-COLUMN($N$1:$R$1))+1,1)</f>
        <v>79</v>
      </c>
      <c r="O80" t="str">
        <f>INDEX($G$4:$G$502,(COLUMNS($N$1:$R$1)*(ROW()-ROW($M$2:$M$101)))+(COLUMN()-COLUMN($N$1:$R$1))+1,1)</f>
        <v>Tohoku University</v>
      </c>
      <c r="P80" t="str">
        <f>INDEX($G$4:$G$502,(COLUMNS($N$1:$R$1)*(ROW()-ROW($M$2:$M$101)))+(COLUMN()-COLUMN($N$1:$R$1))+1,1)</f>
        <v> Sendai City, Japan</v>
      </c>
      <c r="Q80" t="str">
        <f>INDEX($G$4:$G$502,(COLUMNS($N$1:$R$1)*(ROW()-ROW($M$2:$M$101)))+(COLUMN()-COLUMN($N$1:$R$1))+1,1)</f>
        <v>64.9</v>
      </c>
      <c r="R80" t="str">
        <f>INDEX($G$4:$G$502,(COLUMNS($N$1:$R$1)*(ROW()-ROW($M$2:$M$101)))+(COLUMN()-COLUMN($N$1:$R$1))+1,1)</f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>INDEX($G$4:$G$502,(COLUMNS($N$1:$R$1)*(ROW()-ROW($M$2:$M$101)))+(COLUMN()-COLUMN($N$1:$R$1))+1,1)</f>
        <v>80</v>
      </c>
      <c r="O81" t="str">
        <f>INDEX($G$4:$G$502,(COLUMNS($N$1:$R$1)*(ROW()-ROW($M$2:$M$101)))+(COLUMN()-COLUMN($N$1:$R$1))+1,1)</f>
        <v>University of Washington</v>
      </c>
      <c r="P81" t="str">
        <f>INDEX($G$4:$G$502,(COLUMNS($N$1:$R$1)*(ROW()-ROW($M$2:$M$101)))+(COLUMN()-COLUMN($N$1:$R$1))+1,1)</f>
        <v> Seattle, United States</v>
      </c>
      <c r="Q81" t="str">
        <f>INDEX($G$4:$G$502,(COLUMNS($N$1:$R$1)*(ROW()-ROW($M$2:$M$101)))+(COLUMN()-COLUMN($N$1:$R$1))+1,1)</f>
        <v>64.7</v>
      </c>
      <c r="R81" t="str">
        <f>INDEX($G$4:$G$502,(COLUMNS($N$1:$R$1)*(ROW()-ROW($M$2:$M$101)))+(COLUMN()-COLUMN($N$1:$R$1))+1,1)</f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>INDEX($G$4:$G$502,(COLUMNS($N$1:$R$1)*(ROW()-ROW($M$2:$M$101)))+(COLUMN()-COLUMN($N$1:$R$1))+1,1)</f>
        <v>81</v>
      </c>
      <c r="O82" t="str">
        <f>INDEX($G$4:$G$502,(COLUMNS($N$1:$R$1)*(ROW()-ROW($M$2:$M$101)))+(COLUMN()-COLUMN($N$1:$R$1))+1,1)</f>
        <v>University of Glasgow</v>
      </c>
      <c r="P82" t="str">
        <f>INDEX($G$4:$G$502,(COLUMNS($N$1:$R$1)*(ROW()-ROW($M$2:$M$101)))+(COLUMN()-COLUMN($N$1:$R$1))+1,1)</f>
        <v> Glasgow, United Kingdom</v>
      </c>
      <c r="Q82" t="str">
        <f>INDEX($G$4:$G$502,(COLUMNS($N$1:$R$1)*(ROW()-ROW($M$2:$M$101)))+(COLUMN()-COLUMN($N$1:$R$1))+1,1)</f>
        <v>64.6</v>
      </c>
      <c r="R82" t="str">
        <f>INDEX($G$4:$G$502,(COLUMNS($N$1:$R$1)*(ROW()-ROW($M$2:$M$101)))+(COLUMN()-COLUMN($N$1:$R$1))+1,1)</f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>INDEX($G$4:$G$502,(COLUMNS($N$1:$R$1)*(ROW()-ROW($M$2:$M$101)))+(COLUMN()-COLUMN($N$1:$R$1))+1,1)</f>
        <v>82</v>
      </c>
      <c r="O83" t="str">
        <f>INDEX($G$4:$G$502,(COLUMNS($N$1:$R$1)*(ROW()-ROW($M$2:$M$101)))+(COLUMN()-COLUMN($N$1:$R$1))+1,1)</f>
        <v>University of Copenhagen</v>
      </c>
      <c r="P83" t="str">
        <f>INDEX($G$4:$G$502,(COLUMNS($N$1:$R$1)*(ROW()-ROW($M$2:$M$101)))+(COLUMN()-COLUMN($N$1:$R$1))+1,1)</f>
        <v> Copenhagen, Denmark</v>
      </c>
      <c r="Q83" t="str">
        <f>INDEX($G$4:$G$502,(COLUMNS($N$1:$R$1)*(ROW()-ROW($M$2:$M$101)))+(COLUMN()-COLUMN($N$1:$R$1))+1,1)</f>
        <v>64.1</v>
      </c>
      <c r="R83" t="str">
        <f>INDEX($G$4:$G$502,(COLUMNS($N$1:$R$1)*(ROW()-ROW($M$2:$M$101)))+(COLUMN()-COLUMN($N$1:$R$1))+1,1)</f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>INDEX($G$4:$G$502,(COLUMNS($N$1:$R$1)*(ROW()-ROW($M$2:$M$101)))+(COLUMN()-COLUMN($N$1:$R$1))+1,1)</f>
        <v>83</v>
      </c>
      <c r="O84" t="str">
        <f>INDEX($G$4:$G$502,(COLUMNS($N$1:$R$1)*(ROW()-ROW($M$2:$M$101)))+(COLUMN()-COLUMN($N$1:$R$1))+1,1)</f>
        <v>University of Wisconsin-Madison</v>
      </c>
      <c r="P84" t="str">
        <f>INDEX($G$4:$G$502,(COLUMNS($N$1:$R$1)*(ROW()-ROW($M$2:$M$101)))+(COLUMN()-COLUMN($N$1:$R$1))+1,1)</f>
        <v> Madison, United States</v>
      </c>
      <c r="Q84" t="str">
        <f>INDEX($G$4:$G$502,(COLUMNS($N$1:$R$1)*(ROW()-ROW($M$2:$M$101)))+(COLUMN()-COLUMN($N$1:$R$1))+1,1)</f>
        <v>63.7</v>
      </c>
      <c r="R84" t="str">
        <f>INDEX($G$4:$G$502,(COLUMNS($N$1:$R$1)*(ROW()-ROW($M$2:$M$101)))+(COLUMN()-COLUMN($N$1:$R$1))+1,1)</f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>INDEX($G$4:$G$502,(COLUMNS($N$1:$R$1)*(ROW()-ROW($M$2:$M$101)))+(COLUMN()-COLUMN($N$1:$R$1))+1,1)</f>
        <v>83</v>
      </c>
      <c r="O85" t="str">
        <f>INDEX($G$4:$G$502,(COLUMNS($N$1:$R$1)*(ROW()-ROW($M$2:$M$101)))+(COLUMN()-COLUMN($N$1:$R$1))+1,1)</f>
        <v>University of Zurich</v>
      </c>
      <c r="P85" t="str">
        <f>INDEX($G$4:$G$502,(COLUMNS($N$1:$R$1)*(ROW()-ROW($M$2:$M$101)))+(COLUMN()-COLUMN($N$1:$R$1))+1,1)</f>
        <v> Zürich, Switzerland</v>
      </c>
      <c r="Q85" t="str">
        <f>INDEX($G$4:$G$502,(COLUMNS($N$1:$R$1)*(ROW()-ROW($M$2:$M$101)))+(COLUMN()-COLUMN($N$1:$R$1))+1,1)</f>
        <v>63.7</v>
      </c>
      <c r="R85" t="str">
        <f>INDEX($G$4:$G$502,(COLUMNS($N$1:$R$1)*(ROW()-ROW($M$2:$M$101)))+(COLUMN()-COLUMN($N$1:$R$1))+1,1)</f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>INDEX($G$4:$G$502,(COLUMNS($N$1:$R$1)*(ROW()-ROW($M$2:$M$101)))+(COLUMN()-COLUMN($N$1:$R$1))+1,1)</f>
        <v>85</v>
      </c>
      <c r="O86" t="str">
        <f>INDEX($G$4:$G$502,(COLUMNS($N$1:$R$1)*(ROW()-ROW($M$2:$M$101)))+(COLUMN()-COLUMN($N$1:$R$1))+1,1)</f>
        <v>University of Illinois at Urbana-Champaign</v>
      </c>
      <c r="P86" t="str">
        <f>INDEX($G$4:$G$502,(COLUMNS($N$1:$R$1)*(ROW()-ROW($M$2:$M$101)))+(COLUMN()-COLUMN($N$1:$R$1))+1,1)</f>
        <v> Champaign, United States</v>
      </c>
      <c r="Q86" t="str">
        <f>INDEX($G$4:$G$502,(COLUMNS($N$1:$R$1)*(ROW()-ROW($M$2:$M$101)))+(COLUMN()-COLUMN($N$1:$R$1))+1,1)</f>
        <v>63.6</v>
      </c>
      <c r="R86" t="str">
        <f>INDEX($G$4:$G$502,(COLUMNS($N$1:$R$1)*(ROW()-ROW($M$2:$M$101)))+(COLUMN()-COLUMN($N$1:$R$1))+1,1)</f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>INDEX($G$4:$G$502,(COLUMNS($N$1:$R$1)*(ROW()-ROW($M$2:$M$101)))+(COLUMN()-COLUMN($N$1:$R$1))+1,1)</f>
        <v>86</v>
      </c>
      <c r="O87" t="str">
        <f>INDEX($G$4:$G$502,(COLUMNS($N$1:$R$1)*(ROW()-ROW($M$2:$M$101)))+(COLUMN()-COLUMN($N$1:$R$1))+1,1)</f>
        <v>University of Leeds</v>
      </c>
      <c r="P87" t="str">
        <f>INDEX($G$4:$G$502,(COLUMNS($N$1:$R$1)*(ROW()-ROW($M$2:$M$101)))+(COLUMN()-COLUMN($N$1:$R$1))+1,1)</f>
        <v> Leeds, United Kingdom</v>
      </c>
      <c r="Q87" t="str">
        <f>INDEX($G$4:$G$502,(COLUMNS($N$1:$R$1)*(ROW()-ROW($M$2:$M$101)))+(COLUMN()-COLUMN($N$1:$R$1))+1,1)</f>
        <v>62.8</v>
      </c>
      <c r="R87" t="str">
        <f>INDEX($G$4:$G$502,(COLUMNS($N$1:$R$1)*(ROW()-ROW($M$2:$M$101)))+(COLUMN()-COLUMN($N$1:$R$1))+1,1)</f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>INDEX($G$4:$G$502,(COLUMNS($N$1:$R$1)*(ROW()-ROW($M$2:$M$101)))+(COLUMN()-COLUMN($N$1:$R$1))+1,1)</f>
        <v>87</v>
      </c>
      <c r="O88" t="str">
        <f>INDEX($G$4:$G$502,(COLUMNS($N$1:$R$1)*(ROW()-ROW($M$2:$M$101)))+(COLUMN()-COLUMN($N$1:$R$1))+1,1)</f>
        <v>The University of Auckland</v>
      </c>
      <c r="P88" t="str">
        <f>INDEX($G$4:$G$502,(COLUMNS($N$1:$R$1)*(ROW()-ROW($M$2:$M$101)))+(COLUMN()-COLUMN($N$1:$R$1))+1,1)</f>
        <v> Auckland, New Zealand</v>
      </c>
      <c r="Q88" t="str">
        <f>INDEX($G$4:$G$502,(COLUMNS($N$1:$R$1)*(ROW()-ROW($M$2:$M$101)))+(COLUMN()-COLUMN($N$1:$R$1))+1,1)</f>
        <v>62.7</v>
      </c>
      <c r="R88" t="str">
        <f>INDEX($G$4:$G$502,(COLUMNS($N$1:$R$1)*(ROW()-ROW($M$2:$M$101)))+(COLUMN()-COLUMN($N$1:$R$1))+1,1)</f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>INDEX($G$4:$G$502,(COLUMNS($N$1:$R$1)*(ROW()-ROW($M$2:$M$101)))+(COLUMN()-COLUMN($N$1:$R$1))+1,1)</f>
        <v>88</v>
      </c>
      <c r="O89" t="str">
        <f>INDEX($G$4:$G$502,(COLUMNS($N$1:$R$1)*(ROW()-ROW($M$2:$M$101)))+(COLUMN()-COLUMN($N$1:$R$1))+1,1)</f>
        <v>Georgia Institute of Technology</v>
      </c>
      <c r="P89" t="str">
        <f>INDEX($G$4:$G$502,(COLUMNS($N$1:$R$1)*(ROW()-ROW($M$2:$M$101)))+(COLUMN()-COLUMN($N$1:$R$1))+1,1)</f>
        <v> Atlanta, United States</v>
      </c>
      <c r="Q89" t="str">
        <f>INDEX($G$4:$G$502,(COLUMNS($N$1:$R$1)*(ROW()-ROW($M$2:$M$101)))+(COLUMN()-COLUMN($N$1:$R$1))+1,1)</f>
        <v>62.3</v>
      </c>
      <c r="R89" t="str">
        <f>INDEX($G$4:$G$502,(COLUMNS($N$1:$R$1)*(ROW()-ROW($M$2:$M$101)))+(COLUMN()-COLUMN($N$1:$R$1))+1,1)</f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>INDEX($G$4:$G$502,(COLUMNS($N$1:$R$1)*(ROW()-ROW($M$2:$M$101)))+(COLUMN()-COLUMN($N$1:$R$1))+1,1)</f>
        <v>89</v>
      </c>
      <c r="O90" t="str">
        <f>INDEX($G$4:$G$502,(COLUMNS($N$1:$R$1)*(ROW()-ROW($M$2:$M$101)))+(COLUMN()-COLUMN($N$1:$R$1))+1,1)</f>
        <v>KTH Royal Institute of Technology</v>
      </c>
      <c r="P90" t="str">
        <f>INDEX($G$4:$G$502,(COLUMNS($N$1:$R$1)*(ROW()-ROW($M$2:$M$101)))+(COLUMN()-COLUMN($N$1:$R$1))+1,1)</f>
        <v> Stockholm, Sweden</v>
      </c>
      <c r="Q90" t="str">
        <f>INDEX($G$4:$G$502,(COLUMNS($N$1:$R$1)*(ROW()-ROW($M$2:$M$101)))+(COLUMN()-COLUMN($N$1:$R$1))+1,1)</f>
        <v>62.1</v>
      </c>
      <c r="R90" t="str">
        <f>INDEX($G$4:$G$502,(COLUMNS($N$1:$R$1)*(ROW()-ROW($M$2:$M$101)))+(COLUMN()-COLUMN($N$1:$R$1))+1,1)</f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>INDEX($G$4:$G$502,(COLUMNS($N$1:$R$1)*(ROW()-ROW($M$2:$M$101)))+(COLUMN()-COLUMN($N$1:$R$1))+1,1)</f>
        <v>90</v>
      </c>
      <c r="O91" t="str">
        <f>INDEX($G$4:$G$502,(COLUMNS($N$1:$R$1)*(ROW()-ROW($M$2:$M$101)))+(COLUMN()-COLUMN($N$1:$R$1))+1,1)</f>
        <v>The University of Western Australia</v>
      </c>
      <c r="P91" t="str">
        <f>INDEX($G$4:$G$502,(COLUMNS($N$1:$R$1)*(ROW()-ROW($M$2:$M$101)))+(COLUMN()-COLUMN($N$1:$R$1))+1,1)</f>
        <v> Perth, Australia</v>
      </c>
      <c r="Q91" t="str">
        <f>INDEX($G$4:$G$502,(COLUMNS($N$1:$R$1)*(ROW()-ROW($M$2:$M$101)))+(COLUMN()-COLUMN($N$1:$R$1))+1,1)</f>
        <v>61.7</v>
      </c>
      <c r="R91" t="str">
        <f>INDEX($G$4:$G$502,(COLUMNS($N$1:$R$1)*(ROW()-ROW($M$2:$M$101)))+(COLUMN()-COLUMN($N$1:$R$1))+1,1)</f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>INDEX($G$4:$G$502,(COLUMNS($N$1:$R$1)*(ROW()-ROW($M$2:$M$101)))+(COLUMN()-COLUMN($N$1:$R$1))+1,1)</f>
        <v>91</v>
      </c>
      <c r="O92" t="str">
        <f>INDEX($G$4:$G$502,(COLUMNS($N$1:$R$1)*(ROW()-ROW($M$2:$M$101)))+(COLUMN()-COLUMN($N$1:$R$1))+1,1)</f>
        <v>University of Birmingham</v>
      </c>
      <c r="P92" t="str">
        <f>INDEX($G$4:$G$502,(COLUMNS($N$1:$R$1)*(ROW()-ROW($M$2:$M$101)))+(COLUMN()-COLUMN($N$1:$R$1))+1,1)</f>
        <v> Birmingham, United Kingdom</v>
      </c>
      <c r="Q92" t="str">
        <f>INDEX($G$4:$G$502,(COLUMNS($N$1:$R$1)*(ROW()-ROW($M$2:$M$101)))+(COLUMN()-COLUMN($N$1:$R$1))+1,1)</f>
        <v>61.1</v>
      </c>
      <c r="R92" t="str">
        <f>INDEX($G$4:$G$502,(COLUMNS($N$1:$R$1)*(ROW()-ROW($M$2:$M$101)))+(COLUMN()-COLUMN($N$1:$R$1))+1,1)</f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>INDEX($G$4:$G$502,(COLUMNS($N$1:$R$1)*(ROW()-ROW($M$2:$M$101)))+(COLUMN()-COLUMN($N$1:$R$1))+1,1)</f>
        <v>92</v>
      </c>
      <c r="O93" t="str">
        <f>INDEX($G$4:$G$502,(COLUMNS($N$1:$R$1)*(ROW()-ROW($M$2:$M$101)))+(COLUMN()-COLUMN($N$1:$R$1))+1,1)</f>
        <v>Durham University</v>
      </c>
      <c r="P93" t="str">
        <f>INDEX($G$4:$G$502,(COLUMNS($N$1:$R$1)*(ROW()-ROW($M$2:$M$101)))+(COLUMN()-COLUMN($N$1:$R$1))+1,1)</f>
        <v> Durham, United Kingdom</v>
      </c>
      <c r="Q93" t="str">
        <f>INDEX($G$4:$G$502,(COLUMNS($N$1:$R$1)*(ROW()-ROW($M$2:$M$101)))+(COLUMN()-COLUMN($N$1:$R$1))+1,1)</f>
        <v>60.9</v>
      </c>
      <c r="R93" t="str">
        <f>INDEX($G$4:$G$502,(COLUMNS($N$1:$R$1)*(ROW()-ROW($M$2:$M$101)))+(COLUMN()-COLUMN($N$1:$R$1))+1,1)</f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>INDEX($G$4:$G$502,(COLUMNS($N$1:$R$1)*(ROW()-ROW($M$2:$M$101)))+(COLUMN()-COLUMN($N$1:$R$1))+1,1)</f>
        <v>93</v>
      </c>
      <c r="O94" t="str">
        <f>INDEX($G$4:$G$502,(COLUMNS($N$1:$R$1)*(ROW()-ROW($M$2:$M$101)))+(COLUMN()-COLUMN($N$1:$R$1))+1,1)</f>
        <v>Pennsylvania State University</v>
      </c>
      <c r="P94" t="str">
        <f>INDEX($G$4:$G$502,(COLUMNS($N$1:$R$1)*(ROW()-ROW($M$2:$M$101)))+(COLUMN()-COLUMN($N$1:$R$1))+1,1)</f>
        <v> University Park, United States</v>
      </c>
      <c r="Q94" t="str">
        <f>INDEX($G$4:$G$502,(COLUMNS($N$1:$R$1)*(ROW()-ROW($M$2:$M$101)))+(COLUMN()-COLUMN($N$1:$R$1))+1,1)</f>
        <v>60.8</v>
      </c>
      <c r="R94" t="str">
        <f>INDEX($G$4:$G$502,(COLUMNS($N$1:$R$1)*(ROW()-ROW($M$2:$M$101)))+(COLUMN()-COLUMN($N$1:$R$1))+1,1)</f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>INDEX($G$4:$G$502,(COLUMNS($N$1:$R$1)*(ROW()-ROW($M$2:$M$101)))+(COLUMN()-COLUMN($N$1:$R$1))+1,1)</f>
        <v>94</v>
      </c>
      <c r="O95" t="str">
        <f>INDEX($G$4:$G$502,(COLUMNS($N$1:$R$1)*(ROW()-ROW($M$2:$M$101)))+(COLUMN()-COLUMN($N$1:$R$1))+1,1)</f>
        <v>University of Science and Technology of China</v>
      </c>
      <c r="P95" t="str">
        <f>INDEX($G$4:$G$502,(COLUMNS($N$1:$R$1)*(ROW()-ROW($M$2:$M$101)))+(COLUMN()-COLUMN($N$1:$R$1))+1,1)</f>
        <v> Hefei, China (Mainland)</v>
      </c>
      <c r="Q95" t="str">
        <f>INDEX($G$4:$G$502,(COLUMNS($N$1:$R$1)*(ROW()-ROW($M$2:$M$101)))+(COLUMN()-COLUMN($N$1:$R$1))+1,1)</f>
        <v>60.7</v>
      </c>
      <c r="R95" t="str">
        <f>INDEX($G$4:$G$502,(COLUMNS($N$1:$R$1)*(ROW()-ROW($M$2:$M$101)))+(COLUMN()-COLUMN($N$1:$R$1))+1,1)</f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>INDEX($G$4:$G$502,(COLUMNS($N$1:$R$1)*(ROW()-ROW($M$2:$M$101)))+(COLUMN()-COLUMN($N$1:$R$1))+1,1)</f>
        <v>95</v>
      </c>
      <c r="O96" t="str">
        <f>INDEX($G$4:$G$502,(COLUMNS($N$1:$R$1)*(ROW()-ROW($M$2:$M$101)))+(COLUMN()-COLUMN($N$1:$R$1))+1,1)</f>
        <v>Lund University</v>
      </c>
      <c r="P96" t="str">
        <f>INDEX($G$4:$G$502,(COLUMNS($N$1:$R$1)*(ROW()-ROW($M$2:$M$101)))+(COLUMN()-COLUMN($N$1:$R$1))+1,1)</f>
        <v> Lund, Sweden</v>
      </c>
      <c r="Q96" t="str">
        <f>INDEX($G$4:$G$502,(COLUMNS($N$1:$R$1)*(ROW()-ROW($M$2:$M$101)))+(COLUMN()-COLUMN($N$1:$R$1))+1,1)</f>
        <v>60.1</v>
      </c>
      <c r="R96" t="str">
        <f>INDEX($G$4:$G$502,(COLUMNS($N$1:$R$1)*(ROW()-ROW($M$2:$M$101)))+(COLUMN()-COLUMN($N$1:$R$1))+1,1)</f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>INDEX($G$4:$G$502,(COLUMNS($N$1:$R$1)*(ROW()-ROW($M$2:$M$101)))+(COLUMN()-COLUMN($N$1:$R$1))+1,1)</f>
        <v>96</v>
      </c>
      <c r="O97" t="str">
        <f>INDEX($G$4:$G$502,(COLUMNS($N$1:$R$1)*(ROW()-ROW($M$2:$M$101)))+(COLUMN()-COLUMN($N$1:$R$1))+1,1)</f>
        <v>The University of Sheffield</v>
      </c>
      <c r="P97" t="str">
        <f>INDEX($G$4:$G$502,(COLUMNS($N$1:$R$1)*(ROW()-ROW($M$2:$M$101)))+(COLUMN()-COLUMN($N$1:$R$1))+1,1)</f>
        <v> Sheffield, United Kingdom</v>
      </c>
      <c r="Q97" t="str">
        <f>INDEX($G$4:$G$502,(COLUMNS($N$1:$R$1)*(ROW()-ROW($M$2:$M$101)))+(COLUMN()-COLUMN($N$1:$R$1))+1,1)</f>
        <v>59.5</v>
      </c>
      <c r="R97" t="str">
        <f>INDEX($G$4:$G$502,(COLUMNS($N$1:$R$1)*(ROW()-ROW($M$2:$M$101)))+(COLUMN()-COLUMN($N$1:$R$1))+1,1)</f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>INDEX($G$4:$G$502,(COLUMNS($N$1:$R$1)*(ROW()-ROW($M$2:$M$101)))+(COLUMN()-COLUMN($N$1:$R$1))+1,1)</f>
        <v>96</v>
      </c>
      <c r="O98" t="str">
        <f>INDEX($G$4:$G$502,(COLUMNS($N$1:$R$1)*(ROW()-ROW($M$2:$M$101)))+(COLUMN()-COLUMN($N$1:$R$1))+1,1)</f>
        <v>University of St Andrews</v>
      </c>
      <c r="P98" t="str">
        <f>INDEX($G$4:$G$502,(COLUMNS($N$1:$R$1)*(ROW()-ROW($M$2:$M$101)))+(COLUMN()-COLUMN($N$1:$R$1))+1,1)</f>
        <v> St. Andrews, United Kingdom</v>
      </c>
      <c r="Q98" t="str">
        <f>INDEX($G$4:$G$502,(COLUMNS($N$1:$R$1)*(ROW()-ROW($M$2:$M$101)))+(COLUMN()-COLUMN($N$1:$R$1))+1,1)</f>
        <v>59.5</v>
      </c>
      <c r="R98" t="str">
        <f>INDEX($G$4:$G$502,(COLUMNS($N$1:$R$1)*(ROW()-ROW($M$2:$M$101)))+(COLUMN()-COLUMN($N$1:$R$1))+1,1)</f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>INDEX($G$4:$G$502,(COLUMNS($N$1:$R$1)*(ROW()-ROW($M$2:$M$101)))+(COLUMN()-COLUMN($N$1:$R$1))+1,1)</f>
        <v>98</v>
      </c>
      <c r="O99" t="str">
        <f>INDEX($G$4:$G$502,(COLUMNS($N$1:$R$1)*(ROW()-ROW($M$2:$M$101)))+(COLUMN()-COLUMN($N$1:$R$1))+1,1)</f>
        <v>Trinity College Dublin, The University of Dublin</v>
      </c>
      <c r="P99" t="str">
        <f>INDEX($G$4:$G$502,(COLUMNS($N$1:$R$1)*(ROW()-ROW($M$2:$M$101)))+(COLUMN()-COLUMN($N$1:$R$1))+1,1)</f>
        <v> Dublin, Ireland</v>
      </c>
      <c r="Q99" t="str">
        <f>INDEX($G$4:$G$502,(COLUMNS($N$1:$R$1)*(ROW()-ROW($M$2:$M$101)))+(COLUMN()-COLUMN($N$1:$R$1))+1,1)</f>
        <v>59.1</v>
      </c>
      <c r="R99" t="str">
        <f>INDEX($G$4:$G$502,(COLUMNS($N$1:$R$1)*(ROW()-ROW($M$2:$M$101)))+(COLUMN()-COLUMN($N$1:$R$1))+1,1)</f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>INDEX($G$4:$G$502,(COLUMNS($N$1:$R$1)*(ROW()-ROW($M$2:$M$101)))+(COLUMN()-COLUMN($N$1:$R$1))+1,1)</f>
        <v>99</v>
      </c>
      <c r="O100" t="str">
        <f>INDEX($G$4:$G$502,(COLUMNS($N$1:$R$1)*(ROW()-ROW($M$2:$M$101)))+(COLUMN()-COLUMN($N$1:$R$1))+1,1)</f>
        <v>Sungkyunkwan University (SKKU)</v>
      </c>
      <c r="P100" t="str">
        <f>INDEX($G$4:$G$502,(COLUMNS($N$1:$R$1)*(ROW()-ROW($M$2:$M$101)))+(COLUMN()-COLUMN($N$1:$R$1))+1,1)</f>
        <v> Suwon, South Korea</v>
      </c>
      <c r="Q100" t="str">
        <f>INDEX($G$4:$G$502,(COLUMNS($N$1:$R$1)*(ROW()-ROW($M$2:$M$101)))+(COLUMN()-COLUMN($N$1:$R$1))+1,1)</f>
        <v>58.9</v>
      </c>
      <c r="R100" t="str">
        <f>INDEX($G$4:$G$502,(COLUMNS($N$1:$R$1)*(ROW()-ROW($M$2:$M$101)))+(COLUMN()-COLUMN($N$1:$R$1))+1,1)</f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>INDEX($G$4:$G$502,(COLUMNS($N$1:$R$1)*(ROW()-ROW($M$2:$M$101)))+(COLUMN()-COLUMN($N$1:$R$1))+1,1)</f>
        <v>100</v>
      </c>
      <c r="O101" t="str">
        <f>INDEX($G$4:$G$502,(COLUMNS($N$1:$R$1)*(ROW()-ROW($M$2:$M$101)))+(COLUMN()-COLUMN($N$1:$R$1))+1,1)</f>
        <v>Rice University</v>
      </c>
      <c r="P101" t="str">
        <f>INDEX($G$4:$G$502,(COLUMNS($N$1:$R$1)*(ROW()-ROW($M$2:$M$101)))+(COLUMN()-COLUMN($N$1:$R$1))+1,1)</f>
        <v> Houston, United States</v>
      </c>
      <c r="Q101" t="str">
        <f>INDEX($G$4:$G$502,(COLUMNS($N$1:$R$1)*(ROW()-ROW($M$2:$M$101)))+(COLUMN()-COLUMN($N$1:$R$1))+1,1)</f>
        <v>58.8</v>
      </c>
      <c r="R101" t="e">
        <f>INDEX($G$4:$G$502,(COLUMNS($N$1:$R$1)*(ROW()-ROW($M$2:$M$101)))+(COLUMN()-COLUMN($N$1:$R$1))+1,1)</f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Analizy</vt:lpstr>
      <vt:lpstr>THE WUR2023</vt:lpstr>
      <vt:lpstr>ARWU2023</vt:lpstr>
      <vt:lpstr>QS2023</vt:lpstr>
      <vt:lpstr>Webometrics2023H1</vt:lpstr>
      <vt:lpstr>ARWU_test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2023-05-09T18:57:19Z</dcterms:modified>
</cp:coreProperties>
</file>