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vi\Documents\These\80_Calculations\02_MFA_IGU\"/>
    </mc:Choice>
  </mc:AlternateContent>
  <xr:revisionPtr revIDLastSave="0" documentId="13_ncr:1_{AA90012D-0F93-4374-AFEC-E2022A16A70B}" xr6:coauthVersionLast="47" xr6:coauthVersionMax="47" xr10:uidLastSave="{00000000-0000-0000-0000-000000000000}"/>
  <bookViews>
    <workbookView xWindow="15" yWindow="15" windowWidth="28770" windowHeight="16170" xr2:uid="{00000000-000D-0000-FFFF-FFFF00000000}"/>
  </bookViews>
  <sheets>
    <sheet name="Introduction" sheetId="11" r:id="rId1"/>
    <sheet name="RawData" sheetId="2" r:id="rId2"/>
    <sheet name="Population" sheetId="6" r:id="rId3"/>
    <sheet name="Consumption" sheetId="3" r:id="rId4"/>
    <sheet name="Lifespan" sheetId="4" r:id="rId5"/>
    <sheet name="BE_Outflow" sheetId="8" r:id="rId6"/>
    <sheet name="BE_Stock" sheetId="9" r:id="rId7"/>
    <sheet name="FR_Outflow" sheetId="5" r:id="rId8"/>
    <sheet name="FR_Stock" sheetId="7" r:id="rId9"/>
    <sheet name="Graph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" i="4" l="1"/>
  <c r="D20" i="4"/>
  <c r="D5" i="4"/>
  <c r="E5" i="4"/>
  <c r="H5" i="5" l="1"/>
  <c r="F9" i="6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D80" i="3" l="1"/>
  <c r="G80" i="3" s="1"/>
  <c r="C79" i="3"/>
  <c r="C80" i="3"/>
  <c r="D79" i="3"/>
  <c r="G79" i="3" s="1"/>
  <c r="F79" i="5"/>
  <c r="G80" i="4"/>
  <c r="B80" i="8" s="1"/>
  <c r="G69" i="4"/>
  <c r="B69" i="8" s="1"/>
  <c r="G62" i="4"/>
  <c r="G25" i="4"/>
  <c r="G20" i="4"/>
  <c r="G5" i="4"/>
  <c r="K70" i="4"/>
  <c r="C70" i="4" s="1"/>
  <c r="G70" i="4" s="1"/>
  <c r="K63" i="4"/>
  <c r="C63" i="4" s="1"/>
  <c r="G63" i="4" s="1"/>
  <c r="K26" i="4"/>
  <c r="C26" i="4" s="1"/>
  <c r="G26" i="4" s="1"/>
  <c r="K21" i="4"/>
  <c r="C21" i="4" s="1"/>
  <c r="M70" i="4"/>
  <c r="I69" i="4"/>
  <c r="D69" i="8" s="1"/>
  <c r="H69" i="4"/>
  <c r="H62" i="4"/>
  <c r="K6" i="4"/>
  <c r="C6" i="4" s="1"/>
  <c r="I5" i="4"/>
  <c r="H5" i="4"/>
  <c r="F80" i="5" l="1"/>
  <c r="C71" i="4"/>
  <c r="C72" i="4" s="1"/>
  <c r="D69" i="5"/>
  <c r="C27" i="4"/>
  <c r="G27" i="4" s="1"/>
  <c r="C7" i="4"/>
  <c r="G6" i="4"/>
  <c r="C69" i="8"/>
  <c r="C69" i="5"/>
  <c r="C22" i="4"/>
  <c r="G21" i="4"/>
  <c r="B70" i="8"/>
  <c r="B70" i="5"/>
  <c r="B63" i="8"/>
  <c r="B63" i="5"/>
  <c r="L63" i="4"/>
  <c r="D63" i="4" s="1"/>
  <c r="D5" i="8"/>
  <c r="D5" i="5"/>
  <c r="L6" i="4"/>
  <c r="D6" i="4" s="1"/>
  <c r="H20" i="4"/>
  <c r="H80" i="4"/>
  <c r="L70" i="4"/>
  <c r="D70" i="4" s="1"/>
  <c r="M63" i="4"/>
  <c r="E63" i="4" s="1"/>
  <c r="B5" i="8"/>
  <c r="B5" i="5"/>
  <c r="B62" i="8"/>
  <c r="B62" i="5"/>
  <c r="C5" i="8"/>
  <c r="C5" i="5"/>
  <c r="I80" i="4"/>
  <c r="L21" i="4"/>
  <c r="D21" i="4" s="1"/>
  <c r="H25" i="4"/>
  <c r="C64" i="4"/>
  <c r="B26" i="8"/>
  <c r="B26" i="5"/>
  <c r="E70" i="4"/>
  <c r="M6" i="4"/>
  <c r="E6" i="4" s="1"/>
  <c r="I20" i="4"/>
  <c r="C62" i="8"/>
  <c r="C62" i="5"/>
  <c r="L26" i="4"/>
  <c r="D26" i="4" s="1"/>
  <c r="M21" i="4"/>
  <c r="E21" i="4" s="1"/>
  <c r="I62" i="4"/>
  <c r="M26" i="4"/>
  <c r="E26" i="4" s="1"/>
  <c r="B20" i="8"/>
  <c r="B20" i="5"/>
  <c r="B25" i="8"/>
  <c r="B25" i="5"/>
  <c r="B80" i="5"/>
  <c r="B69" i="5"/>
  <c r="I25" i="4"/>
  <c r="F80" i="8"/>
  <c r="F80" i="3"/>
  <c r="F79" i="8"/>
  <c r="F79" i="3"/>
  <c r="C6" i="3"/>
  <c r="F6" i="8" s="1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D5" i="3"/>
  <c r="C5" i="3"/>
  <c r="G71" i="4" l="1"/>
  <c r="B71" i="8" s="1"/>
  <c r="C28" i="4"/>
  <c r="C29" i="4" s="1"/>
  <c r="H26" i="4"/>
  <c r="D27" i="4"/>
  <c r="I21" i="4"/>
  <c r="E22" i="4"/>
  <c r="G38" i="3"/>
  <c r="F38" i="5"/>
  <c r="D7" i="4"/>
  <c r="H6" i="4"/>
  <c r="F70" i="8"/>
  <c r="F70" i="3"/>
  <c r="F58" i="8"/>
  <c r="F58" i="3"/>
  <c r="F50" i="8"/>
  <c r="F50" i="3"/>
  <c r="F38" i="8"/>
  <c r="F38" i="3"/>
  <c r="F22" i="8"/>
  <c r="F22" i="3"/>
  <c r="C20" i="8"/>
  <c r="C20" i="5"/>
  <c r="G62" i="3"/>
  <c r="F62" i="5"/>
  <c r="G30" i="3"/>
  <c r="F30" i="5"/>
  <c r="F78" i="8"/>
  <c r="F78" i="3"/>
  <c r="F74" i="8"/>
  <c r="F74" i="3"/>
  <c r="F66" i="8"/>
  <c r="F66" i="3"/>
  <c r="F62" i="8"/>
  <c r="F62" i="3"/>
  <c r="F54" i="8"/>
  <c r="F54" i="3"/>
  <c r="F46" i="8"/>
  <c r="F46" i="3"/>
  <c r="F42" i="8"/>
  <c r="F42" i="3"/>
  <c r="F34" i="8"/>
  <c r="F34" i="3"/>
  <c r="F30" i="8"/>
  <c r="F30" i="3"/>
  <c r="F26" i="8"/>
  <c r="F26" i="3"/>
  <c r="F18" i="8"/>
  <c r="F18" i="3"/>
  <c r="F14" i="8"/>
  <c r="F14" i="3"/>
  <c r="F10" i="8"/>
  <c r="F10" i="3"/>
  <c r="G77" i="3"/>
  <c r="F77" i="5"/>
  <c r="G73" i="3"/>
  <c r="F73" i="5"/>
  <c r="G69" i="3"/>
  <c r="F69" i="5"/>
  <c r="G65" i="3"/>
  <c r="F65" i="5"/>
  <c r="G61" i="3"/>
  <c r="F61" i="5"/>
  <c r="G57" i="3"/>
  <c r="F57" i="5"/>
  <c r="G53" i="3"/>
  <c r="F53" i="5"/>
  <c r="G49" i="3"/>
  <c r="F49" i="5"/>
  <c r="G45" i="3"/>
  <c r="F45" i="5"/>
  <c r="G41" i="3"/>
  <c r="F41" i="5"/>
  <c r="G37" i="3"/>
  <c r="F37" i="5"/>
  <c r="G33" i="3"/>
  <c r="F33" i="5"/>
  <c r="G29" i="3"/>
  <c r="F29" i="5"/>
  <c r="G25" i="3"/>
  <c r="F25" i="5"/>
  <c r="G21" i="3"/>
  <c r="F21" i="5"/>
  <c r="G17" i="3"/>
  <c r="F17" i="5"/>
  <c r="G13" i="3"/>
  <c r="F13" i="5"/>
  <c r="G9" i="3"/>
  <c r="F9" i="5"/>
  <c r="H70" i="4"/>
  <c r="D71" i="4"/>
  <c r="C65" i="4"/>
  <c r="G64" i="4"/>
  <c r="B21" i="8"/>
  <c r="B21" i="5"/>
  <c r="G66" i="3"/>
  <c r="F66" i="5"/>
  <c r="G58" i="3"/>
  <c r="F58" i="5"/>
  <c r="G46" i="3"/>
  <c r="F46" i="5"/>
  <c r="G26" i="3"/>
  <c r="F26" i="5"/>
  <c r="G18" i="3"/>
  <c r="F18" i="5"/>
  <c r="G10" i="3"/>
  <c r="F10" i="5"/>
  <c r="D20" i="8"/>
  <c r="D20" i="5"/>
  <c r="F61" i="8"/>
  <c r="F61" i="3"/>
  <c r="E71" i="4"/>
  <c r="I70" i="4"/>
  <c r="C23" i="4"/>
  <c r="G22" i="4"/>
  <c r="G72" i="3"/>
  <c r="F72" i="5"/>
  <c r="G64" i="3"/>
  <c r="F64" i="5"/>
  <c r="G48" i="3"/>
  <c r="F48" i="5"/>
  <c r="G40" i="3"/>
  <c r="F40" i="5"/>
  <c r="G32" i="3"/>
  <c r="F32" i="5"/>
  <c r="G20" i="3"/>
  <c r="F20" i="5"/>
  <c r="G12" i="3"/>
  <c r="F12" i="5"/>
  <c r="G8" i="3"/>
  <c r="F8" i="5"/>
  <c r="D22" i="4"/>
  <c r="H21" i="4"/>
  <c r="G74" i="3"/>
  <c r="F74" i="5"/>
  <c r="G54" i="3"/>
  <c r="F54" i="5"/>
  <c r="G42" i="3"/>
  <c r="F42" i="5"/>
  <c r="G22" i="3"/>
  <c r="F22" i="5"/>
  <c r="G14" i="3"/>
  <c r="F14" i="5"/>
  <c r="G6" i="3"/>
  <c r="F6" i="5"/>
  <c r="F77" i="8"/>
  <c r="F77" i="3"/>
  <c r="F69" i="3"/>
  <c r="F69" i="8"/>
  <c r="F53" i="8"/>
  <c r="F53" i="3"/>
  <c r="F49" i="8"/>
  <c r="F49" i="3"/>
  <c r="F37" i="8"/>
  <c r="F37" i="3"/>
  <c r="F33" i="8"/>
  <c r="F33" i="3"/>
  <c r="F25" i="8"/>
  <c r="F25" i="3"/>
  <c r="F21" i="8"/>
  <c r="F21" i="3"/>
  <c r="F9" i="8"/>
  <c r="F9" i="3"/>
  <c r="I6" i="4"/>
  <c r="E7" i="4"/>
  <c r="G68" i="3"/>
  <c r="F68" i="5"/>
  <c r="G56" i="3"/>
  <c r="F56" i="5"/>
  <c r="G24" i="3"/>
  <c r="F24" i="5"/>
  <c r="F72" i="8"/>
  <c r="F72" i="3"/>
  <c r="F60" i="8"/>
  <c r="F60" i="3"/>
  <c r="F48" i="8"/>
  <c r="F48" i="3"/>
  <c r="F36" i="8"/>
  <c r="F36" i="3"/>
  <c r="F32" i="8"/>
  <c r="F32" i="3"/>
  <c r="F28" i="3"/>
  <c r="F28" i="8"/>
  <c r="F24" i="8"/>
  <c r="F24" i="3"/>
  <c r="F20" i="3"/>
  <c r="F20" i="8"/>
  <c r="F16" i="3"/>
  <c r="F16" i="8"/>
  <c r="F12" i="8"/>
  <c r="F12" i="3"/>
  <c r="F8" i="8"/>
  <c r="F8" i="3"/>
  <c r="E27" i="4"/>
  <c r="I26" i="4"/>
  <c r="C25" i="8"/>
  <c r="C25" i="5"/>
  <c r="H63" i="4"/>
  <c r="D64" i="4"/>
  <c r="G78" i="3"/>
  <c r="F78" i="5"/>
  <c r="G50" i="3"/>
  <c r="F50" i="5"/>
  <c r="C80" i="8"/>
  <c r="C80" i="5"/>
  <c r="F73" i="8"/>
  <c r="F73" i="3"/>
  <c r="F57" i="8"/>
  <c r="F57" i="3"/>
  <c r="F45" i="8"/>
  <c r="F45" i="3"/>
  <c r="F29" i="8"/>
  <c r="F29" i="3"/>
  <c r="F13" i="8"/>
  <c r="F13" i="3"/>
  <c r="G76" i="3"/>
  <c r="F76" i="5"/>
  <c r="G60" i="3"/>
  <c r="F60" i="5"/>
  <c r="G44" i="3"/>
  <c r="F44" i="5"/>
  <c r="G36" i="3"/>
  <c r="F36" i="5"/>
  <c r="G16" i="3"/>
  <c r="F16" i="5"/>
  <c r="F76" i="8"/>
  <c r="F76" i="3"/>
  <c r="F64" i="8"/>
  <c r="F64" i="3"/>
  <c r="F56" i="8"/>
  <c r="F56" i="3"/>
  <c r="F52" i="8"/>
  <c r="F52" i="3"/>
  <c r="F40" i="8"/>
  <c r="F40" i="3"/>
  <c r="G75" i="3"/>
  <c r="F75" i="5"/>
  <c r="G71" i="3"/>
  <c r="F71" i="5"/>
  <c r="G67" i="3"/>
  <c r="F67" i="5"/>
  <c r="G63" i="3"/>
  <c r="F63" i="5"/>
  <c r="G59" i="3"/>
  <c r="F59" i="5"/>
  <c r="G55" i="3"/>
  <c r="F55" i="5"/>
  <c r="G51" i="3"/>
  <c r="F51" i="5"/>
  <c r="G47" i="3"/>
  <c r="F47" i="5"/>
  <c r="G43" i="3"/>
  <c r="F43" i="5"/>
  <c r="G39" i="3"/>
  <c r="F39" i="5"/>
  <c r="G35" i="3"/>
  <c r="F35" i="5"/>
  <c r="G31" i="3"/>
  <c r="F31" i="5"/>
  <c r="G27" i="3"/>
  <c r="F27" i="5"/>
  <c r="G23" i="3"/>
  <c r="F23" i="5"/>
  <c r="G19" i="3"/>
  <c r="F19" i="5"/>
  <c r="G15" i="3"/>
  <c r="F15" i="5"/>
  <c r="G11" i="3"/>
  <c r="F11" i="5"/>
  <c r="G7" i="3"/>
  <c r="F7" i="5"/>
  <c r="D25" i="8"/>
  <c r="D25" i="5"/>
  <c r="D62" i="8"/>
  <c r="D62" i="5"/>
  <c r="B6" i="8"/>
  <c r="B6" i="5"/>
  <c r="G70" i="3"/>
  <c r="F70" i="5"/>
  <c r="G34" i="3"/>
  <c r="F34" i="5"/>
  <c r="C73" i="4"/>
  <c r="G72" i="4"/>
  <c r="F65" i="8"/>
  <c r="F65" i="3"/>
  <c r="F41" i="8"/>
  <c r="F41" i="3"/>
  <c r="F17" i="8"/>
  <c r="F17" i="3"/>
  <c r="B27" i="8"/>
  <c r="B27" i="5"/>
  <c r="G52" i="3"/>
  <c r="F52" i="5"/>
  <c r="G28" i="3"/>
  <c r="F28" i="5"/>
  <c r="F68" i="8"/>
  <c r="F68" i="3"/>
  <c r="F44" i="8"/>
  <c r="F44" i="3"/>
  <c r="F5" i="8"/>
  <c r="G5" i="3"/>
  <c r="F5" i="5"/>
  <c r="F75" i="8"/>
  <c r="F75" i="3"/>
  <c r="F71" i="8"/>
  <c r="F71" i="3"/>
  <c r="F67" i="8"/>
  <c r="F67" i="3"/>
  <c r="F63" i="8"/>
  <c r="F63" i="3"/>
  <c r="F59" i="8"/>
  <c r="F59" i="3"/>
  <c r="F55" i="8"/>
  <c r="F55" i="3"/>
  <c r="F51" i="8"/>
  <c r="F51" i="3"/>
  <c r="F47" i="8"/>
  <c r="F47" i="3"/>
  <c r="F43" i="8"/>
  <c r="G45" i="8" s="1"/>
  <c r="F43" i="3"/>
  <c r="F39" i="8"/>
  <c r="F39" i="3"/>
  <c r="F35" i="8"/>
  <c r="F35" i="3"/>
  <c r="F31" i="3"/>
  <c r="F31" i="8"/>
  <c r="F27" i="8"/>
  <c r="F27" i="3"/>
  <c r="F23" i="3"/>
  <c r="F23" i="8"/>
  <c r="F19" i="8"/>
  <c r="F19" i="3"/>
  <c r="F15" i="3"/>
  <c r="F15" i="8"/>
  <c r="F11" i="8"/>
  <c r="F11" i="3"/>
  <c r="F7" i="3"/>
  <c r="F7" i="8"/>
  <c r="I63" i="4"/>
  <c r="E64" i="4"/>
  <c r="D80" i="8"/>
  <c r="D80" i="5"/>
  <c r="C8" i="4"/>
  <c r="G7" i="4"/>
  <c r="G44" i="8" l="1"/>
  <c r="G54" i="8"/>
  <c r="G13" i="8"/>
  <c r="G70" i="8"/>
  <c r="G34" i="8"/>
  <c r="G31" i="8"/>
  <c r="G76" i="5"/>
  <c r="H76" i="5" s="1"/>
  <c r="G49" i="5"/>
  <c r="H49" i="5" s="1"/>
  <c r="G30" i="8"/>
  <c r="H30" i="8" s="1"/>
  <c r="G35" i="8"/>
  <c r="G23" i="8"/>
  <c r="G68" i="8"/>
  <c r="G29" i="8"/>
  <c r="G9" i="5"/>
  <c r="H9" i="5" s="1"/>
  <c r="G38" i="5"/>
  <c r="G70" i="5"/>
  <c r="H70" i="5" s="1"/>
  <c r="G22" i="5"/>
  <c r="G66" i="5"/>
  <c r="H66" i="5" s="1"/>
  <c r="G28" i="5"/>
  <c r="G15" i="5"/>
  <c r="H15" i="5" s="1"/>
  <c r="G31" i="5"/>
  <c r="H31" i="5" s="1"/>
  <c r="G47" i="5"/>
  <c r="H47" i="5" s="1"/>
  <c r="G63" i="5"/>
  <c r="H63" i="5" s="1"/>
  <c r="G79" i="5"/>
  <c r="H79" i="5" s="1"/>
  <c r="G17" i="8"/>
  <c r="H17" i="8" s="1"/>
  <c r="G33" i="8"/>
  <c r="G6" i="5"/>
  <c r="G7" i="5"/>
  <c r="G43" i="8"/>
  <c r="G58" i="8"/>
  <c r="G15" i="8"/>
  <c r="H15" i="8" s="1"/>
  <c r="G75" i="8"/>
  <c r="G14" i="8"/>
  <c r="H14" i="8" s="1"/>
  <c r="G62" i="8"/>
  <c r="G27" i="8"/>
  <c r="G55" i="8"/>
  <c r="G63" i="8"/>
  <c r="G28" i="8"/>
  <c r="H28" i="8" s="1"/>
  <c r="G48" i="8"/>
  <c r="H48" i="8" s="1"/>
  <c r="G76" i="8"/>
  <c r="H76" i="8" s="1"/>
  <c r="G60" i="8"/>
  <c r="H60" i="8" s="1"/>
  <c r="G50" i="8"/>
  <c r="H50" i="8" s="1"/>
  <c r="G20" i="8"/>
  <c r="G41" i="5"/>
  <c r="G16" i="5"/>
  <c r="H16" i="5" s="1"/>
  <c r="G49" i="8"/>
  <c r="H49" i="8" s="1"/>
  <c r="G65" i="8"/>
  <c r="G54" i="5"/>
  <c r="G13" i="5"/>
  <c r="H13" i="5" s="1"/>
  <c r="G29" i="5"/>
  <c r="H29" i="5" s="1"/>
  <c r="G45" i="5"/>
  <c r="H45" i="5" s="1"/>
  <c r="G61" i="5"/>
  <c r="G77" i="5"/>
  <c r="H77" i="5" s="1"/>
  <c r="G46" i="5"/>
  <c r="H46" i="5" s="1"/>
  <c r="G18" i="8"/>
  <c r="H18" i="8" s="1"/>
  <c r="G71" i="8"/>
  <c r="H71" i="8" s="1"/>
  <c r="G24" i="5"/>
  <c r="H24" i="5" s="1"/>
  <c r="G34" i="5"/>
  <c r="G74" i="5"/>
  <c r="H74" i="5" s="1"/>
  <c r="G48" i="5"/>
  <c r="G19" i="5"/>
  <c r="H19" i="5" s="1"/>
  <c r="G35" i="5"/>
  <c r="H35" i="5" s="1"/>
  <c r="G51" i="5"/>
  <c r="H51" i="5" s="1"/>
  <c r="G67" i="5"/>
  <c r="H67" i="5" s="1"/>
  <c r="G19" i="8"/>
  <c r="G10" i="8"/>
  <c r="G77" i="8"/>
  <c r="H77" i="8" s="1"/>
  <c r="G25" i="5"/>
  <c r="G32" i="8"/>
  <c r="H32" i="8" s="1"/>
  <c r="G72" i="8"/>
  <c r="H72" i="8" s="1"/>
  <c r="G72" i="5"/>
  <c r="H72" i="5" s="1"/>
  <c r="G6" i="8"/>
  <c r="J6" i="8" s="1"/>
  <c r="G7" i="8"/>
  <c r="G74" i="8"/>
  <c r="H74" i="8" s="1"/>
  <c r="G12" i="8"/>
  <c r="H12" i="8" s="1"/>
  <c r="G24" i="8"/>
  <c r="H24" i="8" s="1"/>
  <c r="G37" i="8"/>
  <c r="G69" i="8"/>
  <c r="H69" i="8" s="1"/>
  <c r="G17" i="5"/>
  <c r="H17" i="5" s="1"/>
  <c r="G33" i="5"/>
  <c r="H33" i="5" s="1"/>
  <c r="G65" i="5"/>
  <c r="H65" i="5" s="1"/>
  <c r="G62" i="5"/>
  <c r="H62" i="5" s="1"/>
  <c r="G52" i="5"/>
  <c r="G22" i="8"/>
  <c r="H22" i="8" s="1"/>
  <c r="G26" i="5"/>
  <c r="G44" i="5"/>
  <c r="H44" i="5" s="1"/>
  <c r="G10" i="5"/>
  <c r="H10" i="5" s="1"/>
  <c r="G42" i="5"/>
  <c r="H42" i="5" s="1"/>
  <c r="G12" i="5"/>
  <c r="H12" i="5" s="1"/>
  <c r="G60" i="5"/>
  <c r="H60" i="5" s="1"/>
  <c r="G23" i="5"/>
  <c r="H23" i="5" s="1"/>
  <c r="G39" i="5"/>
  <c r="G55" i="5"/>
  <c r="G71" i="5"/>
  <c r="H71" i="5" s="1"/>
  <c r="G32" i="5"/>
  <c r="H32" i="5" s="1"/>
  <c r="G26" i="8"/>
  <c r="G52" i="8"/>
  <c r="H52" i="8" s="1"/>
  <c r="G30" i="5"/>
  <c r="H30" i="5" s="1"/>
  <c r="G73" i="5"/>
  <c r="G67" i="8"/>
  <c r="H67" i="8" s="1"/>
  <c r="G21" i="8"/>
  <c r="G53" i="8"/>
  <c r="H53" i="8" s="1"/>
  <c r="G9" i="8"/>
  <c r="H9" i="8" s="1"/>
  <c r="G25" i="8"/>
  <c r="H25" i="8" s="1"/>
  <c r="G46" i="8"/>
  <c r="G42" i="8"/>
  <c r="G78" i="8"/>
  <c r="H78" i="8" s="1"/>
  <c r="G47" i="8"/>
  <c r="H47" i="8" s="1"/>
  <c r="G38" i="8"/>
  <c r="H38" i="8" s="1"/>
  <c r="G11" i="8"/>
  <c r="H11" i="8" s="1"/>
  <c r="G39" i="8"/>
  <c r="H39" i="8" s="1"/>
  <c r="G79" i="8"/>
  <c r="H79" i="8" s="1"/>
  <c r="G16" i="8"/>
  <c r="H35" i="8"/>
  <c r="G36" i="8"/>
  <c r="H63" i="8"/>
  <c r="G64" i="8"/>
  <c r="H64" i="8" s="1"/>
  <c r="G40" i="8"/>
  <c r="H40" i="8" s="1"/>
  <c r="H58" i="8"/>
  <c r="G59" i="8"/>
  <c r="H59" i="8" s="1"/>
  <c r="G51" i="8"/>
  <c r="G61" i="8"/>
  <c r="H61" i="8" s="1"/>
  <c r="G57" i="5"/>
  <c r="H57" i="5" s="1"/>
  <c r="G66" i="8"/>
  <c r="H66" i="8" s="1"/>
  <c r="G56" i="8"/>
  <c r="H56" i="8" s="1"/>
  <c r="G41" i="8"/>
  <c r="H41" i="8" s="1"/>
  <c r="G57" i="8"/>
  <c r="H57" i="8" s="1"/>
  <c r="G73" i="8"/>
  <c r="H73" i="8" s="1"/>
  <c r="G36" i="5"/>
  <c r="G21" i="5"/>
  <c r="G37" i="5"/>
  <c r="H37" i="5" s="1"/>
  <c r="G53" i="5"/>
  <c r="H53" i="5" s="1"/>
  <c r="G69" i="5"/>
  <c r="H69" i="5" s="1"/>
  <c r="G18" i="5"/>
  <c r="H18" i="5" s="1"/>
  <c r="G78" i="5"/>
  <c r="H78" i="5" s="1"/>
  <c r="G58" i="5"/>
  <c r="H58" i="5" s="1"/>
  <c r="G8" i="5"/>
  <c r="H8" i="5" s="1"/>
  <c r="G56" i="5"/>
  <c r="H56" i="5" s="1"/>
  <c r="G14" i="5"/>
  <c r="H14" i="5" s="1"/>
  <c r="G50" i="5"/>
  <c r="H50" i="5" s="1"/>
  <c r="G20" i="5"/>
  <c r="H20" i="5" s="1"/>
  <c r="G68" i="5"/>
  <c r="H68" i="5" s="1"/>
  <c r="G11" i="5"/>
  <c r="H11" i="5" s="1"/>
  <c r="G27" i="5"/>
  <c r="H27" i="5" s="1"/>
  <c r="G43" i="5"/>
  <c r="H43" i="5" s="1"/>
  <c r="G59" i="5"/>
  <c r="H59" i="5" s="1"/>
  <c r="G75" i="5"/>
  <c r="H75" i="5" s="1"/>
  <c r="G64" i="5"/>
  <c r="H64" i="5" s="1"/>
  <c r="G40" i="5"/>
  <c r="H40" i="5" s="1"/>
  <c r="G8" i="8"/>
  <c r="H8" i="8" s="1"/>
  <c r="B71" i="5"/>
  <c r="G28" i="4"/>
  <c r="B28" i="8" s="1"/>
  <c r="H64" i="4"/>
  <c r="D65" i="4"/>
  <c r="H27" i="8"/>
  <c r="H29" i="8"/>
  <c r="D70" i="8"/>
  <c r="D70" i="5"/>
  <c r="H26" i="5"/>
  <c r="H7" i="4"/>
  <c r="D8" i="4"/>
  <c r="H68" i="8"/>
  <c r="H42" i="8"/>
  <c r="C63" i="8"/>
  <c r="C63" i="5"/>
  <c r="H13" i="8"/>
  <c r="H26" i="8"/>
  <c r="H54" i="8"/>
  <c r="I71" i="4"/>
  <c r="E72" i="4"/>
  <c r="H43" i="8"/>
  <c r="H39" i="5"/>
  <c r="B7" i="8"/>
  <c r="B7" i="5"/>
  <c r="C70" i="8"/>
  <c r="C70" i="5"/>
  <c r="H70" i="8"/>
  <c r="H16" i="8"/>
  <c r="H65" i="8"/>
  <c r="H33" i="8"/>
  <c r="D6" i="8"/>
  <c r="D6" i="5"/>
  <c r="H34" i="8"/>
  <c r="C30" i="4"/>
  <c r="G29" i="4"/>
  <c r="H62" i="8"/>
  <c r="H75" i="8"/>
  <c r="I22" i="4"/>
  <c r="E23" i="4"/>
  <c r="C9" i="4"/>
  <c r="G8" i="4"/>
  <c r="H28" i="5"/>
  <c r="E8" i="4"/>
  <c r="I7" i="4"/>
  <c r="H21" i="5"/>
  <c r="B72" i="8"/>
  <c r="B72" i="5"/>
  <c r="H48" i="5"/>
  <c r="H61" i="5"/>
  <c r="D26" i="8"/>
  <c r="D26" i="5"/>
  <c r="H19" i="8"/>
  <c r="H21" i="8"/>
  <c r="H25" i="5"/>
  <c r="C21" i="8"/>
  <c r="C21" i="5"/>
  <c r="H73" i="5"/>
  <c r="B64" i="8"/>
  <c r="B64" i="5"/>
  <c r="H34" i="5"/>
  <c r="D21" i="8"/>
  <c r="D21" i="5"/>
  <c r="H51" i="8"/>
  <c r="I64" i="4"/>
  <c r="E65" i="4"/>
  <c r="H44" i="8"/>
  <c r="H45" i="8"/>
  <c r="C74" i="4"/>
  <c r="G73" i="4"/>
  <c r="H46" i="8"/>
  <c r="E28" i="4"/>
  <c r="I27" i="4"/>
  <c r="H36" i="8"/>
  <c r="H37" i="8"/>
  <c r="H10" i="8"/>
  <c r="D23" i="4"/>
  <c r="H22" i="4"/>
  <c r="C66" i="4"/>
  <c r="G65" i="4"/>
  <c r="H31" i="8"/>
  <c r="H55" i="8"/>
  <c r="D28" i="4"/>
  <c r="H27" i="4"/>
  <c r="C24" i="4"/>
  <c r="G24" i="4" s="1"/>
  <c r="G23" i="4"/>
  <c r="C6" i="8"/>
  <c r="C6" i="5"/>
  <c r="D63" i="8"/>
  <c r="D63" i="5"/>
  <c r="H20" i="8"/>
  <c r="H36" i="5"/>
  <c r="H52" i="5"/>
  <c r="H55" i="5"/>
  <c r="H41" i="5"/>
  <c r="B22" i="8"/>
  <c r="B22" i="5"/>
  <c r="D72" i="4"/>
  <c r="H71" i="4"/>
  <c r="H22" i="5"/>
  <c r="H38" i="5"/>
  <c r="H54" i="5"/>
  <c r="H23" i="8"/>
  <c r="C26" i="8"/>
  <c r="C26" i="5"/>
  <c r="B28" i="5" l="1"/>
  <c r="D7" i="8"/>
  <c r="D7" i="5"/>
  <c r="E9" i="4"/>
  <c r="I8" i="4"/>
  <c r="C22" i="8"/>
  <c r="C22" i="5"/>
  <c r="C27" i="8"/>
  <c r="C27" i="5"/>
  <c r="D24" i="4"/>
  <c r="H24" i="4" s="1"/>
  <c r="H23" i="4"/>
  <c r="B29" i="8"/>
  <c r="B29" i="5"/>
  <c r="C67" i="4"/>
  <c r="G66" i="4"/>
  <c r="J7" i="5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H7" i="5"/>
  <c r="D29" i="4"/>
  <c r="H28" i="4"/>
  <c r="C31" i="4"/>
  <c r="G30" i="4"/>
  <c r="E73" i="4"/>
  <c r="I72" i="4"/>
  <c r="C10" i="4"/>
  <c r="G9" i="4"/>
  <c r="J6" i="5"/>
  <c r="H6" i="5"/>
  <c r="D71" i="8"/>
  <c r="D71" i="5"/>
  <c r="D9" i="4"/>
  <c r="H8" i="4"/>
  <c r="C71" i="8"/>
  <c r="C71" i="5"/>
  <c r="E29" i="4"/>
  <c r="I28" i="4"/>
  <c r="B24" i="8"/>
  <c r="B24" i="5"/>
  <c r="B73" i="8"/>
  <c r="B73" i="5"/>
  <c r="C75" i="4"/>
  <c r="G74" i="4"/>
  <c r="H7" i="8"/>
  <c r="J7" i="8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E24" i="4"/>
  <c r="I24" i="4" s="1"/>
  <c r="I23" i="4"/>
  <c r="C7" i="8"/>
  <c r="C7" i="5"/>
  <c r="D64" i="8"/>
  <c r="D64" i="5"/>
  <c r="D73" i="4"/>
  <c r="H72" i="4"/>
  <c r="D22" i="8"/>
  <c r="D22" i="5"/>
  <c r="D66" i="4"/>
  <c r="H65" i="4"/>
  <c r="B23" i="8"/>
  <c r="B23" i="5"/>
  <c r="B8" i="8"/>
  <c r="B8" i="5"/>
  <c r="B65" i="8"/>
  <c r="B65" i="5"/>
  <c r="D27" i="8"/>
  <c r="D27" i="5"/>
  <c r="I65" i="4"/>
  <c r="E66" i="4"/>
  <c r="C64" i="8"/>
  <c r="C64" i="5"/>
  <c r="D65" i="8" l="1"/>
  <c r="D65" i="5"/>
  <c r="C76" i="4"/>
  <c r="G75" i="4"/>
  <c r="C11" i="4"/>
  <c r="G10" i="4"/>
  <c r="C65" i="8"/>
  <c r="C65" i="5"/>
  <c r="C8" i="8"/>
  <c r="C8" i="5"/>
  <c r="D72" i="8"/>
  <c r="D72" i="5"/>
  <c r="B66" i="8"/>
  <c r="B66" i="5"/>
  <c r="E67" i="4"/>
  <c r="I66" i="4"/>
  <c r="B9" i="8"/>
  <c r="B9" i="5"/>
  <c r="C68" i="4"/>
  <c r="G68" i="4" s="1"/>
  <c r="G67" i="4"/>
  <c r="E74" i="4"/>
  <c r="I73" i="4"/>
  <c r="D23" i="8"/>
  <c r="D23" i="5"/>
  <c r="D8" i="8"/>
  <c r="D8" i="5"/>
  <c r="D24" i="8"/>
  <c r="D24" i="5"/>
  <c r="C32" i="4"/>
  <c r="G31" i="4"/>
  <c r="I9" i="4"/>
  <c r="E10" i="4"/>
  <c r="D28" i="8"/>
  <c r="D28" i="5"/>
  <c r="C28" i="8"/>
  <c r="C28" i="5"/>
  <c r="C23" i="8"/>
  <c r="C23" i="5"/>
  <c r="B74" i="8"/>
  <c r="B74" i="5"/>
  <c r="D67" i="4"/>
  <c r="H66" i="4"/>
  <c r="D10" i="4"/>
  <c r="H9" i="4"/>
  <c r="B30" i="8"/>
  <c r="B30" i="5"/>
  <c r="C72" i="8"/>
  <c r="C72" i="5"/>
  <c r="D74" i="4"/>
  <c r="H73" i="4"/>
  <c r="E30" i="4"/>
  <c r="I29" i="4"/>
  <c r="D30" i="4"/>
  <c r="H29" i="4"/>
  <c r="C24" i="8"/>
  <c r="C24" i="5"/>
  <c r="B10" i="8" l="1"/>
  <c r="B10" i="5"/>
  <c r="D66" i="8"/>
  <c r="D66" i="5"/>
  <c r="D73" i="8"/>
  <c r="D73" i="5"/>
  <c r="D31" i="4"/>
  <c r="H30" i="4"/>
  <c r="C33" i="4"/>
  <c r="G32" i="4"/>
  <c r="E75" i="4"/>
  <c r="I74" i="4"/>
  <c r="C12" i="4"/>
  <c r="G11" i="4"/>
  <c r="E68" i="4"/>
  <c r="I68" i="4" s="1"/>
  <c r="I67" i="4"/>
  <c r="B75" i="8"/>
  <c r="B75" i="5"/>
  <c r="D11" i="4"/>
  <c r="H10" i="4"/>
  <c r="B68" i="8"/>
  <c r="B68" i="5"/>
  <c r="C77" i="4"/>
  <c r="G76" i="4"/>
  <c r="E11" i="4"/>
  <c r="I10" i="4"/>
  <c r="D9" i="8"/>
  <c r="D9" i="5"/>
  <c r="C29" i="8"/>
  <c r="C29" i="5"/>
  <c r="D29" i="8"/>
  <c r="D29" i="5"/>
  <c r="B67" i="8"/>
  <c r="B67" i="5"/>
  <c r="E31" i="4"/>
  <c r="I30" i="4"/>
  <c r="C66" i="8"/>
  <c r="C66" i="5"/>
  <c r="B31" i="8"/>
  <c r="B31" i="5"/>
  <c r="C9" i="8"/>
  <c r="C9" i="5"/>
  <c r="C73" i="8"/>
  <c r="C73" i="5"/>
  <c r="D75" i="4"/>
  <c r="H74" i="4"/>
  <c r="D68" i="4"/>
  <c r="H68" i="4" s="1"/>
  <c r="H67" i="4"/>
  <c r="B76" i="8" l="1"/>
  <c r="B76" i="5"/>
  <c r="D32" i="4"/>
  <c r="H31" i="4"/>
  <c r="B11" i="8"/>
  <c r="B11" i="5"/>
  <c r="C68" i="8"/>
  <c r="C68" i="5"/>
  <c r="D68" i="8"/>
  <c r="D68" i="5"/>
  <c r="D74" i="8"/>
  <c r="D74" i="5"/>
  <c r="C74" i="8"/>
  <c r="C74" i="5"/>
  <c r="D76" i="4"/>
  <c r="H75" i="4"/>
  <c r="D30" i="8"/>
  <c r="D30" i="5"/>
  <c r="E32" i="4"/>
  <c r="I31" i="4"/>
  <c r="D12" i="4"/>
  <c r="H11" i="4"/>
  <c r="E76" i="4"/>
  <c r="I75" i="4"/>
  <c r="C67" i="8"/>
  <c r="C67" i="5"/>
  <c r="D67" i="8"/>
  <c r="D67" i="5"/>
  <c r="C78" i="4"/>
  <c r="G77" i="4"/>
  <c r="C13" i="4"/>
  <c r="G12" i="4"/>
  <c r="D10" i="8"/>
  <c r="D10" i="5"/>
  <c r="B32" i="8"/>
  <c r="B32" i="5"/>
  <c r="C30" i="8"/>
  <c r="C30" i="5"/>
  <c r="C10" i="8"/>
  <c r="C10" i="5"/>
  <c r="E12" i="4"/>
  <c r="I11" i="4"/>
  <c r="C34" i="4"/>
  <c r="G33" i="4"/>
  <c r="C75" i="8" l="1"/>
  <c r="C75" i="5"/>
  <c r="D77" i="4"/>
  <c r="H76" i="4"/>
  <c r="D75" i="8"/>
  <c r="D75" i="5"/>
  <c r="C14" i="4"/>
  <c r="G13" i="4"/>
  <c r="D31" i="8"/>
  <c r="D31" i="5"/>
  <c r="C31" i="8"/>
  <c r="C31" i="5"/>
  <c r="B33" i="8"/>
  <c r="B33" i="5"/>
  <c r="C35" i="4"/>
  <c r="G34" i="4"/>
  <c r="D33" i="4"/>
  <c r="H32" i="4"/>
  <c r="B12" i="8"/>
  <c r="B12" i="5"/>
  <c r="B77" i="8"/>
  <c r="B77" i="5"/>
  <c r="D13" i="4"/>
  <c r="H12" i="4"/>
  <c r="E77" i="4"/>
  <c r="I76" i="4"/>
  <c r="C11" i="8"/>
  <c r="C11" i="5"/>
  <c r="C79" i="4"/>
  <c r="G79" i="4" s="1"/>
  <c r="G78" i="4"/>
  <c r="E33" i="4"/>
  <c r="I32" i="4"/>
  <c r="D11" i="8"/>
  <c r="D11" i="5"/>
  <c r="E13" i="4"/>
  <c r="I12" i="4"/>
  <c r="B78" i="8" l="1"/>
  <c r="B78" i="5"/>
  <c r="E34" i="4"/>
  <c r="I33" i="4"/>
  <c r="C76" i="8"/>
  <c r="C76" i="5"/>
  <c r="C12" i="8"/>
  <c r="C12" i="5"/>
  <c r="C36" i="4"/>
  <c r="G35" i="4"/>
  <c r="C15" i="4"/>
  <c r="G14" i="4"/>
  <c r="E14" i="4"/>
  <c r="I13" i="4"/>
  <c r="D78" i="4"/>
  <c r="H77" i="4"/>
  <c r="D32" i="8"/>
  <c r="D32" i="5"/>
  <c r="B13" i="8"/>
  <c r="B13" i="5"/>
  <c r="D12" i="8"/>
  <c r="D12" i="5"/>
  <c r="C32" i="8"/>
  <c r="C32" i="5"/>
  <c r="B34" i="8"/>
  <c r="B34" i="5"/>
  <c r="D14" i="4"/>
  <c r="H13" i="4"/>
  <c r="B79" i="8"/>
  <c r="B79" i="5"/>
  <c r="D76" i="8"/>
  <c r="D76" i="5"/>
  <c r="E78" i="4"/>
  <c r="I77" i="4"/>
  <c r="D34" i="4"/>
  <c r="H33" i="4"/>
  <c r="C77" i="8" l="1"/>
  <c r="C77" i="5"/>
  <c r="D79" i="4"/>
  <c r="H79" i="4" s="1"/>
  <c r="H78" i="4"/>
  <c r="B14" i="8"/>
  <c r="B14" i="5"/>
  <c r="D33" i="8"/>
  <c r="D33" i="5"/>
  <c r="D13" i="8"/>
  <c r="D13" i="5"/>
  <c r="C33" i="8"/>
  <c r="C33" i="5"/>
  <c r="D35" i="4"/>
  <c r="H34" i="4"/>
  <c r="C16" i="4"/>
  <c r="G15" i="4"/>
  <c r="E35" i="4"/>
  <c r="I34" i="4"/>
  <c r="D77" i="8"/>
  <c r="D77" i="5"/>
  <c r="B35" i="8"/>
  <c r="B35" i="5"/>
  <c r="E15" i="4"/>
  <c r="I14" i="4"/>
  <c r="C13" i="8"/>
  <c r="C13" i="5"/>
  <c r="D15" i="4"/>
  <c r="H14" i="4"/>
  <c r="I78" i="4"/>
  <c r="E79" i="4"/>
  <c r="I79" i="4" s="1"/>
  <c r="C37" i="4"/>
  <c r="G36" i="4"/>
  <c r="E16" i="4" l="1"/>
  <c r="I15" i="4"/>
  <c r="B36" i="8"/>
  <c r="B36" i="5"/>
  <c r="B15" i="8"/>
  <c r="B15" i="5"/>
  <c r="D78" i="8"/>
  <c r="D78" i="5"/>
  <c r="C78" i="8"/>
  <c r="C78" i="5"/>
  <c r="D14" i="8"/>
  <c r="D14" i="5"/>
  <c r="C38" i="4"/>
  <c r="G37" i="4"/>
  <c r="C17" i="4"/>
  <c r="G16" i="4"/>
  <c r="C79" i="8"/>
  <c r="C79" i="5"/>
  <c r="D79" i="8"/>
  <c r="D79" i="5"/>
  <c r="D36" i="4"/>
  <c r="H35" i="4"/>
  <c r="D16" i="4"/>
  <c r="H15" i="4"/>
  <c r="D34" i="8"/>
  <c r="D34" i="5"/>
  <c r="C34" i="8"/>
  <c r="C34" i="5"/>
  <c r="C14" i="8"/>
  <c r="C14" i="5"/>
  <c r="E36" i="4"/>
  <c r="I35" i="4"/>
  <c r="D35" i="8" l="1"/>
  <c r="D35" i="5"/>
  <c r="B16" i="8"/>
  <c r="B16" i="5"/>
  <c r="B37" i="8"/>
  <c r="B37" i="5"/>
  <c r="D37" i="4"/>
  <c r="H36" i="4"/>
  <c r="D17" i="4"/>
  <c r="H16" i="4"/>
  <c r="C15" i="8"/>
  <c r="C15" i="5"/>
  <c r="E37" i="4"/>
  <c r="I36" i="4"/>
  <c r="C39" i="4"/>
  <c r="G38" i="4"/>
  <c r="D15" i="8"/>
  <c r="D15" i="5"/>
  <c r="C18" i="4"/>
  <c r="G17" i="4"/>
  <c r="C35" i="8"/>
  <c r="C35" i="5"/>
  <c r="E17" i="4"/>
  <c r="I16" i="4"/>
  <c r="B38" i="8" l="1"/>
  <c r="B38" i="5"/>
  <c r="D38" i="4"/>
  <c r="H37" i="4"/>
  <c r="C40" i="4"/>
  <c r="G39" i="4"/>
  <c r="D16" i="8"/>
  <c r="D16" i="5"/>
  <c r="E18" i="4"/>
  <c r="I17" i="4"/>
  <c r="C19" i="4"/>
  <c r="G19" i="4" s="1"/>
  <c r="G18" i="4"/>
  <c r="D36" i="8"/>
  <c r="D36" i="5"/>
  <c r="E38" i="4"/>
  <c r="I37" i="4"/>
  <c r="C36" i="8"/>
  <c r="C36" i="5"/>
  <c r="B17" i="8"/>
  <c r="B17" i="5"/>
  <c r="C16" i="8"/>
  <c r="C16" i="5"/>
  <c r="D18" i="4"/>
  <c r="H17" i="4"/>
  <c r="C17" i="8" l="1"/>
  <c r="C17" i="5"/>
  <c r="E39" i="4"/>
  <c r="I38" i="4"/>
  <c r="D37" i="8"/>
  <c r="D37" i="5"/>
  <c r="C41" i="4"/>
  <c r="G40" i="4"/>
  <c r="D39" i="4"/>
  <c r="H38" i="4"/>
  <c r="B39" i="8"/>
  <c r="B39" i="5"/>
  <c r="C37" i="8"/>
  <c r="C37" i="5"/>
  <c r="D19" i="4"/>
  <c r="H19" i="4" s="1"/>
  <c r="H18" i="4"/>
  <c r="B18" i="8"/>
  <c r="B18" i="5"/>
  <c r="B19" i="8"/>
  <c r="B19" i="5"/>
  <c r="D17" i="8"/>
  <c r="D17" i="5"/>
  <c r="E19" i="4"/>
  <c r="I19" i="4" s="1"/>
  <c r="I18" i="4"/>
  <c r="D19" i="8" l="1"/>
  <c r="D19" i="5"/>
  <c r="C18" i="8"/>
  <c r="C18" i="5"/>
  <c r="D38" i="8"/>
  <c r="D38" i="5"/>
  <c r="B40" i="8"/>
  <c r="B40" i="5"/>
  <c r="E40" i="4"/>
  <c r="I39" i="4"/>
  <c r="C19" i="8"/>
  <c r="C19" i="5"/>
  <c r="C38" i="8"/>
  <c r="C38" i="5"/>
  <c r="D18" i="8"/>
  <c r="D18" i="5"/>
  <c r="C42" i="4"/>
  <c r="G41" i="4"/>
  <c r="D40" i="4"/>
  <c r="H39" i="4"/>
  <c r="C39" i="8" l="1"/>
  <c r="C39" i="5"/>
  <c r="B41" i="8"/>
  <c r="B41" i="5"/>
  <c r="D41" i="4"/>
  <c r="H40" i="4"/>
  <c r="D39" i="8"/>
  <c r="D39" i="5"/>
  <c r="C43" i="4"/>
  <c r="G42" i="4"/>
  <c r="E41" i="4"/>
  <c r="I40" i="4"/>
  <c r="C40" i="8" l="1"/>
  <c r="C40" i="5"/>
  <c r="D42" i="4"/>
  <c r="H41" i="4"/>
  <c r="B42" i="8"/>
  <c r="C5" i="9" s="1"/>
  <c r="C6" i="9" s="1"/>
  <c r="C7" i="9" s="1"/>
  <c r="B42" i="5"/>
  <c r="C5" i="7" s="1"/>
  <c r="D40" i="8"/>
  <c r="D40" i="5"/>
  <c r="E42" i="4"/>
  <c r="I41" i="4"/>
  <c r="C44" i="4"/>
  <c r="G43" i="4"/>
  <c r="C6" i="7" l="1"/>
  <c r="G5" i="7"/>
  <c r="B43" i="8"/>
  <c r="B43" i="5"/>
  <c r="C45" i="4"/>
  <c r="G44" i="4"/>
  <c r="D43" i="4"/>
  <c r="H42" i="4"/>
  <c r="C8" i="9"/>
  <c r="G7" i="9"/>
  <c r="C41" i="8"/>
  <c r="C41" i="5"/>
  <c r="D41" i="8"/>
  <c r="D41" i="5"/>
  <c r="E43" i="4"/>
  <c r="I42" i="4"/>
  <c r="D44" i="4" l="1"/>
  <c r="H43" i="4"/>
  <c r="D42" i="8"/>
  <c r="E5" i="9" s="1"/>
  <c r="E6" i="9" s="1"/>
  <c r="E7" i="9" s="1"/>
  <c r="D42" i="5"/>
  <c r="E5" i="7" s="1"/>
  <c r="E44" i="4"/>
  <c r="I43" i="4"/>
  <c r="C46" i="4"/>
  <c r="G45" i="4"/>
  <c r="B44" i="8"/>
  <c r="B44" i="5"/>
  <c r="C42" i="8"/>
  <c r="D5" i="9" s="1"/>
  <c r="D6" i="9" s="1"/>
  <c r="D7" i="9" s="1"/>
  <c r="C42" i="5"/>
  <c r="D5" i="7" s="1"/>
  <c r="C9" i="9"/>
  <c r="G8" i="9"/>
  <c r="C7" i="7"/>
  <c r="G6" i="7"/>
  <c r="C8" i="7" l="1"/>
  <c r="G7" i="7"/>
  <c r="C47" i="4"/>
  <c r="G46" i="4"/>
  <c r="E45" i="4"/>
  <c r="I44" i="4"/>
  <c r="B45" i="8"/>
  <c r="B45" i="5"/>
  <c r="D6" i="7"/>
  <c r="H5" i="7"/>
  <c r="D8" i="9"/>
  <c r="H7" i="9"/>
  <c r="D43" i="8"/>
  <c r="D43" i="5"/>
  <c r="E6" i="7"/>
  <c r="I5" i="7"/>
  <c r="C43" i="8"/>
  <c r="C43" i="5"/>
  <c r="C10" i="9"/>
  <c r="G9" i="9"/>
  <c r="E8" i="9"/>
  <c r="I7" i="9"/>
  <c r="D45" i="4"/>
  <c r="H44" i="4"/>
  <c r="E9" i="9" l="1"/>
  <c r="I8" i="9"/>
  <c r="D44" i="8"/>
  <c r="D44" i="5"/>
  <c r="B46" i="8"/>
  <c r="B46" i="5"/>
  <c r="E7" i="7"/>
  <c r="I6" i="7"/>
  <c r="D9" i="9"/>
  <c r="H8" i="9"/>
  <c r="C48" i="4"/>
  <c r="G47" i="4"/>
  <c r="C11" i="9"/>
  <c r="G10" i="9"/>
  <c r="C44" i="8"/>
  <c r="C44" i="5"/>
  <c r="D46" i="4"/>
  <c r="H45" i="4"/>
  <c r="E46" i="4"/>
  <c r="I45" i="4"/>
  <c r="H6" i="7"/>
  <c r="D7" i="7"/>
  <c r="C9" i="7"/>
  <c r="G8" i="7"/>
  <c r="C12" i="9" l="1"/>
  <c r="G11" i="9"/>
  <c r="D45" i="8"/>
  <c r="D45" i="5"/>
  <c r="E47" i="4"/>
  <c r="I46" i="4"/>
  <c r="C49" i="4"/>
  <c r="G48" i="4"/>
  <c r="E8" i="7"/>
  <c r="I7" i="7"/>
  <c r="B47" i="8"/>
  <c r="B47" i="5"/>
  <c r="C45" i="8"/>
  <c r="C45" i="5"/>
  <c r="C10" i="7"/>
  <c r="G9" i="7"/>
  <c r="D8" i="7"/>
  <c r="H7" i="7"/>
  <c r="D47" i="4"/>
  <c r="H46" i="4"/>
  <c r="D10" i="9"/>
  <c r="H9" i="9"/>
  <c r="E10" i="9"/>
  <c r="I9" i="9"/>
  <c r="D9" i="7" l="1"/>
  <c r="H8" i="7"/>
  <c r="D46" i="8"/>
  <c r="D46" i="5"/>
  <c r="C13" i="9"/>
  <c r="G12" i="9"/>
  <c r="B48" i="8"/>
  <c r="B48" i="5"/>
  <c r="C50" i="4"/>
  <c r="G49" i="4"/>
  <c r="E48" i="4"/>
  <c r="I47" i="4"/>
  <c r="E9" i="7"/>
  <c r="I8" i="7"/>
  <c r="D11" i="9"/>
  <c r="H10" i="9"/>
  <c r="C11" i="7"/>
  <c r="G10" i="7"/>
  <c r="E11" i="9"/>
  <c r="I10" i="9"/>
  <c r="C46" i="8"/>
  <c r="C46" i="5"/>
  <c r="D48" i="4"/>
  <c r="H47" i="4"/>
  <c r="C14" i="9" l="1"/>
  <c r="G13" i="9"/>
  <c r="C47" i="8"/>
  <c r="C47" i="5"/>
  <c r="D47" i="8"/>
  <c r="D47" i="5"/>
  <c r="D49" i="4"/>
  <c r="H48" i="4"/>
  <c r="E12" i="9"/>
  <c r="I11" i="9"/>
  <c r="E49" i="4"/>
  <c r="I48" i="4"/>
  <c r="E10" i="7"/>
  <c r="I9" i="7"/>
  <c r="B49" i="8"/>
  <c r="B49" i="5"/>
  <c r="D12" i="9"/>
  <c r="H11" i="9"/>
  <c r="C12" i="7"/>
  <c r="G11" i="7"/>
  <c r="C51" i="4"/>
  <c r="G50" i="4"/>
  <c r="D10" i="7"/>
  <c r="H9" i="7"/>
  <c r="C48" i="8" l="1"/>
  <c r="C48" i="5"/>
  <c r="E11" i="7"/>
  <c r="I10" i="7"/>
  <c r="B50" i="8"/>
  <c r="B50" i="5"/>
  <c r="D48" i="8"/>
  <c r="D48" i="5"/>
  <c r="E50" i="4"/>
  <c r="I49" i="4"/>
  <c r="D50" i="4"/>
  <c r="H49" i="4"/>
  <c r="C13" i="7"/>
  <c r="G12" i="7"/>
  <c r="D11" i="7"/>
  <c r="H10" i="7"/>
  <c r="C52" i="4"/>
  <c r="G51" i="4"/>
  <c r="D13" i="9"/>
  <c r="H12" i="9"/>
  <c r="E13" i="9"/>
  <c r="I12" i="9"/>
  <c r="C15" i="9"/>
  <c r="G14" i="9"/>
  <c r="C14" i="7" l="1"/>
  <c r="G13" i="7"/>
  <c r="C16" i="9"/>
  <c r="G15" i="9"/>
  <c r="E12" i="7"/>
  <c r="I11" i="7"/>
  <c r="D14" i="9"/>
  <c r="H13" i="9"/>
  <c r="B51" i="8"/>
  <c r="B51" i="5"/>
  <c r="D12" i="7"/>
  <c r="H11" i="7"/>
  <c r="E14" i="9"/>
  <c r="I13" i="9"/>
  <c r="C49" i="8"/>
  <c r="C49" i="5"/>
  <c r="D51" i="4"/>
  <c r="H50" i="4"/>
  <c r="D49" i="8"/>
  <c r="D49" i="5"/>
  <c r="G52" i="4"/>
  <c r="C53" i="4"/>
  <c r="E51" i="4"/>
  <c r="I50" i="4"/>
  <c r="E52" i="4" l="1"/>
  <c r="I51" i="4"/>
  <c r="D50" i="8"/>
  <c r="D50" i="5"/>
  <c r="B52" i="8"/>
  <c r="B52" i="5"/>
  <c r="D15" i="9"/>
  <c r="H14" i="9"/>
  <c r="C54" i="4"/>
  <c r="G53" i="4"/>
  <c r="E15" i="9"/>
  <c r="I14" i="9"/>
  <c r="E13" i="7"/>
  <c r="I12" i="7"/>
  <c r="D13" i="7"/>
  <c r="H12" i="7"/>
  <c r="C17" i="9"/>
  <c r="G16" i="9"/>
  <c r="C50" i="8"/>
  <c r="C50" i="5"/>
  <c r="D52" i="4"/>
  <c r="H51" i="4"/>
  <c r="C15" i="7"/>
  <c r="G14" i="7"/>
  <c r="C16" i="7" l="1"/>
  <c r="G15" i="7"/>
  <c r="D16" i="9"/>
  <c r="H15" i="9"/>
  <c r="H52" i="4"/>
  <c r="D53" i="4"/>
  <c r="E16" i="9"/>
  <c r="I15" i="9"/>
  <c r="C51" i="8"/>
  <c r="C51" i="5"/>
  <c r="B53" i="8"/>
  <c r="B53" i="5"/>
  <c r="D51" i="8"/>
  <c r="D51" i="5"/>
  <c r="D14" i="7"/>
  <c r="H13" i="7"/>
  <c r="E14" i="7"/>
  <c r="I13" i="7"/>
  <c r="C18" i="9"/>
  <c r="G17" i="9"/>
  <c r="C55" i="4"/>
  <c r="G54" i="4"/>
  <c r="E53" i="4"/>
  <c r="I52" i="4"/>
  <c r="D52" i="8" l="1"/>
  <c r="D52" i="5"/>
  <c r="E54" i="4"/>
  <c r="I53" i="4"/>
  <c r="C52" i="8"/>
  <c r="C52" i="5"/>
  <c r="D15" i="7"/>
  <c r="H14" i="7"/>
  <c r="D54" i="4"/>
  <c r="H53" i="4"/>
  <c r="D17" i="9"/>
  <c r="H16" i="9"/>
  <c r="B54" i="8"/>
  <c r="B54" i="5"/>
  <c r="C56" i="4"/>
  <c r="G55" i="4"/>
  <c r="C19" i="9"/>
  <c r="G18" i="9"/>
  <c r="E17" i="9"/>
  <c r="I16" i="9"/>
  <c r="E15" i="7"/>
  <c r="I14" i="7"/>
  <c r="C17" i="7"/>
  <c r="G16" i="7"/>
  <c r="C57" i="4" l="1"/>
  <c r="G56" i="4"/>
  <c r="B55" i="8"/>
  <c r="B55" i="5"/>
  <c r="E16" i="7"/>
  <c r="I15" i="7"/>
  <c r="D53" i="8"/>
  <c r="D53" i="5"/>
  <c r="D16" i="7"/>
  <c r="H15" i="7"/>
  <c r="D18" i="9"/>
  <c r="H17" i="9"/>
  <c r="E55" i="4"/>
  <c r="I54" i="4"/>
  <c r="E18" i="9"/>
  <c r="I17" i="9"/>
  <c r="C53" i="8"/>
  <c r="C53" i="5"/>
  <c r="C18" i="7"/>
  <c r="G17" i="7"/>
  <c r="C20" i="9"/>
  <c r="G19" i="9"/>
  <c r="D55" i="4"/>
  <c r="H54" i="4"/>
  <c r="E17" i="7" l="1"/>
  <c r="I16" i="7"/>
  <c r="D56" i="4"/>
  <c r="H55" i="4"/>
  <c r="D54" i="8"/>
  <c r="D54" i="5"/>
  <c r="D19" i="9"/>
  <c r="H18" i="9"/>
  <c r="C54" i="8"/>
  <c r="C54" i="5"/>
  <c r="C19" i="7"/>
  <c r="G18" i="7"/>
  <c r="B56" i="8"/>
  <c r="B56" i="5"/>
  <c r="E19" i="9"/>
  <c r="I18" i="9"/>
  <c r="C21" i="9"/>
  <c r="G20" i="9"/>
  <c r="E56" i="4"/>
  <c r="I55" i="4"/>
  <c r="D17" i="7"/>
  <c r="H16" i="7"/>
  <c r="C58" i="4"/>
  <c r="G57" i="4"/>
  <c r="E20" i="9" l="1"/>
  <c r="I19" i="9"/>
  <c r="D18" i="7"/>
  <c r="H17" i="7"/>
  <c r="C59" i="4"/>
  <c r="G58" i="4"/>
  <c r="C55" i="8"/>
  <c r="C55" i="5"/>
  <c r="B57" i="8"/>
  <c r="B57" i="5"/>
  <c r="C20" i="7"/>
  <c r="G19" i="7"/>
  <c r="D57" i="4"/>
  <c r="H56" i="4"/>
  <c r="D20" i="9"/>
  <c r="H19" i="9"/>
  <c r="D55" i="8"/>
  <c r="D55" i="5"/>
  <c r="E57" i="4"/>
  <c r="I56" i="4"/>
  <c r="C22" i="9"/>
  <c r="G21" i="9"/>
  <c r="E18" i="7"/>
  <c r="I17" i="7"/>
  <c r="B58" i="8" l="1"/>
  <c r="B58" i="5"/>
  <c r="D21" i="9"/>
  <c r="H20" i="9"/>
  <c r="C60" i="4"/>
  <c r="G59" i="4"/>
  <c r="D56" i="8"/>
  <c r="D56" i="5"/>
  <c r="D19" i="7"/>
  <c r="H18" i="7"/>
  <c r="C56" i="8"/>
  <c r="C56" i="5"/>
  <c r="C21" i="7"/>
  <c r="G20" i="7"/>
  <c r="E19" i="7"/>
  <c r="I18" i="7"/>
  <c r="C23" i="9"/>
  <c r="G22" i="9"/>
  <c r="D58" i="4"/>
  <c r="H57" i="4"/>
  <c r="E58" i="4"/>
  <c r="I57" i="4"/>
  <c r="E21" i="9"/>
  <c r="I20" i="9"/>
  <c r="B59" i="8" l="1"/>
  <c r="B59" i="5"/>
  <c r="E20" i="7"/>
  <c r="I19" i="7"/>
  <c r="E59" i="4"/>
  <c r="I58" i="4"/>
  <c r="D57" i="8"/>
  <c r="D57" i="5"/>
  <c r="D22" i="9"/>
  <c r="H21" i="9"/>
  <c r="E22" i="9"/>
  <c r="I21" i="9"/>
  <c r="C57" i="8"/>
  <c r="C57" i="5"/>
  <c r="D59" i="4"/>
  <c r="H58" i="4"/>
  <c r="C22" i="7"/>
  <c r="G21" i="7"/>
  <c r="C61" i="4"/>
  <c r="G61" i="4" s="1"/>
  <c r="G60" i="4"/>
  <c r="C24" i="9"/>
  <c r="G23" i="9"/>
  <c r="D20" i="7"/>
  <c r="H19" i="7"/>
  <c r="C25" i="9" l="1"/>
  <c r="G24" i="9"/>
  <c r="B60" i="8"/>
  <c r="B60" i="5"/>
  <c r="B61" i="8"/>
  <c r="B61" i="5"/>
  <c r="E21" i="7"/>
  <c r="I20" i="7"/>
  <c r="D21" i="7"/>
  <c r="H20" i="7"/>
  <c r="E23" i="9"/>
  <c r="I22" i="9"/>
  <c r="C58" i="8"/>
  <c r="C58" i="5"/>
  <c r="D60" i="4"/>
  <c r="H59" i="4"/>
  <c r="D58" i="8"/>
  <c r="D58" i="5"/>
  <c r="E60" i="4"/>
  <c r="I59" i="4"/>
  <c r="C23" i="7"/>
  <c r="G22" i="7"/>
  <c r="D23" i="9"/>
  <c r="H22" i="9"/>
  <c r="D61" i="4" l="1"/>
  <c r="H61" i="4" s="1"/>
  <c r="H60" i="4"/>
  <c r="C59" i="8"/>
  <c r="C59" i="5"/>
  <c r="C24" i="7"/>
  <c r="G23" i="7"/>
  <c r="E24" i="9"/>
  <c r="I23" i="9"/>
  <c r="E22" i="7"/>
  <c r="I21" i="7"/>
  <c r="D59" i="8"/>
  <c r="D59" i="5"/>
  <c r="E61" i="4"/>
  <c r="I61" i="4" s="1"/>
  <c r="I60" i="4"/>
  <c r="D24" i="9"/>
  <c r="H23" i="9"/>
  <c r="D22" i="7"/>
  <c r="H21" i="7"/>
  <c r="C26" i="9"/>
  <c r="G25" i="9"/>
  <c r="D60" i="8" l="1"/>
  <c r="D60" i="5"/>
  <c r="D25" i="9"/>
  <c r="H24" i="9"/>
  <c r="D61" i="8"/>
  <c r="D61" i="5"/>
  <c r="C25" i="7"/>
  <c r="G24" i="7"/>
  <c r="C27" i="9"/>
  <c r="G26" i="9"/>
  <c r="C60" i="8"/>
  <c r="C60" i="5"/>
  <c r="E25" i="9"/>
  <c r="I24" i="9"/>
  <c r="D23" i="7"/>
  <c r="H22" i="7"/>
  <c r="E23" i="7"/>
  <c r="I22" i="7"/>
  <c r="C61" i="8"/>
  <c r="C61" i="5"/>
  <c r="C26" i="7" l="1"/>
  <c r="G25" i="7"/>
  <c r="D26" i="9"/>
  <c r="H25" i="9"/>
  <c r="E26" i="9"/>
  <c r="I25" i="9"/>
  <c r="D24" i="7"/>
  <c r="H23" i="7"/>
  <c r="E24" i="7"/>
  <c r="I23" i="7"/>
  <c r="C28" i="9"/>
  <c r="G27" i="9"/>
  <c r="E27" i="9" l="1"/>
  <c r="I26" i="9"/>
  <c r="D27" i="9"/>
  <c r="H26" i="9"/>
  <c r="D25" i="7"/>
  <c r="H24" i="7"/>
  <c r="C29" i="9"/>
  <c r="G28" i="9"/>
  <c r="E25" i="7"/>
  <c r="I24" i="7"/>
  <c r="C27" i="7"/>
  <c r="G26" i="7"/>
  <c r="D26" i="7" l="1"/>
  <c r="H25" i="7"/>
  <c r="D28" i="9"/>
  <c r="H27" i="9"/>
  <c r="C28" i="7"/>
  <c r="G27" i="7"/>
  <c r="C30" i="9"/>
  <c r="G29" i="9"/>
  <c r="E26" i="7"/>
  <c r="I25" i="7"/>
  <c r="E28" i="9"/>
  <c r="I27" i="9"/>
  <c r="C29" i="7" l="1"/>
  <c r="G28" i="7"/>
  <c r="D29" i="9"/>
  <c r="H28" i="9"/>
  <c r="C31" i="9"/>
  <c r="G30" i="9"/>
  <c r="E29" i="9"/>
  <c r="I28" i="9"/>
  <c r="E27" i="7"/>
  <c r="I26" i="7"/>
  <c r="D27" i="7"/>
  <c r="H26" i="7"/>
  <c r="C32" i="9" l="1"/>
  <c r="G31" i="9"/>
  <c r="D28" i="7"/>
  <c r="H27" i="7"/>
  <c r="D30" i="9"/>
  <c r="H29" i="9"/>
  <c r="E30" i="9"/>
  <c r="I29" i="9"/>
  <c r="E28" i="7"/>
  <c r="I27" i="7"/>
  <c r="C30" i="7"/>
  <c r="G29" i="7"/>
  <c r="D31" i="9" l="1"/>
  <c r="H30" i="9"/>
  <c r="E31" i="9"/>
  <c r="I30" i="9"/>
  <c r="D29" i="7"/>
  <c r="H28" i="7"/>
  <c r="C31" i="7"/>
  <c r="G30" i="7"/>
  <c r="E29" i="7"/>
  <c r="I28" i="7"/>
  <c r="C33" i="9"/>
  <c r="G32" i="9"/>
  <c r="E32" i="9" l="1"/>
  <c r="I31" i="9"/>
  <c r="C32" i="7"/>
  <c r="G31" i="7"/>
  <c r="C34" i="9"/>
  <c r="G33" i="9"/>
  <c r="D30" i="7"/>
  <c r="H29" i="7"/>
  <c r="E30" i="7"/>
  <c r="I29" i="7"/>
  <c r="D32" i="9"/>
  <c r="H31" i="9"/>
  <c r="D31" i="7" l="1"/>
  <c r="H30" i="7"/>
  <c r="D33" i="9"/>
  <c r="H32" i="9"/>
  <c r="C33" i="7"/>
  <c r="G32" i="7"/>
  <c r="C35" i="9"/>
  <c r="G34" i="9"/>
  <c r="E31" i="7"/>
  <c r="I30" i="7"/>
  <c r="E33" i="9"/>
  <c r="I32" i="9"/>
  <c r="C36" i="9" l="1"/>
  <c r="G35" i="9"/>
  <c r="C34" i="7"/>
  <c r="G33" i="7"/>
  <c r="D34" i="9"/>
  <c r="H33" i="9"/>
  <c r="E34" i="9"/>
  <c r="I33" i="9"/>
  <c r="E32" i="7"/>
  <c r="I31" i="7"/>
  <c r="D32" i="7"/>
  <c r="H31" i="7"/>
  <c r="D35" i="9" l="1"/>
  <c r="H34" i="9"/>
  <c r="E35" i="9"/>
  <c r="I34" i="9"/>
  <c r="C35" i="7"/>
  <c r="G34" i="7"/>
  <c r="D33" i="7"/>
  <c r="H32" i="7"/>
  <c r="E33" i="7"/>
  <c r="I32" i="7"/>
  <c r="C37" i="9"/>
  <c r="G36" i="9"/>
  <c r="C36" i="7" l="1"/>
  <c r="G35" i="7"/>
  <c r="E36" i="9"/>
  <c r="I35" i="9"/>
  <c r="C38" i="9"/>
  <c r="G37" i="9"/>
  <c r="D34" i="7"/>
  <c r="H33" i="7"/>
  <c r="E34" i="7"/>
  <c r="I33" i="7"/>
  <c r="D36" i="9"/>
  <c r="H35" i="9"/>
  <c r="C39" i="9" l="1"/>
  <c r="G38" i="9"/>
  <c r="D35" i="7"/>
  <c r="H34" i="7"/>
  <c r="E37" i="9"/>
  <c r="I36" i="9"/>
  <c r="D37" i="9"/>
  <c r="H36" i="9"/>
  <c r="E35" i="7"/>
  <c r="I34" i="7"/>
  <c r="C37" i="7"/>
  <c r="G36" i="7"/>
  <c r="E38" i="9" l="1"/>
  <c r="I37" i="9"/>
  <c r="D36" i="7"/>
  <c r="H35" i="7"/>
  <c r="C38" i="7"/>
  <c r="G37" i="7"/>
  <c r="D38" i="9"/>
  <c r="H37" i="9"/>
  <c r="E36" i="7"/>
  <c r="I35" i="7"/>
  <c r="C40" i="9"/>
  <c r="G39" i="9"/>
  <c r="D37" i="7" l="1"/>
  <c r="H36" i="7"/>
  <c r="D39" i="9"/>
  <c r="H38" i="9"/>
  <c r="C41" i="9"/>
  <c r="G40" i="9"/>
  <c r="C39" i="7"/>
  <c r="G38" i="7"/>
  <c r="E37" i="7"/>
  <c r="I36" i="7"/>
  <c r="E39" i="9"/>
  <c r="I38" i="9"/>
  <c r="C42" i="9" l="1"/>
  <c r="G41" i="9"/>
  <c r="D40" i="9"/>
  <c r="H39" i="9"/>
  <c r="E40" i="9"/>
  <c r="I39" i="9"/>
  <c r="C40" i="7"/>
  <c r="G39" i="7"/>
  <c r="E38" i="7"/>
  <c r="I37" i="7"/>
  <c r="D38" i="7"/>
  <c r="H37" i="7"/>
  <c r="D41" i="9" l="1"/>
  <c r="H40" i="9"/>
  <c r="E41" i="9"/>
  <c r="I40" i="9"/>
  <c r="D39" i="7"/>
  <c r="H38" i="7"/>
  <c r="C41" i="7"/>
  <c r="G40" i="7"/>
  <c r="E39" i="7"/>
  <c r="I38" i="7"/>
  <c r="C43" i="9"/>
  <c r="G42" i="9"/>
  <c r="E42" i="9" l="1"/>
  <c r="I41" i="9"/>
  <c r="D40" i="7"/>
  <c r="H39" i="7"/>
  <c r="C44" i="9"/>
  <c r="G43" i="9"/>
  <c r="C42" i="7"/>
  <c r="G41" i="7"/>
  <c r="E40" i="7"/>
  <c r="I39" i="7"/>
  <c r="D42" i="9"/>
  <c r="H41" i="9"/>
  <c r="E43" i="9" l="1"/>
  <c r="I42" i="9"/>
  <c r="C45" i="9"/>
  <c r="G44" i="9"/>
  <c r="D41" i="7"/>
  <c r="H40" i="7"/>
  <c r="E41" i="7"/>
  <c r="I40" i="7"/>
  <c r="C43" i="7"/>
  <c r="G42" i="7"/>
  <c r="D43" i="9"/>
  <c r="H42" i="9"/>
  <c r="E42" i="7" l="1"/>
  <c r="I41" i="7"/>
  <c r="C46" i="9"/>
  <c r="G45" i="9"/>
  <c r="D44" i="9"/>
  <c r="H43" i="9"/>
  <c r="D42" i="7"/>
  <c r="H41" i="7"/>
  <c r="C44" i="7"/>
  <c r="G43" i="7"/>
  <c r="E44" i="9"/>
  <c r="I43" i="9"/>
  <c r="D45" i="9" l="1"/>
  <c r="H44" i="9"/>
  <c r="E45" i="9"/>
  <c r="I44" i="9"/>
  <c r="D43" i="7"/>
  <c r="H42" i="7"/>
  <c r="C47" i="9"/>
  <c r="G46" i="9"/>
  <c r="C45" i="7"/>
  <c r="G44" i="7"/>
  <c r="E43" i="7"/>
  <c r="I42" i="7"/>
  <c r="D44" i="7" l="1"/>
  <c r="H43" i="7"/>
  <c r="C46" i="7"/>
  <c r="G45" i="7"/>
  <c r="E46" i="9"/>
  <c r="I45" i="9"/>
  <c r="C48" i="9"/>
  <c r="G47" i="9"/>
  <c r="E44" i="7"/>
  <c r="I43" i="7"/>
  <c r="D46" i="9"/>
  <c r="H45" i="9"/>
  <c r="C49" i="9" l="1"/>
  <c r="G48" i="9"/>
  <c r="C47" i="7"/>
  <c r="G46" i="7"/>
  <c r="D47" i="9"/>
  <c r="H46" i="9"/>
  <c r="E47" i="9"/>
  <c r="I46" i="9"/>
  <c r="E45" i="7"/>
  <c r="I44" i="7"/>
  <c r="D45" i="7"/>
  <c r="H44" i="7"/>
  <c r="E48" i="9" l="1"/>
  <c r="I47" i="9"/>
  <c r="C48" i="7"/>
  <c r="G47" i="7"/>
  <c r="D46" i="7"/>
  <c r="H45" i="7"/>
  <c r="D48" i="9"/>
  <c r="H47" i="9"/>
  <c r="E46" i="7"/>
  <c r="I45" i="7"/>
  <c r="C50" i="9"/>
  <c r="G49" i="9"/>
  <c r="C49" i="7" l="1"/>
  <c r="G48" i="7"/>
  <c r="D49" i="9"/>
  <c r="H48" i="9"/>
  <c r="C51" i="9"/>
  <c r="G50" i="9"/>
  <c r="D47" i="7"/>
  <c r="H46" i="7"/>
  <c r="E47" i="7"/>
  <c r="I46" i="7"/>
  <c r="E49" i="9"/>
  <c r="I48" i="9"/>
  <c r="D48" i="7" l="1"/>
  <c r="H47" i="7"/>
  <c r="D50" i="9"/>
  <c r="H49" i="9"/>
  <c r="E50" i="9"/>
  <c r="I49" i="9"/>
  <c r="C52" i="9"/>
  <c r="G51" i="9"/>
  <c r="E48" i="7"/>
  <c r="I47" i="7"/>
  <c r="C50" i="7"/>
  <c r="G49" i="7"/>
  <c r="C53" i="9" l="1"/>
  <c r="G52" i="9"/>
  <c r="E51" i="9"/>
  <c r="I50" i="9"/>
  <c r="D51" i="9"/>
  <c r="H50" i="9"/>
  <c r="C51" i="7"/>
  <c r="G50" i="7"/>
  <c r="E49" i="7"/>
  <c r="I48" i="7"/>
  <c r="D49" i="7"/>
  <c r="H48" i="7"/>
  <c r="C52" i="7" l="1"/>
  <c r="G51" i="7"/>
  <c r="E52" i="9"/>
  <c r="I51" i="9"/>
  <c r="D50" i="7"/>
  <c r="H49" i="7"/>
  <c r="D52" i="9"/>
  <c r="H51" i="9"/>
  <c r="E50" i="7"/>
  <c r="I49" i="7"/>
  <c r="C54" i="9"/>
  <c r="G53" i="9"/>
  <c r="E53" i="9" l="1"/>
  <c r="I52" i="9"/>
  <c r="C55" i="9"/>
  <c r="G54" i="9"/>
  <c r="D53" i="9"/>
  <c r="H52" i="9"/>
  <c r="D51" i="7"/>
  <c r="H50" i="7"/>
  <c r="E51" i="7"/>
  <c r="I50" i="7"/>
  <c r="C53" i="7"/>
  <c r="G52" i="7"/>
  <c r="D52" i="7" l="1"/>
  <c r="H51" i="7"/>
  <c r="C56" i="9"/>
  <c r="G55" i="9"/>
  <c r="C54" i="7"/>
  <c r="G53" i="7"/>
  <c r="D54" i="9"/>
  <c r="H53" i="9"/>
  <c r="E52" i="7"/>
  <c r="I51" i="7"/>
  <c r="E54" i="9"/>
  <c r="I53" i="9"/>
  <c r="D55" i="9" l="1"/>
  <c r="H54" i="9"/>
  <c r="C55" i="7"/>
  <c r="G54" i="7"/>
  <c r="C57" i="9"/>
  <c r="G56" i="9"/>
  <c r="E55" i="9"/>
  <c r="I54" i="9"/>
  <c r="E53" i="7"/>
  <c r="I52" i="7"/>
  <c r="D53" i="7"/>
  <c r="H52" i="7"/>
  <c r="C58" i="9" l="1"/>
  <c r="G57" i="9"/>
  <c r="E56" i="9"/>
  <c r="I55" i="9"/>
  <c r="C56" i="7"/>
  <c r="G55" i="7"/>
  <c r="D54" i="7"/>
  <c r="H53" i="7"/>
  <c r="E54" i="7"/>
  <c r="I53" i="7"/>
  <c r="D56" i="9"/>
  <c r="H55" i="9"/>
  <c r="C57" i="7" l="1"/>
  <c r="G56" i="7"/>
  <c r="D55" i="7"/>
  <c r="H54" i="7"/>
  <c r="E57" i="9"/>
  <c r="I56" i="9"/>
  <c r="D57" i="9"/>
  <c r="H56" i="9"/>
  <c r="E55" i="7"/>
  <c r="I54" i="7"/>
  <c r="C59" i="9"/>
  <c r="G58" i="9"/>
  <c r="C60" i="9" l="1"/>
  <c r="G59" i="9"/>
  <c r="D58" i="9"/>
  <c r="H57" i="9"/>
  <c r="E58" i="9"/>
  <c r="I57" i="9"/>
  <c r="D56" i="7"/>
  <c r="H55" i="7"/>
  <c r="E56" i="7"/>
  <c r="I55" i="7"/>
  <c r="C58" i="7"/>
  <c r="G57" i="7"/>
  <c r="E59" i="9" l="1"/>
  <c r="I58" i="9"/>
  <c r="D57" i="7"/>
  <c r="H56" i="7"/>
  <c r="D59" i="9"/>
  <c r="H58" i="9"/>
  <c r="C59" i="7"/>
  <c r="G58" i="7"/>
  <c r="E57" i="7"/>
  <c r="I56" i="7"/>
  <c r="C61" i="9"/>
  <c r="G60" i="9"/>
  <c r="C60" i="7" l="1"/>
  <c r="G59" i="7"/>
  <c r="D60" i="9"/>
  <c r="H59" i="9"/>
  <c r="D58" i="7"/>
  <c r="H57" i="7"/>
  <c r="C62" i="9"/>
  <c r="G61" i="9"/>
  <c r="E58" i="7"/>
  <c r="I57" i="7"/>
  <c r="E60" i="9"/>
  <c r="I59" i="9"/>
  <c r="D59" i="7" l="1"/>
  <c r="H58" i="7"/>
  <c r="C63" i="9"/>
  <c r="G62" i="9"/>
  <c r="D61" i="9"/>
  <c r="H60" i="9"/>
  <c r="E61" i="9"/>
  <c r="I60" i="9"/>
  <c r="E59" i="7"/>
  <c r="I58" i="7"/>
  <c r="C61" i="7"/>
  <c r="G60" i="7"/>
  <c r="E62" i="9" l="1"/>
  <c r="I61" i="9"/>
  <c r="C64" i="9"/>
  <c r="G63" i="9"/>
  <c r="C62" i="7"/>
  <c r="G61" i="7"/>
  <c r="D62" i="9"/>
  <c r="H61" i="9"/>
  <c r="E60" i="7"/>
  <c r="I59" i="7"/>
  <c r="D60" i="7"/>
  <c r="H59" i="7"/>
  <c r="C63" i="7" l="1"/>
  <c r="G62" i="7"/>
  <c r="E61" i="7"/>
  <c r="I60" i="7"/>
  <c r="D63" i="9"/>
  <c r="H62" i="9"/>
  <c r="C65" i="9"/>
  <c r="G64" i="9"/>
  <c r="D61" i="7"/>
  <c r="H60" i="7"/>
  <c r="E63" i="9"/>
  <c r="I62" i="9"/>
  <c r="D64" i="9" l="1"/>
  <c r="H63" i="9"/>
  <c r="E62" i="7"/>
  <c r="I61" i="7"/>
  <c r="C66" i="9"/>
  <c r="G65" i="9"/>
  <c r="E64" i="9"/>
  <c r="I63" i="9"/>
  <c r="D62" i="7"/>
  <c r="H61" i="7"/>
  <c r="C64" i="7"/>
  <c r="G63" i="7"/>
  <c r="E63" i="7" l="1"/>
  <c r="I62" i="7"/>
  <c r="C67" i="9"/>
  <c r="G66" i="9"/>
  <c r="C65" i="7"/>
  <c r="G64" i="7"/>
  <c r="E65" i="9"/>
  <c r="I64" i="9"/>
  <c r="D63" i="7"/>
  <c r="H62" i="7"/>
  <c r="D65" i="9"/>
  <c r="H64" i="9"/>
  <c r="E66" i="9" l="1"/>
  <c r="I65" i="9"/>
  <c r="C68" i="9"/>
  <c r="G67" i="9"/>
  <c r="D66" i="9"/>
  <c r="H65" i="9"/>
  <c r="C66" i="7"/>
  <c r="G65" i="7"/>
  <c r="D64" i="7"/>
  <c r="H63" i="7"/>
  <c r="E64" i="7"/>
  <c r="I63" i="7"/>
  <c r="C67" i="7" l="1"/>
  <c r="G66" i="7"/>
  <c r="C69" i="9"/>
  <c r="G68" i="9"/>
  <c r="D67" i="9"/>
  <c r="H66" i="9"/>
  <c r="E65" i="7"/>
  <c r="I64" i="7"/>
  <c r="D65" i="7"/>
  <c r="H64" i="7"/>
  <c r="E67" i="9"/>
  <c r="I66" i="9"/>
  <c r="D68" i="9" l="1"/>
  <c r="H67" i="9"/>
  <c r="C70" i="9"/>
  <c r="G69" i="9"/>
  <c r="E68" i="9"/>
  <c r="I67" i="9"/>
  <c r="E66" i="7"/>
  <c r="I65" i="7"/>
  <c r="D66" i="7"/>
  <c r="H65" i="7"/>
  <c r="C68" i="7"/>
  <c r="G67" i="7"/>
  <c r="E69" i="9" l="1"/>
  <c r="I68" i="9"/>
  <c r="C71" i="9"/>
  <c r="G70" i="9"/>
  <c r="C69" i="7"/>
  <c r="G68" i="7"/>
  <c r="E67" i="7"/>
  <c r="I66" i="7"/>
  <c r="D67" i="7"/>
  <c r="H66" i="7"/>
  <c r="D69" i="9"/>
  <c r="H68" i="9"/>
  <c r="C72" i="9" l="1"/>
  <c r="G71" i="9"/>
  <c r="E68" i="7"/>
  <c r="I67" i="7"/>
  <c r="D70" i="9"/>
  <c r="H69" i="9"/>
  <c r="C70" i="7"/>
  <c r="G69" i="7"/>
  <c r="D68" i="7"/>
  <c r="H67" i="7"/>
  <c r="E70" i="9"/>
  <c r="I69" i="9"/>
  <c r="C71" i="7" l="1"/>
  <c r="G70" i="7"/>
  <c r="E69" i="7"/>
  <c r="I68" i="7"/>
  <c r="D71" i="9"/>
  <c r="H70" i="9"/>
  <c r="E71" i="9"/>
  <c r="I70" i="9"/>
  <c r="D69" i="7"/>
  <c r="H68" i="7"/>
  <c r="C73" i="9"/>
  <c r="G72" i="9"/>
  <c r="D72" i="9" l="1"/>
  <c r="H71" i="9"/>
  <c r="E70" i="7"/>
  <c r="I69" i="7"/>
  <c r="C74" i="9"/>
  <c r="G73" i="9"/>
  <c r="E72" i="9"/>
  <c r="I71" i="9"/>
  <c r="D70" i="7"/>
  <c r="H69" i="7"/>
  <c r="C72" i="7"/>
  <c r="G71" i="7"/>
  <c r="D73" i="9" l="1"/>
  <c r="H72" i="9"/>
  <c r="C75" i="9"/>
  <c r="G74" i="9"/>
  <c r="D71" i="7"/>
  <c r="H70" i="7"/>
  <c r="E71" i="7"/>
  <c r="I70" i="7"/>
  <c r="E73" i="9"/>
  <c r="I72" i="9"/>
  <c r="C73" i="7"/>
  <c r="G72" i="7"/>
  <c r="E72" i="7" l="1"/>
  <c r="I71" i="7"/>
  <c r="C76" i="9"/>
  <c r="G75" i="9"/>
  <c r="C74" i="7"/>
  <c r="G73" i="7"/>
  <c r="D72" i="7"/>
  <c r="H71" i="7"/>
  <c r="E74" i="9"/>
  <c r="I73" i="9"/>
  <c r="D74" i="9"/>
  <c r="H73" i="9"/>
  <c r="D75" i="9" l="1"/>
  <c r="H74" i="9"/>
  <c r="D73" i="7"/>
  <c r="H72" i="7"/>
  <c r="C75" i="7"/>
  <c r="G74" i="7"/>
  <c r="C77" i="9"/>
  <c r="G76" i="9"/>
  <c r="E75" i="9"/>
  <c r="I74" i="9"/>
  <c r="E73" i="7"/>
  <c r="I72" i="7"/>
  <c r="C76" i="7" l="1"/>
  <c r="G75" i="7"/>
  <c r="C78" i="9"/>
  <c r="G77" i="9"/>
  <c r="D74" i="7"/>
  <c r="H73" i="7"/>
  <c r="E74" i="7"/>
  <c r="I73" i="7"/>
  <c r="E76" i="9"/>
  <c r="I75" i="9"/>
  <c r="D76" i="9"/>
  <c r="H75" i="9"/>
  <c r="E75" i="7" l="1"/>
  <c r="I74" i="7"/>
  <c r="C79" i="9"/>
  <c r="G78" i="9"/>
  <c r="D77" i="9"/>
  <c r="H76" i="9"/>
  <c r="D75" i="7"/>
  <c r="H74" i="7"/>
  <c r="E77" i="9"/>
  <c r="I76" i="9"/>
  <c r="C77" i="7"/>
  <c r="G76" i="7"/>
  <c r="D78" i="9" l="1"/>
  <c r="H77" i="9"/>
  <c r="C80" i="9"/>
  <c r="G80" i="9" s="1"/>
  <c r="G79" i="9"/>
  <c r="C78" i="7"/>
  <c r="G77" i="7"/>
  <c r="D76" i="7"/>
  <c r="H75" i="7"/>
  <c r="E78" i="9"/>
  <c r="I77" i="9"/>
  <c r="E76" i="7"/>
  <c r="I75" i="7"/>
  <c r="D77" i="7" l="1"/>
  <c r="H76" i="7"/>
  <c r="E77" i="7"/>
  <c r="I76" i="7"/>
  <c r="C79" i="7"/>
  <c r="G78" i="7"/>
  <c r="E79" i="9"/>
  <c r="I78" i="9"/>
  <c r="D79" i="9"/>
  <c r="H78" i="9"/>
  <c r="E78" i="7" l="1"/>
  <c r="I77" i="7"/>
  <c r="C80" i="7"/>
  <c r="G80" i="7" s="1"/>
  <c r="G79" i="7"/>
  <c r="E80" i="9"/>
  <c r="I80" i="9" s="1"/>
  <c r="I79" i="9"/>
  <c r="D80" i="9"/>
  <c r="H80" i="9" s="1"/>
  <c r="H79" i="9"/>
  <c r="D78" i="7"/>
  <c r="H77" i="7"/>
  <c r="D79" i="7" l="1"/>
  <c r="H78" i="7"/>
  <c r="E79" i="7"/>
  <c r="I78" i="7"/>
  <c r="E80" i="7" l="1"/>
  <c r="I80" i="7" s="1"/>
  <c r="I79" i="7"/>
  <c r="D80" i="7"/>
  <c r="H80" i="7" s="1"/>
  <c r="H79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3" authorId="0" shapeId="0" xr:uid="{00000000-0006-0000-0100-000001000000}">
      <text>
        <r>
          <rPr>
            <sz val="9"/>
            <color indexed="81"/>
            <rFont val="Tahoma"/>
            <family val="2"/>
          </rPr>
          <t>OECD Data:
https://data.oecd.org/pop/population.htm</t>
        </r>
      </text>
    </comment>
    <comment ref="C7" authorId="0" shapeId="0" xr:uid="{00000000-0006-0000-0100-000002000000}">
      <text>
        <r>
          <rPr>
            <sz val="9"/>
            <color indexed="81"/>
            <rFont val="Tahoma"/>
            <family val="2"/>
          </rPr>
          <t>La population de la Belgique, 1974, Société Belge de Démographie, Brussels : C.I.C.R.E.D.
http://www.cicred.org/Eng/Publications/pdf/c-c4.pdf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5" authorId="0" shapeId="0" xr:uid="{00000000-0006-0000-0300-000001000000}">
      <text>
        <r>
          <rPr>
            <sz val="9"/>
            <color indexed="81"/>
            <rFont val="Tahoma"/>
            <family val="2"/>
          </rPr>
          <t>(Compagnie de Saint-Gobain, 1953)</t>
        </r>
      </text>
    </comment>
    <comment ref="C20" authorId="0" shapeId="0" xr:uid="{00000000-0006-0000-0300-000002000000}">
      <text>
        <r>
          <rPr>
            <sz val="9"/>
            <color indexed="81"/>
            <rFont val="Tahoma"/>
            <family val="2"/>
          </rPr>
          <t>(Compagnie de Saint-Gobain, 1953)</t>
        </r>
      </text>
    </comment>
    <comment ref="C25" authorId="0" shapeId="0" xr:uid="{00000000-0006-0000-0300-000003000000}">
      <text>
        <r>
          <rPr>
            <sz val="9"/>
            <color indexed="81"/>
            <rFont val="Tahoma"/>
            <family val="2"/>
          </rPr>
          <t>(Glaces et verres, 1964)</t>
        </r>
      </text>
    </comment>
    <comment ref="C62" authorId="0" shapeId="0" xr:uid="{00000000-0006-0000-0300-000004000000}">
      <text>
        <r>
          <rPr>
            <sz val="9"/>
            <color indexed="81"/>
            <rFont val="Tahoma"/>
            <family val="2"/>
          </rPr>
          <t>(Bodart, 2002)</t>
        </r>
      </text>
    </comment>
    <comment ref="C69" authorId="0" shapeId="0" xr:uid="{00000000-0006-0000-0300-000005000000}">
      <text>
        <r>
          <rPr>
            <sz val="9"/>
            <color indexed="81"/>
            <rFont val="Tahoma"/>
            <family val="2"/>
          </rPr>
          <t>(EuroWindoor, 2009)</t>
        </r>
      </text>
    </comment>
    <comment ref="D80" authorId="0" shapeId="0" xr:uid="{193B203E-AB9F-4E62-BC1E-AAA7C4E98A63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(Private discussion with glass industries. According to them, since 2000, average thickness is around 6mm per glass sheet)</t>
        </r>
      </text>
    </comment>
  </commentList>
</comments>
</file>

<file path=xl/sharedStrings.xml><?xml version="1.0" encoding="utf-8"?>
<sst xmlns="http://schemas.openxmlformats.org/spreadsheetml/2006/main" count="108" uniqueCount="55">
  <si>
    <t>France</t>
  </si>
  <si>
    <t>BELGIUM</t>
  </si>
  <si>
    <t>(see below)</t>
  </si>
  <si>
    <t>Consumption</t>
  </si>
  <si>
    <t>Belgium</t>
  </si>
  <si>
    <t>year</t>
  </si>
  <si>
    <t>[10^6 m²]</t>
  </si>
  <si>
    <t>[10³ m²]</t>
  </si>
  <si>
    <t>Lifespan</t>
  </si>
  <si>
    <t>min.</t>
  </si>
  <si>
    <t>mean.</t>
  </si>
  <si>
    <t>max.</t>
  </si>
  <si>
    <t>rounded average, [y.]</t>
  </si>
  <si>
    <t>average [y.]</t>
  </si>
  <si>
    <t>interpolation</t>
  </si>
  <si>
    <t>year of disposal</t>
  </si>
  <si>
    <t>quantity</t>
  </si>
  <si>
    <t>average, [10³ m²]</t>
  </si>
  <si>
    <t>[m²/1000cap]</t>
  </si>
  <si>
    <t>Population, x1000</t>
  </si>
  <si>
    <t>mean</t>
  </si>
  <si>
    <t>quantity, yearly</t>
  </si>
  <si>
    <t>quantity, cumulated</t>
  </si>
  <si>
    <t>consumption and outflow, 1000 m²</t>
  </si>
  <si>
    <t>stock and cumulated waste, 1000 m²</t>
  </si>
  <si>
    <t>consumption per 1000cap, m²/1000cap</t>
  </si>
  <si>
    <t>stock per 1000cap, m²/1000cap</t>
  </si>
  <si>
    <t>Consumption of IGUs</t>
  </si>
  <si>
    <t>Sources: OECD, https://data.oecd.org/pop/population.htm</t>
  </si>
  <si>
    <t>BE, interpolation from 1947 to 1959:</t>
  </si>
  <si>
    <t>Stock in Belgium</t>
  </si>
  <si>
    <t>Waste flow in France</t>
  </si>
  <si>
    <t>Waste flow in Belgium</t>
  </si>
  <si>
    <t>Stock in France</t>
  </si>
  <si>
    <t>Summary:</t>
  </si>
  <si>
    <t>To cite:</t>
  </si>
  <si>
    <t>Souviron, Jean. 2022. “Glazing Beyond Energy Efficiency: An Environmental Analysis
of the Socio-Technical Trajectory of Architectural Glass.” PhD diss., Université Libre de Bruxelles.</t>
  </si>
  <si>
    <t>Organisation of the file:</t>
  </si>
  <si>
    <t>sheets</t>
  </si>
  <si>
    <t>description</t>
  </si>
  <si>
    <t>This Excel file is Appendix E of the doctoral dissertation "Beyond Energy Efficiency." It presents the data and calculations used in Section 6.1: "Flows of Architectural Glass Waste in Belgium, France and Europe."</t>
  </si>
  <si>
    <r>
      <t xml:space="preserve">"BE_Outflow" </t>
    </r>
    <r>
      <rPr>
        <sz val="11"/>
        <color theme="1"/>
        <rFont val="Calibri"/>
        <family val="2"/>
        <scheme val="minor"/>
      </rPr>
      <t xml:space="preserve">and </t>
    </r>
    <r>
      <rPr>
        <i/>
        <sz val="11"/>
        <color theme="1"/>
        <rFont val="Calibri"/>
        <family val="2"/>
        <scheme val="minor"/>
      </rPr>
      <t>"FR_Outflow"</t>
    </r>
  </si>
  <si>
    <r>
      <t xml:space="preserve">"BE_Stock" </t>
    </r>
    <r>
      <rPr>
        <sz val="11"/>
        <color theme="1"/>
        <rFont val="Calibri"/>
        <family val="2"/>
        <scheme val="minor"/>
      </rPr>
      <t xml:space="preserve">and </t>
    </r>
    <r>
      <rPr>
        <i/>
        <sz val="11"/>
        <color theme="1"/>
        <rFont val="Calibri"/>
        <family val="2"/>
        <scheme val="minor"/>
      </rPr>
      <t>"FR_Stock"</t>
    </r>
  </si>
  <si>
    <t>"Graph"</t>
  </si>
  <si>
    <t>Graphs used in the Section 6.1: "Flows of Architectural Glass Waste in Belgium, France and Europe."</t>
  </si>
  <si>
    <t>"RawData"</t>
  </si>
  <si>
    <t>"Population"</t>
  </si>
  <si>
    <t>"Comsumption"</t>
  </si>
  <si>
    <t>"Lifespan"</t>
  </si>
  <si>
    <t>Population growth in Belgium and France since 1945.</t>
  </si>
  <si>
    <t>Post-process of the raw data concerning the consumption of IGUs.</t>
  </si>
  <si>
    <t>Data collected from archives (see Bibliography) showing the evolution of insulating glass unit (IGU) consumption since 1945 in France and Belgium.</t>
  </si>
  <si>
    <t>Evolution of the average lifespan of IGUs according to information collected in the archives.</t>
  </si>
  <si>
    <t>Estimation of the evolution of the quantity of discarded IGUs in relation to the date of their consumption and their lifespan.</t>
  </si>
  <si>
    <t>Estimation of the evolution of the stock of IGUs.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</si>
</sst>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6" formatCode="0.0"/>
    <numFmt numFmtId="168" formatCode="#,##0_ ;\-#,##0\ 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4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21" fillId="0" borderId="10" xfId="0" applyFont="1" applyBorder="1" applyAlignment="1">
      <alignment horizontal="center"/>
    </xf>
    <xf numFmtId="1" fontId="20" fillId="0" borderId="0" xfId="1" applyNumberFormat="1" applyFont="1" applyBorder="1" applyAlignment="1">
      <alignment horizontal="center" wrapText="1"/>
    </xf>
    <xf numFmtId="1" fontId="20" fillId="0" borderId="0" xfId="1" applyNumberFormat="1" applyFont="1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65" fontId="20" fillId="0" borderId="0" xfId="1" applyNumberFormat="1" applyFont="1" applyBorder="1" applyAlignment="1">
      <alignment horizontal="center"/>
    </xf>
    <xf numFmtId="0" fontId="16" fillId="0" borderId="0" xfId="0" applyFont="1"/>
    <xf numFmtId="0" fontId="2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1" fontId="24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10" xfId="0" applyBorder="1" applyAlignment="1">
      <alignment horizontal="left"/>
    </xf>
    <xf numFmtId="0" fontId="0" fillId="0" borderId="0" xfId="0" applyAlignment="1">
      <alignment horizontal="left" vertical="top"/>
    </xf>
    <xf numFmtId="0" fontId="16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10" xfId="0" applyBorder="1" applyAlignment="1">
      <alignment horizontal="left" vertical="top"/>
    </xf>
    <xf numFmtId="0" fontId="0" fillId="0" borderId="10" xfId="0" applyBorder="1" applyAlignment="1">
      <alignment horizontal="center" vertical="top"/>
    </xf>
    <xf numFmtId="164" fontId="0" fillId="0" borderId="0" xfId="1" applyNumberFormat="1" applyFont="1" applyAlignment="1">
      <alignment horizontal="center" vertical="top"/>
    </xf>
    <xf numFmtId="166" fontId="0" fillId="0" borderId="0" xfId="1" applyNumberFormat="1" applyFont="1" applyAlignment="1">
      <alignment horizontal="center" vertical="top"/>
    </xf>
    <xf numFmtId="166" fontId="0" fillId="0" borderId="0" xfId="0" applyNumberFormat="1" applyAlignment="1">
      <alignment horizontal="center" vertical="top"/>
    </xf>
    <xf numFmtId="3" fontId="0" fillId="0" borderId="0" xfId="1" applyNumberFormat="1" applyFont="1" applyAlignment="1">
      <alignment horizontal="center"/>
    </xf>
    <xf numFmtId="3" fontId="0" fillId="0" borderId="0" xfId="1" applyNumberFormat="1" applyFont="1" applyBorder="1" applyAlignment="1">
      <alignment horizontal="center" vertical="center" wrapText="1"/>
    </xf>
    <xf numFmtId="3" fontId="0" fillId="0" borderId="0" xfId="1" applyNumberFormat="1" applyFont="1" applyBorder="1" applyAlignment="1">
      <alignment horizontal="center"/>
    </xf>
    <xf numFmtId="3" fontId="19" fillId="0" borderId="0" xfId="1" applyNumberFormat="1" applyFont="1" applyAlignment="1">
      <alignment horizontal="center"/>
    </xf>
    <xf numFmtId="3" fontId="0" fillId="0" borderId="0" xfId="1" applyNumberFormat="1" applyFont="1" applyFill="1" applyBorder="1" applyAlignment="1">
      <alignment horizontal="center"/>
    </xf>
    <xf numFmtId="0" fontId="25" fillId="0" borderId="0" xfId="0" applyFont="1" applyBorder="1" applyAlignment="1">
      <alignment horizontal="center" wrapText="1"/>
    </xf>
    <xf numFmtId="0" fontId="19" fillId="0" borderId="0" xfId="0" applyFont="1" applyBorder="1"/>
    <xf numFmtId="43" fontId="19" fillId="0" borderId="0" xfId="0" applyNumberFormat="1" applyFont="1" applyBorder="1"/>
    <xf numFmtId="165" fontId="0" fillId="33" borderId="0" xfId="1" applyNumberFormat="1" applyFont="1" applyFill="1" applyBorder="1" applyAlignment="1">
      <alignment horizontal="center"/>
    </xf>
    <xf numFmtId="3" fontId="0" fillId="33" borderId="0" xfId="1" applyNumberFormat="1" applyFont="1" applyFill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21" fillId="0" borderId="0" xfId="0" applyFont="1" applyBorder="1" applyAlignment="1">
      <alignment horizontal="left"/>
    </xf>
    <xf numFmtId="0" fontId="21" fillId="0" borderId="10" xfId="0" applyFont="1" applyBorder="1" applyAlignment="1">
      <alignment horizontal="left"/>
    </xf>
    <xf numFmtId="165" fontId="0" fillId="33" borderId="0" xfId="0" applyNumberFormat="1" applyFill="1" applyBorder="1"/>
    <xf numFmtId="165" fontId="19" fillId="33" borderId="0" xfId="0" applyNumberFormat="1" applyFont="1" applyFill="1" applyBorder="1"/>
    <xf numFmtId="0" fontId="16" fillId="0" borderId="0" xfId="0" applyFont="1" applyBorder="1" applyAlignment="1"/>
    <xf numFmtId="3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3" fontId="0" fillId="0" borderId="0" xfId="1" applyNumberFormat="1" applyFont="1" applyBorder="1" applyAlignment="1">
      <alignment horizontal="center" wrapText="1"/>
    </xf>
    <xf numFmtId="3" fontId="19" fillId="0" borderId="0" xfId="1" applyNumberFormat="1" applyFont="1" applyBorder="1" applyAlignment="1">
      <alignment horizontal="center" wrapText="1"/>
    </xf>
    <xf numFmtId="3" fontId="19" fillId="0" borderId="0" xfId="1" applyNumberFormat="1" applyFont="1" applyBorder="1" applyAlignment="1">
      <alignment horizontal="center"/>
    </xf>
    <xf numFmtId="3" fontId="19" fillId="0" borderId="0" xfId="0" applyNumberFormat="1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1" fontId="20" fillId="0" borderId="0" xfId="0" applyNumberFormat="1" applyFont="1" applyBorder="1" applyAlignment="1">
      <alignment horizontal="center"/>
    </xf>
    <xf numFmtId="1" fontId="24" fillId="0" borderId="0" xfId="0" applyNumberFormat="1" applyFont="1" applyBorder="1" applyAlignment="1">
      <alignment horizontal="center"/>
    </xf>
    <xf numFmtId="1" fontId="24" fillId="0" borderId="0" xfId="1" applyNumberFormat="1" applyFont="1" applyBorder="1" applyAlignment="1">
      <alignment horizontal="center" wrapText="1"/>
    </xf>
    <xf numFmtId="0" fontId="0" fillId="0" borderId="0" xfId="0" applyBorder="1" applyAlignment="1">
      <alignment horizontal="right"/>
    </xf>
    <xf numFmtId="1" fontId="20" fillId="33" borderId="0" xfId="0" applyNumberFormat="1" applyFont="1" applyFill="1" applyBorder="1" applyAlignment="1">
      <alignment horizontal="center"/>
    </xf>
    <xf numFmtId="1" fontId="24" fillId="33" borderId="0" xfId="0" applyNumberFormat="1" applyFont="1" applyFill="1" applyBorder="1" applyAlignment="1">
      <alignment horizontal="center"/>
    </xf>
    <xf numFmtId="0" fontId="21" fillId="0" borderId="10" xfId="0" applyFont="1" applyFill="1" applyBorder="1" applyAlignment="1">
      <alignment horizontal="center"/>
    </xf>
    <xf numFmtId="168" fontId="20" fillId="0" borderId="0" xfId="1" applyNumberFormat="1" applyFont="1" applyBorder="1" applyAlignment="1">
      <alignment horizontal="center"/>
    </xf>
    <xf numFmtId="168" fontId="0" fillId="0" borderId="0" xfId="1" applyNumberFormat="1" applyFont="1" applyBorder="1" applyAlignment="1">
      <alignment horizontal="center"/>
    </xf>
    <xf numFmtId="168" fontId="0" fillId="33" borderId="0" xfId="1" applyNumberFormat="1" applyFont="1" applyFill="1" applyBorder="1" applyAlignment="1">
      <alignment horizontal="center"/>
    </xf>
    <xf numFmtId="1" fontId="20" fillId="0" borderId="0" xfId="1" applyNumberFormat="1" applyFont="1" applyBorder="1" applyAlignment="1">
      <alignment horizontal="left" wrapText="1"/>
    </xf>
    <xf numFmtId="3" fontId="20" fillId="33" borderId="0" xfId="0" applyNumberFormat="1" applyFont="1" applyFill="1" applyBorder="1" applyAlignment="1">
      <alignment horizontal="center"/>
    </xf>
    <xf numFmtId="3" fontId="24" fillId="33" borderId="0" xfId="0" applyNumberFormat="1" applyFont="1" applyFill="1" applyBorder="1" applyAlignment="1">
      <alignment horizontal="center"/>
    </xf>
    <xf numFmtId="0" fontId="22" fillId="0" borderId="0" xfId="0" applyFont="1" applyBorder="1" applyAlignment="1">
      <alignment horizontal="left"/>
    </xf>
    <xf numFmtId="168" fontId="0" fillId="0" borderId="0" xfId="0" applyNumberFormat="1" applyBorder="1" applyAlignment="1">
      <alignment horizontal="center"/>
    </xf>
    <xf numFmtId="0" fontId="0" fillId="0" borderId="0" xfId="0" applyAlignment="1">
      <alignment vertical="top"/>
    </xf>
    <xf numFmtId="0" fontId="16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16" fillId="0" borderId="10" xfId="0" applyFont="1" applyBorder="1" applyAlignment="1">
      <alignment vertical="top"/>
    </xf>
    <xf numFmtId="0" fontId="21" fillId="0" borderId="0" xfId="0" applyFont="1" applyAlignment="1">
      <alignment vertical="top"/>
    </xf>
    <xf numFmtId="0" fontId="21" fillId="0" borderId="10" xfId="0" applyFont="1" applyBorder="1" applyAlignment="1">
      <alignment vertical="top"/>
    </xf>
    <xf numFmtId="0" fontId="0" fillId="0" borderId="10" xfId="0" applyBorder="1" applyAlignment="1">
      <alignment vertical="top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Consumption!$C$2</c:f>
              <c:strCache>
                <c:ptCount val="1"/>
                <c:pt idx="0">
                  <c:v>Consumption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Consumption!$B$5:$B$80</c:f>
              <c:numCache>
                <c:formatCode>General</c:formatCode>
                <c:ptCount val="76"/>
                <c:pt idx="0">
                  <c:v>1945</c:v>
                </c:pt>
                <c:pt idx="1">
                  <c:v>1946</c:v>
                </c:pt>
                <c:pt idx="2">
                  <c:v>1947</c:v>
                </c:pt>
                <c:pt idx="3">
                  <c:v>1948</c:v>
                </c:pt>
                <c:pt idx="4">
                  <c:v>1949</c:v>
                </c:pt>
                <c:pt idx="5">
                  <c:v>1950</c:v>
                </c:pt>
                <c:pt idx="6">
                  <c:v>1951</c:v>
                </c:pt>
                <c:pt idx="7">
                  <c:v>1952</c:v>
                </c:pt>
                <c:pt idx="8">
                  <c:v>1953</c:v>
                </c:pt>
                <c:pt idx="9">
                  <c:v>1954</c:v>
                </c:pt>
                <c:pt idx="10">
                  <c:v>1955</c:v>
                </c:pt>
                <c:pt idx="11">
                  <c:v>1956</c:v>
                </c:pt>
                <c:pt idx="12">
                  <c:v>1957</c:v>
                </c:pt>
                <c:pt idx="13">
                  <c:v>1958</c:v>
                </c:pt>
                <c:pt idx="14">
                  <c:v>1959</c:v>
                </c:pt>
                <c:pt idx="15">
                  <c:v>1960</c:v>
                </c:pt>
                <c:pt idx="16">
                  <c:v>1961</c:v>
                </c:pt>
                <c:pt idx="17">
                  <c:v>1962</c:v>
                </c:pt>
                <c:pt idx="18">
                  <c:v>1963</c:v>
                </c:pt>
                <c:pt idx="19">
                  <c:v>1964</c:v>
                </c:pt>
                <c:pt idx="20">
                  <c:v>1965</c:v>
                </c:pt>
                <c:pt idx="21">
                  <c:v>1966</c:v>
                </c:pt>
                <c:pt idx="22">
                  <c:v>1967</c:v>
                </c:pt>
                <c:pt idx="23">
                  <c:v>1968</c:v>
                </c:pt>
                <c:pt idx="24">
                  <c:v>1969</c:v>
                </c:pt>
                <c:pt idx="25">
                  <c:v>1970</c:v>
                </c:pt>
                <c:pt idx="26">
                  <c:v>1971</c:v>
                </c:pt>
                <c:pt idx="27">
                  <c:v>1972</c:v>
                </c:pt>
                <c:pt idx="28">
                  <c:v>1973</c:v>
                </c:pt>
                <c:pt idx="29">
                  <c:v>1974</c:v>
                </c:pt>
                <c:pt idx="30">
                  <c:v>1975</c:v>
                </c:pt>
                <c:pt idx="31">
                  <c:v>1976</c:v>
                </c:pt>
                <c:pt idx="32">
                  <c:v>1977</c:v>
                </c:pt>
                <c:pt idx="33">
                  <c:v>1978</c:v>
                </c:pt>
                <c:pt idx="34">
                  <c:v>1979</c:v>
                </c:pt>
                <c:pt idx="35">
                  <c:v>1980</c:v>
                </c:pt>
                <c:pt idx="36">
                  <c:v>1981</c:v>
                </c:pt>
                <c:pt idx="37">
                  <c:v>1982</c:v>
                </c:pt>
                <c:pt idx="38">
                  <c:v>1983</c:v>
                </c:pt>
                <c:pt idx="39">
                  <c:v>1984</c:v>
                </c:pt>
                <c:pt idx="40">
                  <c:v>1985</c:v>
                </c:pt>
                <c:pt idx="41">
                  <c:v>1986</c:v>
                </c:pt>
                <c:pt idx="42">
                  <c:v>1987</c:v>
                </c:pt>
                <c:pt idx="43">
                  <c:v>1988</c:v>
                </c:pt>
                <c:pt idx="44">
                  <c:v>1989</c:v>
                </c:pt>
                <c:pt idx="45">
                  <c:v>1990</c:v>
                </c:pt>
                <c:pt idx="46">
                  <c:v>1991</c:v>
                </c:pt>
                <c:pt idx="47">
                  <c:v>1992</c:v>
                </c:pt>
                <c:pt idx="48">
                  <c:v>1993</c:v>
                </c:pt>
                <c:pt idx="49">
                  <c:v>1994</c:v>
                </c:pt>
                <c:pt idx="50">
                  <c:v>1995</c:v>
                </c:pt>
                <c:pt idx="51">
                  <c:v>1996</c:v>
                </c:pt>
                <c:pt idx="52">
                  <c:v>1997</c:v>
                </c:pt>
                <c:pt idx="53">
                  <c:v>1998</c:v>
                </c:pt>
                <c:pt idx="54">
                  <c:v>1999</c:v>
                </c:pt>
                <c:pt idx="55">
                  <c:v>2000</c:v>
                </c:pt>
                <c:pt idx="56">
                  <c:v>2001</c:v>
                </c:pt>
                <c:pt idx="57">
                  <c:v>2002</c:v>
                </c:pt>
                <c:pt idx="58">
                  <c:v>2003</c:v>
                </c:pt>
                <c:pt idx="59">
                  <c:v>2004</c:v>
                </c:pt>
                <c:pt idx="60">
                  <c:v>2005</c:v>
                </c:pt>
                <c:pt idx="61">
                  <c:v>2006</c:v>
                </c:pt>
                <c:pt idx="62">
                  <c:v>2007</c:v>
                </c:pt>
                <c:pt idx="63">
                  <c:v>2008</c:v>
                </c:pt>
                <c:pt idx="64">
                  <c:v>2009</c:v>
                </c:pt>
                <c:pt idx="65">
                  <c:v>2010</c:v>
                </c:pt>
                <c:pt idx="66">
                  <c:v>2011</c:v>
                </c:pt>
                <c:pt idx="67">
                  <c:v>2012</c:v>
                </c:pt>
                <c:pt idx="68">
                  <c:v>2013</c:v>
                </c:pt>
                <c:pt idx="69">
                  <c:v>2014</c:v>
                </c:pt>
                <c:pt idx="70">
                  <c:v>2015</c:v>
                </c:pt>
                <c:pt idx="71">
                  <c:v>2016</c:v>
                </c:pt>
                <c:pt idx="72">
                  <c:v>2017</c:v>
                </c:pt>
                <c:pt idx="73">
                  <c:v>2018</c:v>
                </c:pt>
                <c:pt idx="74">
                  <c:v>2019</c:v>
                </c:pt>
                <c:pt idx="75">
                  <c:v>2020</c:v>
                </c:pt>
              </c:numCache>
            </c:numRef>
          </c:xVal>
          <c:yVal>
            <c:numRef>
              <c:f>Consumption!$C$5:$C$80</c:f>
              <c:numCache>
                <c:formatCode>#,##0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0.39402913943355095</c:v>
                </c:pt>
                <c:pt idx="3">
                  <c:v>1.55909586056644</c:v>
                </c:pt>
                <c:pt idx="4">
                  <c:v>3.46966911764705</c:v>
                </c:pt>
                <c:pt idx="5">
                  <c:v>6.1002178649237404</c:v>
                </c:pt>
                <c:pt idx="6">
                  <c:v>9.425211056644871</c:v>
                </c:pt>
                <c:pt idx="7">
                  <c:v>13.419117647058799</c:v>
                </c:pt>
                <c:pt idx="8">
                  <c:v>18.0564065904139</c:v>
                </c:pt>
                <c:pt idx="9">
                  <c:v>23.311546840958599</c:v>
                </c:pt>
                <c:pt idx="10">
                  <c:v>29.159007352941099</c:v>
                </c:pt>
                <c:pt idx="11">
                  <c:v>35.573257080609999</c:v>
                </c:pt>
                <c:pt idx="12">
                  <c:v>42.528764978213502</c:v>
                </c:pt>
                <c:pt idx="13">
                  <c:v>50</c:v>
                </c:pt>
                <c:pt idx="14">
                  <c:v>68.883272058823493</c:v>
                </c:pt>
                <c:pt idx="15">
                  <c:v>107.389705882352</c:v>
                </c:pt>
                <c:pt idx="16">
                  <c:v>161.46599264705799</c:v>
                </c:pt>
                <c:pt idx="17">
                  <c:v>227.058823529411</c:v>
                </c:pt>
                <c:pt idx="18">
                  <c:v>300.11488970588204</c:v>
                </c:pt>
                <c:pt idx="19">
                  <c:v>376.58088235294099</c:v>
                </c:pt>
                <c:pt idx="20">
                  <c:v>452.40349264705799</c:v>
                </c:pt>
                <c:pt idx="21">
                  <c:v>523.52941176470506</c:v>
                </c:pt>
                <c:pt idx="22">
                  <c:v>585.90533088235202</c:v>
                </c:pt>
                <c:pt idx="23">
                  <c:v>635.47794117647004</c:v>
                </c:pt>
                <c:pt idx="24">
                  <c:v>668.19393382352894</c:v>
                </c:pt>
                <c:pt idx="25">
                  <c:v>680</c:v>
                </c:pt>
                <c:pt idx="26">
                  <c:v>620</c:v>
                </c:pt>
                <c:pt idx="27">
                  <c:v>650</c:v>
                </c:pt>
                <c:pt idx="28">
                  <c:v>770</c:v>
                </c:pt>
                <c:pt idx="29">
                  <c:v>1050</c:v>
                </c:pt>
                <c:pt idx="30">
                  <c:v>1275</c:v>
                </c:pt>
                <c:pt idx="31">
                  <c:v>1570</c:v>
                </c:pt>
                <c:pt idx="32">
                  <c:v>1830</c:v>
                </c:pt>
                <c:pt idx="33">
                  <c:v>1850</c:v>
                </c:pt>
                <c:pt idx="34">
                  <c:v>1850</c:v>
                </c:pt>
                <c:pt idx="35">
                  <c:v>2500</c:v>
                </c:pt>
                <c:pt idx="36">
                  <c:v>2100</c:v>
                </c:pt>
                <c:pt idx="37">
                  <c:v>1900</c:v>
                </c:pt>
                <c:pt idx="38">
                  <c:v>1932.7796253982701</c:v>
                </c:pt>
                <c:pt idx="39">
                  <c:v>2024.0310150204798</c:v>
                </c:pt>
                <c:pt idx="40">
                  <c:v>2163.1229390077297</c:v>
                </c:pt>
                <c:pt idx="41">
                  <c:v>2339.4241675011299</c:v>
                </c:pt>
                <c:pt idx="42">
                  <c:v>2542.3034706417802</c:v>
                </c:pt>
                <c:pt idx="43">
                  <c:v>2761.1296185707702</c:v>
                </c:pt>
                <c:pt idx="44">
                  <c:v>2985.2713814292201</c:v>
                </c:pt>
                <c:pt idx="45">
                  <c:v>3204.0975293582101</c:v>
                </c:pt>
                <c:pt idx="46">
                  <c:v>3406.9768324988599</c:v>
                </c:pt>
                <c:pt idx="47">
                  <c:v>3583.2780609922602</c:v>
                </c:pt>
                <c:pt idx="48">
                  <c:v>3722.3699849795098</c:v>
                </c:pt>
                <c:pt idx="49">
                  <c:v>3813.6213746017197</c:v>
                </c:pt>
                <c:pt idx="50">
                  <c:v>3846.4010000000003</c:v>
                </c:pt>
                <c:pt idx="51">
                  <c:v>3474.1239999999898</c:v>
                </c:pt>
                <c:pt idx="52">
                  <c:v>3621.9739999999997</c:v>
                </c:pt>
                <c:pt idx="53">
                  <c:v>3822.221</c:v>
                </c:pt>
                <c:pt idx="54">
                  <c:v>3873.3939999999998</c:v>
                </c:pt>
                <c:pt idx="55">
                  <c:v>4126.049</c:v>
                </c:pt>
                <c:pt idx="56">
                  <c:v>4190.1959999999899</c:v>
                </c:pt>
                <c:pt idx="57">
                  <c:v>3875.1310000000003</c:v>
                </c:pt>
                <c:pt idx="58">
                  <c:v>4063.8189999999995</c:v>
                </c:pt>
                <c:pt idx="59">
                  <c:v>4315.2809999999999</c:v>
                </c:pt>
                <c:pt idx="60">
                  <c:v>4757.6720000000005</c:v>
                </c:pt>
                <c:pt idx="61">
                  <c:v>5049.5919999999996</c:v>
                </c:pt>
                <c:pt idx="62">
                  <c:v>5085.1100000000006</c:v>
                </c:pt>
                <c:pt idx="63">
                  <c:v>4706.7049999999899</c:v>
                </c:pt>
                <c:pt idx="64">
                  <c:v>4423.82</c:v>
                </c:pt>
                <c:pt idx="65">
                  <c:v>4149.0539999999992</c:v>
                </c:pt>
                <c:pt idx="66">
                  <c:v>4257.0420000000004</c:v>
                </c:pt>
                <c:pt idx="67">
                  <c:v>4453.18299999999</c:v>
                </c:pt>
                <c:pt idx="68">
                  <c:v>4008.7419999999997</c:v>
                </c:pt>
                <c:pt idx="69">
                  <c:v>3744.91168122216</c:v>
                </c:pt>
                <c:pt idx="70">
                  <c:v>3608.3650000000002</c:v>
                </c:pt>
                <c:pt idx="71">
                  <c:v>3588.19</c:v>
                </c:pt>
                <c:pt idx="72">
                  <c:v>3922.665</c:v>
                </c:pt>
                <c:pt idx="73">
                  <c:v>3724.0259999999998</c:v>
                </c:pt>
                <c:pt idx="74">
                  <c:v>3808</c:v>
                </c:pt>
                <c:pt idx="75">
                  <c:v>3740.4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2F-4C30-8EB7-9810176CD629}"/>
            </c:ext>
          </c:extLst>
        </c:ser>
        <c:ser>
          <c:idx val="1"/>
          <c:order val="1"/>
          <c:tx>
            <c:v>outflow, min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BE_Outflow!$B$5:$B$80</c:f>
              <c:numCache>
                <c:formatCode>0</c:formatCode>
                <c:ptCount val="76"/>
                <c:pt idx="0">
                  <c:v>1955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1972</c:v>
                </c:pt>
                <c:pt idx="17">
                  <c:v>1974</c:v>
                </c:pt>
                <c:pt idx="18">
                  <c:v>1976</c:v>
                </c:pt>
                <c:pt idx="19">
                  <c:v>1978</c:v>
                </c:pt>
                <c:pt idx="20">
                  <c:v>1980</c:v>
                </c:pt>
                <c:pt idx="21">
                  <c:v>1981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1993</c:v>
                </c:pt>
                <c:pt idx="31">
                  <c:v>1994</c:v>
                </c:pt>
                <c:pt idx="32">
                  <c:v>1995</c:v>
                </c:pt>
                <c:pt idx="33">
                  <c:v>1997</c:v>
                </c:pt>
                <c:pt idx="34">
                  <c:v>1998</c:v>
                </c:pt>
                <c:pt idx="35">
                  <c:v>1999</c:v>
                </c:pt>
                <c:pt idx="36">
                  <c:v>2000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2012</c:v>
                </c:pt>
                <c:pt idx="46">
                  <c:v>2013</c:v>
                </c:pt>
                <c:pt idx="47">
                  <c:v>2014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2021</c:v>
                </c:pt>
                <c:pt idx="53">
                  <c:v>2022</c:v>
                </c:pt>
                <c:pt idx="54">
                  <c:v>2023</c:v>
                </c:pt>
                <c:pt idx="55">
                  <c:v>2024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</c:numCache>
            </c:numRef>
          </c:xVal>
          <c:yVal>
            <c:numRef>
              <c:f>BE_Outflow!$G$5:$G$80</c:f>
              <c:numCache>
                <c:formatCode>#,##0</c:formatCode>
                <c:ptCount val="76"/>
                <c:pt idx="1">
                  <c:v>0.48828124999999772</c:v>
                </c:pt>
                <c:pt idx="2">
                  <c:v>1.0845588235294081</c:v>
                </c:pt>
                <c:pt idx="3">
                  <c:v>2.3046023965141567</c:v>
                </c:pt>
                <c:pt idx="4">
                  <c:v>4.1896446078431309</c:v>
                </c:pt>
                <c:pt idx="5">
                  <c:v>6.7946623093681797</c:v>
                </c:pt>
                <c:pt idx="6">
                  <c:v>10.094124455337672</c:v>
                </c:pt>
                <c:pt idx="7">
                  <c:v>14.062499999999982</c:v>
                </c:pt>
                <c:pt idx="8">
                  <c:v>18.674257897603454</c:v>
                </c:pt>
                <c:pt idx="9">
                  <c:v>23.903867102396482</c:v>
                </c:pt>
                <c:pt idx="10">
                  <c:v>29.72579656862742</c:v>
                </c:pt>
                <c:pt idx="11">
                  <c:v>36.114515250544642</c:v>
                </c:pt>
                <c:pt idx="12">
                  <c:v>45.228860294117609</c:v>
                </c:pt>
                <c:pt idx="13">
                  <c:v>60.874999999999808</c:v>
                </c:pt>
                <c:pt idx="14">
                  <c:v>86.053547113289397</c:v>
                </c:pt>
                <c:pt idx="15">
                  <c:v>122.95955882352889</c:v>
                </c:pt>
                <c:pt idx="16">
                  <c:v>172.98253676470532</c:v>
                </c:pt>
                <c:pt idx="17">
                  <c:v>234.52205882352882</c:v>
                </c:pt>
                <c:pt idx="18">
                  <c:v>303.52481617646998</c:v>
                </c:pt>
                <c:pt idx="19">
                  <c:v>375.93749999999937</c:v>
                </c:pt>
                <c:pt idx="20">
                  <c:v>447.70680147058755</c:v>
                </c:pt>
                <c:pt idx="21">
                  <c:v>514.77941176470517</c:v>
                </c:pt>
                <c:pt idx="22">
                  <c:v>573.10202205882274</c:v>
                </c:pt>
                <c:pt idx="23">
                  <c:v>618.62132352941126</c:v>
                </c:pt>
                <c:pt idx="24">
                  <c:v>637.91544117647015</c:v>
                </c:pt>
                <c:pt idx="25">
                  <c:v>650.73437499999977</c:v>
                </c:pt>
                <c:pt idx="26">
                  <c:v>677.63878676470574</c:v>
                </c:pt>
                <c:pt idx="27">
                  <c:v>754</c:v>
                </c:pt>
                <c:pt idx="28">
                  <c:v>873</c:v>
                </c:pt>
                <c:pt idx="29">
                  <c:v>1063</c:v>
                </c:pt>
                <c:pt idx="30">
                  <c:v>1299</c:v>
                </c:pt>
                <c:pt idx="31">
                  <c:v>1515</c:v>
                </c:pt>
                <c:pt idx="32">
                  <c:v>1675</c:v>
                </c:pt>
                <c:pt idx="33">
                  <c:v>1920</c:v>
                </c:pt>
                <c:pt idx="34">
                  <c:v>2026</c:v>
                </c:pt>
                <c:pt idx="35">
                  <c:v>2040</c:v>
                </c:pt>
                <c:pt idx="36">
                  <c:v>2056.5559250796541</c:v>
                </c:pt>
                <c:pt idx="37">
                  <c:v>2091.3621280837501</c:v>
                </c:pt>
                <c:pt idx="38">
                  <c:v>2023.9867158852962</c:v>
                </c:pt>
                <c:pt idx="39">
                  <c:v>2071.871549385522</c:v>
                </c:pt>
                <c:pt idx="40">
                  <c:v>2200.332243513878</c:v>
                </c:pt>
                <c:pt idx="41">
                  <c:v>2366.0022421483782</c:v>
                </c:pt>
                <c:pt idx="42">
                  <c:v>2558.2503154301257</c:v>
                </c:pt>
                <c:pt idx="43">
                  <c:v>2766.445233500222</c:v>
                </c:pt>
                <c:pt idx="44">
                  <c:v>2979.9557664997683</c:v>
                </c:pt>
                <c:pt idx="45">
                  <c:v>3188.1506845698641</c:v>
                </c:pt>
                <c:pt idx="46">
                  <c:v>3380.3987578516121</c:v>
                </c:pt>
                <c:pt idx="47">
                  <c:v>3546.0687564861119</c:v>
                </c:pt>
                <c:pt idx="48">
                  <c:v>3674.5294506144701</c:v>
                </c:pt>
                <c:pt idx="49">
                  <c:v>3687.9588841146956</c:v>
                </c:pt>
                <c:pt idx="50">
                  <c:v>3695.6980719162434</c:v>
                </c:pt>
                <c:pt idx="51">
                  <c:v>3715.6682749203419</c:v>
                </c:pt>
                <c:pt idx="52">
                  <c:v>3727.6227999999983</c:v>
                </c:pt>
                <c:pt idx="53">
                  <c:v>3783.5523999999978</c:v>
                </c:pt>
                <c:pt idx="54">
                  <c:v>3926.7667999999976</c:v>
                </c:pt>
                <c:pt idx="55">
                  <c:v>3977.3981999999983</c:v>
                </c:pt>
                <c:pt idx="56">
                  <c:v>4025.7177999999976</c:v>
                </c:pt>
                <c:pt idx="57">
                  <c:v>4114.0951999999979</c:v>
                </c:pt>
                <c:pt idx="58">
                  <c:v>4240.4197999999978</c:v>
                </c:pt>
                <c:pt idx="59">
                  <c:v>4412.299</c:v>
                </c:pt>
                <c:pt idx="60">
                  <c:v>4654.2947999999997</c:v>
                </c:pt>
                <c:pt idx="61">
                  <c:v>4782.8719999999985</c:v>
                </c:pt>
                <c:pt idx="62">
                  <c:v>4804.5797999999977</c:v>
                </c:pt>
                <c:pt idx="63">
                  <c:v>4682.8561999999984</c:v>
                </c:pt>
                <c:pt idx="64">
                  <c:v>4524.3461999999981</c:v>
                </c:pt>
                <c:pt idx="65">
                  <c:v>4397.9607999999962</c:v>
                </c:pt>
                <c:pt idx="66">
                  <c:v>4258.3681999999981</c:v>
                </c:pt>
                <c:pt idx="67">
                  <c:v>4122.5865362444292</c:v>
                </c:pt>
                <c:pt idx="68">
                  <c:v>4014.4487362444306</c:v>
                </c:pt>
                <c:pt idx="69">
                  <c:v>3880.6783362444303</c:v>
                </c:pt>
                <c:pt idx="70">
                  <c:v>3774.5747362444322</c:v>
                </c:pt>
                <c:pt idx="71">
                  <c:v>3717.631536244432</c:v>
                </c:pt>
                <c:pt idx="72">
                  <c:v>3730.2491999999997</c:v>
                </c:pt>
                <c:pt idx="73">
                  <c:v>3756.6561999999999</c:v>
                </c:pt>
                <c:pt idx="74">
                  <c:v>3798.7727499999996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2F-4C30-8EB7-9810176CD629}"/>
            </c:ext>
          </c:extLst>
        </c:ser>
        <c:ser>
          <c:idx val="2"/>
          <c:order val="2"/>
          <c:tx>
            <c:v>outflow, mean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BE_Outflow!$C$5:$C$80</c:f>
              <c:numCache>
                <c:formatCode>0</c:formatCode>
                <c:ptCount val="76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1977</c:v>
                </c:pt>
                <c:pt idx="17">
                  <c:v>1979</c:v>
                </c:pt>
                <c:pt idx="18">
                  <c:v>1981</c:v>
                </c:pt>
                <c:pt idx="19">
                  <c:v>1983</c:v>
                </c:pt>
                <c:pt idx="20">
                  <c:v>1985</c:v>
                </c:pt>
                <c:pt idx="21">
                  <c:v>1986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1996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  <c:pt idx="48">
                  <c:v>2021</c:v>
                </c:pt>
                <c:pt idx="49">
                  <c:v>2022</c:v>
                </c:pt>
                <c:pt idx="50">
                  <c:v>2023</c:v>
                </c:pt>
                <c:pt idx="51">
                  <c:v>2024</c:v>
                </c:pt>
                <c:pt idx="52">
                  <c:v>2026</c:v>
                </c:pt>
                <c:pt idx="53">
                  <c:v>2027</c:v>
                </c:pt>
                <c:pt idx="54">
                  <c:v>2028</c:v>
                </c:pt>
                <c:pt idx="55">
                  <c:v>2029</c:v>
                </c:pt>
                <c:pt idx="56">
                  <c:v>2031</c:v>
                </c:pt>
                <c:pt idx="57">
                  <c:v>2032</c:v>
                </c:pt>
                <c:pt idx="58">
                  <c:v>2033</c:v>
                </c:pt>
                <c:pt idx="59">
                  <c:v>2034</c:v>
                </c:pt>
                <c:pt idx="60">
                  <c:v>2035</c:v>
                </c:pt>
                <c:pt idx="61">
                  <c:v>2036</c:v>
                </c:pt>
                <c:pt idx="62">
                  <c:v>2037</c:v>
                </c:pt>
                <c:pt idx="63">
                  <c:v>2038</c:v>
                </c:pt>
                <c:pt idx="64">
                  <c:v>2039</c:v>
                </c:pt>
                <c:pt idx="65">
                  <c:v>2040</c:v>
                </c:pt>
                <c:pt idx="66">
                  <c:v>2041</c:v>
                </c:pt>
                <c:pt idx="67">
                  <c:v>2042</c:v>
                </c:pt>
                <c:pt idx="68">
                  <c:v>2043</c:v>
                </c:pt>
                <c:pt idx="69">
                  <c:v>2044</c:v>
                </c:pt>
                <c:pt idx="70">
                  <c:v>2045</c:v>
                </c:pt>
                <c:pt idx="71">
                  <c:v>2046</c:v>
                </c:pt>
                <c:pt idx="72">
                  <c:v>2047</c:v>
                </c:pt>
                <c:pt idx="73">
                  <c:v>2048</c:v>
                </c:pt>
                <c:pt idx="74">
                  <c:v>2049</c:v>
                </c:pt>
                <c:pt idx="75">
                  <c:v>2050</c:v>
                </c:pt>
              </c:numCache>
            </c:numRef>
          </c:xVal>
          <c:yVal>
            <c:numRef>
              <c:f>BE_Outflow!$G$5:$G$80</c:f>
              <c:numCache>
                <c:formatCode>#,##0</c:formatCode>
                <c:ptCount val="76"/>
                <c:pt idx="1">
                  <c:v>0.48828124999999772</c:v>
                </c:pt>
                <c:pt idx="2">
                  <c:v>1.0845588235294081</c:v>
                </c:pt>
                <c:pt idx="3">
                  <c:v>2.3046023965141567</c:v>
                </c:pt>
                <c:pt idx="4">
                  <c:v>4.1896446078431309</c:v>
                </c:pt>
                <c:pt idx="5">
                  <c:v>6.7946623093681797</c:v>
                </c:pt>
                <c:pt idx="6">
                  <c:v>10.094124455337672</c:v>
                </c:pt>
                <c:pt idx="7">
                  <c:v>14.062499999999982</c:v>
                </c:pt>
                <c:pt idx="8">
                  <c:v>18.674257897603454</c:v>
                </c:pt>
                <c:pt idx="9">
                  <c:v>23.903867102396482</c:v>
                </c:pt>
                <c:pt idx="10">
                  <c:v>29.72579656862742</c:v>
                </c:pt>
                <c:pt idx="11">
                  <c:v>36.114515250544642</c:v>
                </c:pt>
                <c:pt idx="12">
                  <c:v>45.228860294117609</c:v>
                </c:pt>
                <c:pt idx="13">
                  <c:v>60.874999999999808</c:v>
                </c:pt>
                <c:pt idx="14">
                  <c:v>86.053547113289397</c:v>
                </c:pt>
                <c:pt idx="15">
                  <c:v>122.95955882352889</c:v>
                </c:pt>
                <c:pt idx="16">
                  <c:v>172.98253676470532</c:v>
                </c:pt>
                <c:pt idx="17">
                  <c:v>234.52205882352882</c:v>
                </c:pt>
                <c:pt idx="18">
                  <c:v>303.52481617646998</c:v>
                </c:pt>
                <c:pt idx="19">
                  <c:v>375.93749999999937</c:v>
                </c:pt>
                <c:pt idx="20">
                  <c:v>447.70680147058755</c:v>
                </c:pt>
                <c:pt idx="21">
                  <c:v>514.77941176470517</c:v>
                </c:pt>
                <c:pt idx="22">
                  <c:v>573.10202205882274</c:v>
                </c:pt>
                <c:pt idx="23">
                  <c:v>618.62132352941126</c:v>
                </c:pt>
                <c:pt idx="24">
                  <c:v>637.91544117647015</c:v>
                </c:pt>
                <c:pt idx="25">
                  <c:v>650.73437499999977</c:v>
                </c:pt>
                <c:pt idx="26">
                  <c:v>677.63878676470574</c:v>
                </c:pt>
                <c:pt idx="27">
                  <c:v>754</c:v>
                </c:pt>
                <c:pt idx="28">
                  <c:v>873</c:v>
                </c:pt>
                <c:pt idx="29">
                  <c:v>1063</c:v>
                </c:pt>
                <c:pt idx="30">
                  <c:v>1299</c:v>
                </c:pt>
                <c:pt idx="31">
                  <c:v>1515</c:v>
                </c:pt>
                <c:pt idx="32">
                  <c:v>1675</c:v>
                </c:pt>
                <c:pt idx="33">
                  <c:v>1920</c:v>
                </c:pt>
                <c:pt idx="34">
                  <c:v>2026</c:v>
                </c:pt>
                <c:pt idx="35">
                  <c:v>2040</c:v>
                </c:pt>
                <c:pt idx="36">
                  <c:v>2056.5559250796541</c:v>
                </c:pt>
                <c:pt idx="37">
                  <c:v>2091.3621280837501</c:v>
                </c:pt>
                <c:pt idx="38">
                  <c:v>2023.9867158852962</c:v>
                </c:pt>
                <c:pt idx="39">
                  <c:v>2071.871549385522</c:v>
                </c:pt>
                <c:pt idx="40">
                  <c:v>2200.332243513878</c:v>
                </c:pt>
                <c:pt idx="41">
                  <c:v>2366.0022421483782</c:v>
                </c:pt>
                <c:pt idx="42">
                  <c:v>2558.2503154301257</c:v>
                </c:pt>
                <c:pt idx="43">
                  <c:v>2766.445233500222</c:v>
                </c:pt>
                <c:pt idx="44">
                  <c:v>2979.9557664997683</c:v>
                </c:pt>
                <c:pt idx="45">
                  <c:v>3188.1506845698641</c:v>
                </c:pt>
                <c:pt idx="46">
                  <c:v>3380.3987578516121</c:v>
                </c:pt>
                <c:pt idx="47">
                  <c:v>3546.0687564861119</c:v>
                </c:pt>
                <c:pt idx="48">
                  <c:v>3674.5294506144701</c:v>
                </c:pt>
                <c:pt idx="49">
                  <c:v>3687.9588841146956</c:v>
                </c:pt>
                <c:pt idx="50">
                  <c:v>3695.6980719162434</c:v>
                </c:pt>
                <c:pt idx="51">
                  <c:v>3715.6682749203419</c:v>
                </c:pt>
                <c:pt idx="52">
                  <c:v>3727.6227999999983</c:v>
                </c:pt>
                <c:pt idx="53">
                  <c:v>3783.5523999999978</c:v>
                </c:pt>
                <c:pt idx="54">
                  <c:v>3926.7667999999976</c:v>
                </c:pt>
                <c:pt idx="55">
                  <c:v>3977.3981999999983</c:v>
                </c:pt>
                <c:pt idx="56">
                  <c:v>4025.7177999999976</c:v>
                </c:pt>
                <c:pt idx="57">
                  <c:v>4114.0951999999979</c:v>
                </c:pt>
                <c:pt idx="58">
                  <c:v>4240.4197999999978</c:v>
                </c:pt>
                <c:pt idx="59">
                  <c:v>4412.299</c:v>
                </c:pt>
                <c:pt idx="60">
                  <c:v>4654.2947999999997</c:v>
                </c:pt>
                <c:pt idx="61">
                  <c:v>4782.8719999999985</c:v>
                </c:pt>
                <c:pt idx="62">
                  <c:v>4804.5797999999977</c:v>
                </c:pt>
                <c:pt idx="63">
                  <c:v>4682.8561999999984</c:v>
                </c:pt>
                <c:pt idx="64">
                  <c:v>4524.3461999999981</c:v>
                </c:pt>
                <c:pt idx="65">
                  <c:v>4397.9607999999962</c:v>
                </c:pt>
                <c:pt idx="66">
                  <c:v>4258.3681999999981</c:v>
                </c:pt>
                <c:pt idx="67">
                  <c:v>4122.5865362444292</c:v>
                </c:pt>
                <c:pt idx="68">
                  <c:v>4014.4487362444306</c:v>
                </c:pt>
                <c:pt idx="69">
                  <c:v>3880.6783362444303</c:v>
                </c:pt>
                <c:pt idx="70">
                  <c:v>3774.5747362444322</c:v>
                </c:pt>
                <c:pt idx="71">
                  <c:v>3717.631536244432</c:v>
                </c:pt>
                <c:pt idx="72">
                  <c:v>3730.2491999999997</c:v>
                </c:pt>
                <c:pt idx="73">
                  <c:v>3756.6561999999999</c:v>
                </c:pt>
                <c:pt idx="74">
                  <c:v>3798.7727499999996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2F-4C30-8EB7-9810176CD629}"/>
            </c:ext>
          </c:extLst>
        </c:ser>
        <c:ser>
          <c:idx val="3"/>
          <c:order val="3"/>
          <c:tx>
            <c:v>outflow, max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BE_Outflow!$D$5:$D$80</c:f>
              <c:numCache>
                <c:formatCode>0</c:formatCode>
                <c:ptCount val="76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1982</c:v>
                </c:pt>
                <c:pt idx="17">
                  <c:v>1984</c:v>
                </c:pt>
                <c:pt idx="18">
                  <c:v>1986</c:v>
                </c:pt>
                <c:pt idx="19">
                  <c:v>1988</c:v>
                </c:pt>
                <c:pt idx="20">
                  <c:v>1990</c:v>
                </c:pt>
                <c:pt idx="21">
                  <c:v>1991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2007</c:v>
                </c:pt>
                <c:pt idx="34">
                  <c:v>2008</c:v>
                </c:pt>
                <c:pt idx="35">
                  <c:v>2009</c:v>
                </c:pt>
                <c:pt idx="36">
                  <c:v>2010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2017</c:v>
                </c:pt>
                <c:pt idx="42">
                  <c:v>2018</c:v>
                </c:pt>
                <c:pt idx="43">
                  <c:v>2019</c:v>
                </c:pt>
                <c:pt idx="44">
                  <c:v>2020</c:v>
                </c:pt>
                <c:pt idx="45">
                  <c:v>2022</c:v>
                </c:pt>
                <c:pt idx="46">
                  <c:v>2023</c:v>
                </c:pt>
                <c:pt idx="47">
                  <c:v>2024</c:v>
                </c:pt>
                <c:pt idx="48">
                  <c:v>2026</c:v>
                </c:pt>
                <c:pt idx="49">
                  <c:v>2027</c:v>
                </c:pt>
                <c:pt idx="50">
                  <c:v>2028</c:v>
                </c:pt>
                <c:pt idx="51">
                  <c:v>2029</c:v>
                </c:pt>
                <c:pt idx="52">
                  <c:v>2031</c:v>
                </c:pt>
                <c:pt idx="53">
                  <c:v>2032</c:v>
                </c:pt>
                <c:pt idx="54">
                  <c:v>2033</c:v>
                </c:pt>
                <c:pt idx="55">
                  <c:v>2034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  <c:pt idx="71">
                  <c:v>2051</c:v>
                </c:pt>
                <c:pt idx="72">
                  <c:v>2052</c:v>
                </c:pt>
                <c:pt idx="73">
                  <c:v>2053</c:v>
                </c:pt>
                <c:pt idx="74">
                  <c:v>2054</c:v>
                </c:pt>
                <c:pt idx="75">
                  <c:v>2055</c:v>
                </c:pt>
              </c:numCache>
            </c:numRef>
          </c:xVal>
          <c:yVal>
            <c:numRef>
              <c:f>BE_Outflow!$G$5:$G$80</c:f>
              <c:numCache>
                <c:formatCode>#,##0</c:formatCode>
                <c:ptCount val="76"/>
                <c:pt idx="1">
                  <c:v>0.48828124999999772</c:v>
                </c:pt>
                <c:pt idx="2">
                  <c:v>1.0845588235294081</c:v>
                </c:pt>
                <c:pt idx="3">
                  <c:v>2.3046023965141567</c:v>
                </c:pt>
                <c:pt idx="4">
                  <c:v>4.1896446078431309</c:v>
                </c:pt>
                <c:pt idx="5">
                  <c:v>6.7946623093681797</c:v>
                </c:pt>
                <c:pt idx="6">
                  <c:v>10.094124455337672</c:v>
                </c:pt>
                <c:pt idx="7">
                  <c:v>14.062499999999982</c:v>
                </c:pt>
                <c:pt idx="8">
                  <c:v>18.674257897603454</c:v>
                </c:pt>
                <c:pt idx="9">
                  <c:v>23.903867102396482</c:v>
                </c:pt>
                <c:pt idx="10">
                  <c:v>29.72579656862742</c:v>
                </c:pt>
                <c:pt idx="11">
                  <c:v>36.114515250544642</c:v>
                </c:pt>
                <c:pt idx="12">
                  <c:v>45.228860294117609</c:v>
                </c:pt>
                <c:pt idx="13">
                  <c:v>60.874999999999808</c:v>
                </c:pt>
                <c:pt idx="14">
                  <c:v>86.053547113289397</c:v>
                </c:pt>
                <c:pt idx="15">
                  <c:v>122.95955882352889</c:v>
                </c:pt>
                <c:pt idx="16">
                  <c:v>172.98253676470532</c:v>
                </c:pt>
                <c:pt idx="17">
                  <c:v>234.52205882352882</c:v>
                </c:pt>
                <c:pt idx="18">
                  <c:v>303.52481617646998</c:v>
                </c:pt>
                <c:pt idx="19">
                  <c:v>375.93749999999937</c:v>
                </c:pt>
                <c:pt idx="20">
                  <c:v>447.70680147058755</c:v>
                </c:pt>
                <c:pt idx="21">
                  <c:v>514.77941176470517</c:v>
                </c:pt>
                <c:pt idx="22">
                  <c:v>573.10202205882274</c:v>
                </c:pt>
                <c:pt idx="23">
                  <c:v>618.62132352941126</c:v>
                </c:pt>
                <c:pt idx="24">
                  <c:v>637.91544117647015</c:v>
                </c:pt>
                <c:pt idx="25">
                  <c:v>650.73437499999977</c:v>
                </c:pt>
                <c:pt idx="26">
                  <c:v>677.63878676470574</c:v>
                </c:pt>
                <c:pt idx="27">
                  <c:v>754</c:v>
                </c:pt>
                <c:pt idx="28">
                  <c:v>873</c:v>
                </c:pt>
                <c:pt idx="29">
                  <c:v>1063</c:v>
                </c:pt>
                <c:pt idx="30">
                  <c:v>1299</c:v>
                </c:pt>
                <c:pt idx="31">
                  <c:v>1515</c:v>
                </c:pt>
                <c:pt idx="32">
                  <c:v>1675</c:v>
                </c:pt>
                <c:pt idx="33">
                  <c:v>1920</c:v>
                </c:pt>
                <c:pt idx="34">
                  <c:v>2026</c:v>
                </c:pt>
                <c:pt idx="35">
                  <c:v>2040</c:v>
                </c:pt>
                <c:pt idx="36">
                  <c:v>2056.5559250796541</c:v>
                </c:pt>
                <c:pt idx="37">
                  <c:v>2091.3621280837501</c:v>
                </c:pt>
                <c:pt idx="38">
                  <c:v>2023.9867158852962</c:v>
                </c:pt>
                <c:pt idx="39">
                  <c:v>2071.871549385522</c:v>
                </c:pt>
                <c:pt idx="40">
                  <c:v>2200.332243513878</c:v>
                </c:pt>
                <c:pt idx="41">
                  <c:v>2366.0022421483782</c:v>
                </c:pt>
                <c:pt idx="42">
                  <c:v>2558.2503154301257</c:v>
                </c:pt>
                <c:pt idx="43">
                  <c:v>2766.445233500222</c:v>
                </c:pt>
                <c:pt idx="44">
                  <c:v>2979.9557664997683</c:v>
                </c:pt>
                <c:pt idx="45">
                  <c:v>3188.1506845698641</c:v>
                </c:pt>
                <c:pt idx="46">
                  <c:v>3380.3987578516121</c:v>
                </c:pt>
                <c:pt idx="47">
                  <c:v>3546.0687564861119</c:v>
                </c:pt>
                <c:pt idx="48">
                  <c:v>3674.5294506144701</c:v>
                </c:pt>
                <c:pt idx="49">
                  <c:v>3687.9588841146956</c:v>
                </c:pt>
                <c:pt idx="50">
                  <c:v>3695.6980719162434</c:v>
                </c:pt>
                <c:pt idx="51">
                  <c:v>3715.6682749203419</c:v>
                </c:pt>
                <c:pt idx="52">
                  <c:v>3727.6227999999983</c:v>
                </c:pt>
                <c:pt idx="53">
                  <c:v>3783.5523999999978</c:v>
                </c:pt>
                <c:pt idx="54">
                  <c:v>3926.7667999999976</c:v>
                </c:pt>
                <c:pt idx="55">
                  <c:v>3977.3981999999983</c:v>
                </c:pt>
                <c:pt idx="56">
                  <c:v>4025.7177999999976</c:v>
                </c:pt>
                <c:pt idx="57">
                  <c:v>4114.0951999999979</c:v>
                </c:pt>
                <c:pt idx="58">
                  <c:v>4240.4197999999978</c:v>
                </c:pt>
                <c:pt idx="59">
                  <c:v>4412.299</c:v>
                </c:pt>
                <c:pt idx="60">
                  <c:v>4654.2947999999997</c:v>
                </c:pt>
                <c:pt idx="61">
                  <c:v>4782.8719999999985</c:v>
                </c:pt>
                <c:pt idx="62">
                  <c:v>4804.5797999999977</c:v>
                </c:pt>
                <c:pt idx="63">
                  <c:v>4682.8561999999984</c:v>
                </c:pt>
                <c:pt idx="64">
                  <c:v>4524.3461999999981</c:v>
                </c:pt>
                <c:pt idx="65">
                  <c:v>4397.9607999999962</c:v>
                </c:pt>
                <c:pt idx="66">
                  <c:v>4258.3681999999981</c:v>
                </c:pt>
                <c:pt idx="67">
                  <c:v>4122.5865362444292</c:v>
                </c:pt>
                <c:pt idx="68">
                  <c:v>4014.4487362444306</c:v>
                </c:pt>
                <c:pt idx="69">
                  <c:v>3880.6783362444303</c:v>
                </c:pt>
                <c:pt idx="70">
                  <c:v>3774.5747362444322</c:v>
                </c:pt>
                <c:pt idx="71">
                  <c:v>3717.631536244432</c:v>
                </c:pt>
                <c:pt idx="72">
                  <c:v>3730.2491999999997</c:v>
                </c:pt>
                <c:pt idx="73">
                  <c:v>3756.6561999999999</c:v>
                </c:pt>
                <c:pt idx="74">
                  <c:v>3798.7727499999996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2F-4C30-8EB7-9810176CD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046432"/>
        <c:axId val="1580049344"/>
      </c:scatterChart>
      <c:valAx>
        <c:axId val="1580046432"/>
        <c:scaling>
          <c:orientation val="minMax"/>
          <c:max val="2055"/>
          <c:min val="19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049344"/>
        <c:crosses val="autoZero"/>
        <c:crossBetween val="midCat"/>
      </c:valAx>
      <c:valAx>
        <c:axId val="1580049344"/>
        <c:scaling>
          <c:orientation val="minMax"/>
          <c:max val="1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04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stock, min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BE_Stock!$B$5:$B$80</c:f>
              <c:numCache>
                <c:formatCode>0</c:formatCode>
                <c:ptCount val="76"/>
                <c:pt idx="0">
                  <c:v>1945</c:v>
                </c:pt>
                <c:pt idx="1">
                  <c:v>1946</c:v>
                </c:pt>
                <c:pt idx="2">
                  <c:v>1947</c:v>
                </c:pt>
                <c:pt idx="3">
                  <c:v>1948</c:v>
                </c:pt>
                <c:pt idx="4">
                  <c:v>1949</c:v>
                </c:pt>
                <c:pt idx="5">
                  <c:v>1950</c:v>
                </c:pt>
                <c:pt idx="6">
                  <c:v>1951</c:v>
                </c:pt>
                <c:pt idx="7">
                  <c:v>1952</c:v>
                </c:pt>
                <c:pt idx="8">
                  <c:v>1953</c:v>
                </c:pt>
                <c:pt idx="9">
                  <c:v>1954</c:v>
                </c:pt>
                <c:pt idx="10">
                  <c:v>1955</c:v>
                </c:pt>
                <c:pt idx="11">
                  <c:v>1956</c:v>
                </c:pt>
                <c:pt idx="12">
                  <c:v>1957</c:v>
                </c:pt>
                <c:pt idx="13">
                  <c:v>1958</c:v>
                </c:pt>
                <c:pt idx="14">
                  <c:v>1959</c:v>
                </c:pt>
                <c:pt idx="15">
                  <c:v>1960</c:v>
                </c:pt>
                <c:pt idx="16">
                  <c:v>1961</c:v>
                </c:pt>
                <c:pt idx="17">
                  <c:v>1962</c:v>
                </c:pt>
                <c:pt idx="18">
                  <c:v>1963</c:v>
                </c:pt>
                <c:pt idx="19">
                  <c:v>1964</c:v>
                </c:pt>
                <c:pt idx="20">
                  <c:v>1965</c:v>
                </c:pt>
                <c:pt idx="21">
                  <c:v>1966</c:v>
                </c:pt>
                <c:pt idx="22">
                  <c:v>1967</c:v>
                </c:pt>
                <c:pt idx="23">
                  <c:v>1968</c:v>
                </c:pt>
                <c:pt idx="24">
                  <c:v>1969</c:v>
                </c:pt>
                <c:pt idx="25">
                  <c:v>1970</c:v>
                </c:pt>
                <c:pt idx="26">
                  <c:v>1971</c:v>
                </c:pt>
                <c:pt idx="27">
                  <c:v>1972</c:v>
                </c:pt>
                <c:pt idx="28">
                  <c:v>1973</c:v>
                </c:pt>
                <c:pt idx="29">
                  <c:v>1974</c:v>
                </c:pt>
                <c:pt idx="30">
                  <c:v>1975</c:v>
                </c:pt>
                <c:pt idx="31">
                  <c:v>1976</c:v>
                </c:pt>
                <c:pt idx="32">
                  <c:v>1977</c:v>
                </c:pt>
                <c:pt idx="33">
                  <c:v>1978</c:v>
                </c:pt>
                <c:pt idx="34">
                  <c:v>1979</c:v>
                </c:pt>
                <c:pt idx="35">
                  <c:v>1980</c:v>
                </c:pt>
                <c:pt idx="36">
                  <c:v>1981</c:v>
                </c:pt>
                <c:pt idx="37">
                  <c:v>1982</c:v>
                </c:pt>
                <c:pt idx="38">
                  <c:v>1983</c:v>
                </c:pt>
                <c:pt idx="39">
                  <c:v>1984</c:v>
                </c:pt>
                <c:pt idx="40">
                  <c:v>1985</c:v>
                </c:pt>
                <c:pt idx="41">
                  <c:v>1986</c:v>
                </c:pt>
                <c:pt idx="42">
                  <c:v>1987</c:v>
                </c:pt>
                <c:pt idx="43">
                  <c:v>1988</c:v>
                </c:pt>
                <c:pt idx="44">
                  <c:v>1989</c:v>
                </c:pt>
                <c:pt idx="45">
                  <c:v>1990</c:v>
                </c:pt>
                <c:pt idx="46">
                  <c:v>1991</c:v>
                </c:pt>
                <c:pt idx="47">
                  <c:v>1992</c:v>
                </c:pt>
                <c:pt idx="48">
                  <c:v>1993</c:v>
                </c:pt>
                <c:pt idx="49">
                  <c:v>1994</c:v>
                </c:pt>
                <c:pt idx="50">
                  <c:v>1995</c:v>
                </c:pt>
                <c:pt idx="51">
                  <c:v>1996</c:v>
                </c:pt>
                <c:pt idx="52">
                  <c:v>1997</c:v>
                </c:pt>
                <c:pt idx="53">
                  <c:v>1998</c:v>
                </c:pt>
                <c:pt idx="54">
                  <c:v>1999</c:v>
                </c:pt>
                <c:pt idx="55">
                  <c:v>2000</c:v>
                </c:pt>
                <c:pt idx="56">
                  <c:v>2001</c:v>
                </c:pt>
                <c:pt idx="57">
                  <c:v>2002</c:v>
                </c:pt>
                <c:pt idx="58">
                  <c:v>2003</c:v>
                </c:pt>
                <c:pt idx="59">
                  <c:v>2004</c:v>
                </c:pt>
                <c:pt idx="60">
                  <c:v>2005</c:v>
                </c:pt>
                <c:pt idx="61">
                  <c:v>2006</c:v>
                </c:pt>
                <c:pt idx="62">
                  <c:v>2007</c:v>
                </c:pt>
                <c:pt idx="63">
                  <c:v>2008</c:v>
                </c:pt>
                <c:pt idx="64">
                  <c:v>2009</c:v>
                </c:pt>
                <c:pt idx="65">
                  <c:v>2010</c:v>
                </c:pt>
                <c:pt idx="66">
                  <c:v>2011</c:v>
                </c:pt>
                <c:pt idx="67">
                  <c:v>2012</c:v>
                </c:pt>
                <c:pt idx="68">
                  <c:v>2013</c:v>
                </c:pt>
                <c:pt idx="69">
                  <c:v>2014</c:v>
                </c:pt>
                <c:pt idx="70">
                  <c:v>2015</c:v>
                </c:pt>
                <c:pt idx="71">
                  <c:v>2016</c:v>
                </c:pt>
                <c:pt idx="72">
                  <c:v>2017</c:v>
                </c:pt>
                <c:pt idx="73">
                  <c:v>2018</c:v>
                </c:pt>
                <c:pt idx="74">
                  <c:v>2019</c:v>
                </c:pt>
                <c:pt idx="75">
                  <c:v>2020</c:v>
                </c:pt>
              </c:numCache>
            </c:numRef>
          </c:xVal>
          <c:yVal>
            <c:numRef>
              <c:f>BE_Stock!$C$5:$C$80</c:f>
              <c:numCache>
                <c:formatCode>_-* #,##0_-;\-* #,##0_-;_-* "-"??_-;_-@_-</c:formatCode>
                <c:ptCount val="76"/>
                <c:pt idx="0">
                  <c:v>0</c:v>
                </c:pt>
                <c:pt idx="1">
                  <c:v>0</c:v>
                </c:pt>
                <c:pt idx="2" formatCode="#,##0_ ;\-#,##0\ ">
                  <c:v>0.39402913943355095</c:v>
                </c:pt>
                <c:pt idx="3" formatCode="#,##0_ ;\-#,##0\ ">
                  <c:v>1.9531249999999909</c:v>
                </c:pt>
                <c:pt idx="4" formatCode="#,##0_ ;\-#,##0\ ">
                  <c:v>5.4227941176470411</c:v>
                </c:pt>
                <c:pt idx="5" formatCode="#,##0_ ;\-#,##0\ ">
                  <c:v>11.523011982570782</c:v>
                </c:pt>
                <c:pt idx="6" formatCode="#,##0_ ;\-#,##0\ ">
                  <c:v>20.948223039215655</c:v>
                </c:pt>
                <c:pt idx="7" formatCode="#,##0_ ;\-#,##0\ ">
                  <c:v>34.367340686274453</c:v>
                </c:pt>
                <c:pt idx="8" formatCode="#,##0_ ;\-#,##0\ ">
                  <c:v>52.423747276688353</c:v>
                </c:pt>
                <c:pt idx="9" formatCode="#,##0_ ;\-#,##0\ ">
                  <c:v>75.735294117646959</c:v>
                </c:pt>
                <c:pt idx="10" formatCode="#,##0_ ;\-#,##0\ ">
                  <c:v>104.89430147058806</c:v>
                </c:pt>
                <c:pt idx="11" formatCode="#,##0_ ;\-#,##0\ ">
                  <c:v>140.46755855119807</c:v>
                </c:pt>
                <c:pt idx="12" formatCode="#,##0_ ;\-#,##0\ ">
                  <c:v>182.99632352941157</c:v>
                </c:pt>
                <c:pt idx="13" formatCode="#,##0_ ;\-#,##0\ ">
                  <c:v>232.99632352941157</c:v>
                </c:pt>
                <c:pt idx="14" formatCode="#,##0_ ;\-#,##0\ ">
                  <c:v>301.87959558823508</c:v>
                </c:pt>
                <c:pt idx="15" formatCode="#,##0_ ;\-#,##0\ ">
                  <c:v>409.2693014705871</c:v>
                </c:pt>
                <c:pt idx="16" formatCode="#,##0_ ;\-#,##0\ ">
                  <c:v>570.73529411764503</c:v>
                </c:pt>
                <c:pt idx="17" formatCode="#,##0_ ;\-#,##0\ ">
                  <c:v>797.79411764705605</c:v>
                </c:pt>
                <c:pt idx="18" formatCode="#,##0_ ;\-#,##0\ ">
                  <c:v>1097.909007352938</c:v>
                </c:pt>
                <c:pt idx="19" formatCode="#,##0_ ;\-#,##0\ ">
                  <c:v>1474.489889705879</c:v>
                </c:pt>
                <c:pt idx="20" formatCode="#,##0_ ;\-#,##0\ ">
                  <c:v>1926.8933823529369</c:v>
                </c:pt>
                <c:pt idx="21" formatCode="#,##0_ ;\-#,##0\ ">
                  <c:v>2450.4227941176418</c:v>
                </c:pt>
                <c:pt idx="22" formatCode="#,##0_ ;\-#,##0\ ">
                  <c:v>3036.3281249999936</c:v>
                </c:pt>
                <c:pt idx="23" formatCode="#,##0_ ;\-#,##0\ ">
                  <c:v>3671.8060661764639</c:v>
                </c:pt>
                <c:pt idx="24" formatCode="#,##0_ ;\-#,##0\ ">
                  <c:v>4339.9999999999927</c:v>
                </c:pt>
                <c:pt idx="25" formatCode="#,##0_ ;\-#,##0\ ">
                  <c:v>5019.9999999999927</c:v>
                </c:pt>
                <c:pt idx="26" formatCode="#,##0_ ;\-#,##0\ ">
                  <c:v>5639.9999999999927</c:v>
                </c:pt>
                <c:pt idx="27" formatCode="#,##0_ ;\-#,##0\ ">
                  <c:v>6289.9999999999927</c:v>
                </c:pt>
                <c:pt idx="28" formatCode="#,##0_ ;\-#,##0\ ">
                  <c:v>7059.9999999999927</c:v>
                </c:pt>
                <c:pt idx="29" formatCode="#,##0_ ;\-#,##0\ ">
                  <c:v>8109.9999999999927</c:v>
                </c:pt>
                <c:pt idx="30" formatCode="#,##0_ ;\-#,##0\ ">
                  <c:v>9384.9999999999927</c:v>
                </c:pt>
                <c:pt idx="31" formatCode="#,##0_ ;\-#,##0\ ">
                  <c:v>10954.999999999993</c:v>
                </c:pt>
                <c:pt idx="32" formatCode="#,##0_ ;\-#,##0\ ">
                  <c:v>12784.999999999993</c:v>
                </c:pt>
                <c:pt idx="33" formatCode="#,##0_ ;\-#,##0\ ">
                  <c:v>14634.999999999993</c:v>
                </c:pt>
                <c:pt idx="34" formatCode="#,##0_ ;\-#,##0\ ">
                  <c:v>16484.999999999993</c:v>
                </c:pt>
                <c:pt idx="35" formatCode="#,##0_ ;\-#,##0\ ">
                  <c:v>18984.999999999993</c:v>
                </c:pt>
                <c:pt idx="36" formatCode="#,##0_ ;\-#,##0\ ">
                  <c:v>21084.999999999993</c:v>
                </c:pt>
                <c:pt idx="37" formatCode="#,##0_ ;\-#,##0\ ">
                  <c:v>22984.999999999993</c:v>
                </c:pt>
                <c:pt idx="38" formatCode="#,##0_ ;\-#,##0\ ">
                  <c:v>24917.779625398263</c:v>
                </c:pt>
                <c:pt idx="39" formatCode="#,##0_ ;\-#,##0\ ">
                  <c:v>26941.810640418742</c:v>
                </c:pt>
                <c:pt idx="40" formatCode="#,##0_ ;\-#,##0\ ">
                  <c:v>29104.93357942647</c:v>
                </c:pt>
                <c:pt idx="41" formatCode="#,##0_ ;\-#,##0\ ">
                  <c:v>31444.357746927599</c:v>
                </c:pt>
                <c:pt idx="42" formatCode="#,##0_ ;\-#,##0\ ">
                  <c:v>33986.661217569381</c:v>
                </c:pt>
                <c:pt idx="43" formatCode="#,##0_ ;\-#,##0\ ">
                  <c:v>36747.79083614015</c:v>
                </c:pt>
                <c:pt idx="44" formatCode="#,##0_ ;\-#,##0\ ">
                  <c:v>39733.062217569372</c:v>
                </c:pt>
                <c:pt idx="45" formatCode="#,##0_ ;\-#,##0\ ">
                  <c:v>42937.15974692758</c:v>
                </c:pt>
                <c:pt idx="46" formatCode="#,##0_ ;\-#,##0\ ">
                  <c:v>46344.136579426442</c:v>
                </c:pt>
                <c:pt idx="47" formatCode="#,##0_ ;\-#,##0\ ">
                  <c:v>49927.414640418705</c:v>
                </c:pt>
                <c:pt idx="48" formatCode="#,##0_ ;\-#,##0\ ">
                  <c:v>53649.784625398213</c:v>
                </c:pt>
                <c:pt idx="49" formatCode="#,##0_ ;\-#,##0\ ">
                  <c:v>57463.40599999993</c:v>
                </c:pt>
                <c:pt idx="50" formatCode="#,##0_ ;\-#,##0\ ">
                  <c:v>61309.806999999928</c:v>
                </c:pt>
                <c:pt idx="51" formatCode="#,##0_ ;\-#,##0\ ">
                  <c:v>64783.930999999917</c:v>
                </c:pt>
                <c:pt idx="52" formatCode="#,##0_ ;\-#,##0\ ">
                  <c:v>68405.904999999912</c:v>
                </c:pt>
                <c:pt idx="53" formatCode="#,##0_ ;\-#,##0\ ">
                  <c:v>72228.125999999917</c:v>
                </c:pt>
                <c:pt idx="54" formatCode="#,##0_ ;\-#,##0\ ">
                  <c:v>76101.519999999917</c:v>
                </c:pt>
                <c:pt idx="55" formatCode="#,##0_ ;\-#,##0\ ">
                  <c:v>80227.568999999916</c:v>
                </c:pt>
                <c:pt idx="56" formatCode="#,##0_ ;\-#,##0\ ">
                  <c:v>84417.764999999912</c:v>
                </c:pt>
                <c:pt idx="57" formatCode="#,##0_ ;\-#,##0\ ">
                  <c:v>88292.895999999906</c:v>
                </c:pt>
                <c:pt idx="58" formatCode="#,##0_ ;\-#,##0\ ">
                  <c:v>92356.714999999909</c:v>
                </c:pt>
                <c:pt idx="59" formatCode="#,##0_ ;\-#,##0\ ">
                  <c:v>96671.995999999912</c:v>
                </c:pt>
                <c:pt idx="60" formatCode="#,##0_ ;\-#,##0\ ">
                  <c:v>101429.66799999992</c:v>
                </c:pt>
                <c:pt idx="61" formatCode="#,##0_ ;\-#,##0\ ">
                  <c:v>106479.25999999992</c:v>
                </c:pt>
                <c:pt idx="62" formatCode="#,##0_ ;\-#,##0\ ">
                  <c:v>111564.36999999992</c:v>
                </c:pt>
                <c:pt idx="63" formatCode="#,##0_ ;\-#,##0\ ">
                  <c:v>116271.07499999991</c:v>
                </c:pt>
                <c:pt idx="64" formatCode="#,##0_ ;\-#,##0\ ">
                  <c:v>120694.8949999999</c:v>
                </c:pt>
                <c:pt idx="65" formatCode="#,##0_ ;\-#,##0\ ">
                  <c:v>124843.94899999991</c:v>
                </c:pt>
                <c:pt idx="66" formatCode="#,##0_ ;\-#,##0\ ">
                  <c:v>129100.99099999991</c:v>
                </c:pt>
                <c:pt idx="67" formatCode="#,##0_ ;\-#,##0\ ">
                  <c:v>133554.17399999988</c:v>
                </c:pt>
                <c:pt idx="68" formatCode="#,##0_ ;\-#,##0\ ">
                  <c:v>137562.91599999988</c:v>
                </c:pt>
                <c:pt idx="69" formatCode="#,##0_ ;\-#,##0\ ">
                  <c:v>141307.82768122203</c:v>
                </c:pt>
                <c:pt idx="70" formatCode="#,##0_ ;\-#,##0\ ">
                  <c:v>144916.19268122202</c:v>
                </c:pt>
                <c:pt idx="71" formatCode="#,##0_ ;\-#,##0\ ">
                  <c:v>148504.38268122202</c:v>
                </c:pt>
                <c:pt idx="72" formatCode="#,##0_ ;\-#,##0\ ">
                  <c:v>152427.04768122203</c:v>
                </c:pt>
                <c:pt idx="73" formatCode="#,##0_ ;\-#,##0\ ">
                  <c:v>156151.07368122204</c:v>
                </c:pt>
                <c:pt idx="74" formatCode="#,##0_ ;\-#,##0\ ">
                  <c:v>159959.07368122204</c:v>
                </c:pt>
                <c:pt idx="75" formatCode="#,##0_ ;\-#,##0\ ">
                  <c:v>163699.47368122204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6D-4738-A183-80F978F28BBD}"/>
            </c:ext>
          </c:extLst>
        </c:ser>
        <c:ser>
          <c:idx val="2"/>
          <c:order val="1"/>
          <c:tx>
            <c:v>stock, mean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BE_Stock!$B$5:$B$80</c:f>
              <c:numCache>
                <c:formatCode>0</c:formatCode>
                <c:ptCount val="76"/>
                <c:pt idx="0">
                  <c:v>1945</c:v>
                </c:pt>
                <c:pt idx="1">
                  <c:v>1946</c:v>
                </c:pt>
                <c:pt idx="2">
                  <c:v>1947</c:v>
                </c:pt>
                <c:pt idx="3">
                  <c:v>1948</c:v>
                </c:pt>
                <c:pt idx="4">
                  <c:v>1949</c:v>
                </c:pt>
                <c:pt idx="5">
                  <c:v>1950</c:v>
                </c:pt>
                <c:pt idx="6">
                  <c:v>1951</c:v>
                </c:pt>
                <c:pt idx="7">
                  <c:v>1952</c:v>
                </c:pt>
                <c:pt idx="8">
                  <c:v>1953</c:v>
                </c:pt>
                <c:pt idx="9">
                  <c:v>1954</c:v>
                </c:pt>
                <c:pt idx="10">
                  <c:v>1955</c:v>
                </c:pt>
                <c:pt idx="11">
                  <c:v>1956</c:v>
                </c:pt>
                <c:pt idx="12">
                  <c:v>1957</c:v>
                </c:pt>
                <c:pt idx="13">
                  <c:v>1958</c:v>
                </c:pt>
                <c:pt idx="14">
                  <c:v>1959</c:v>
                </c:pt>
                <c:pt idx="15">
                  <c:v>1960</c:v>
                </c:pt>
                <c:pt idx="16">
                  <c:v>1961</c:v>
                </c:pt>
                <c:pt idx="17">
                  <c:v>1962</c:v>
                </c:pt>
                <c:pt idx="18">
                  <c:v>1963</c:v>
                </c:pt>
                <c:pt idx="19">
                  <c:v>1964</c:v>
                </c:pt>
                <c:pt idx="20">
                  <c:v>1965</c:v>
                </c:pt>
                <c:pt idx="21">
                  <c:v>1966</c:v>
                </c:pt>
                <c:pt idx="22">
                  <c:v>1967</c:v>
                </c:pt>
                <c:pt idx="23">
                  <c:v>1968</c:v>
                </c:pt>
                <c:pt idx="24">
                  <c:v>1969</c:v>
                </c:pt>
                <c:pt idx="25">
                  <c:v>1970</c:v>
                </c:pt>
                <c:pt idx="26">
                  <c:v>1971</c:v>
                </c:pt>
                <c:pt idx="27">
                  <c:v>1972</c:v>
                </c:pt>
                <c:pt idx="28">
                  <c:v>1973</c:v>
                </c:pt>
                <c:pt idx="29">
                  <c:v>1974</c:v>
                </c:pt>
                <c:pt idx="30">
                  <c:v>1975</c:v>
                </c:pt>
                <c:pt idx="31">
                  <c:v>1976</c:v>
                </c:pt>
                <c:pt idx="32">
                  <c:v>1977</c:v>
                </c:pt>
                <c:pt idx="33">
                  <c:v>1978</c:v>
                </c:pt>
                <c:pt idx="34">
                  <c:v>1979</c:v>
                </c:pt>
                <c:pt idx="35">
                  <c:v>1980</c:v>
                </c:pt>
                <c:pt idx="36">
                  <c:v>1981</c:v>
                </c:pt>
                <c:pt idx="37">
                  <c:v>1982</c:v>
                </c:pt>
                <c:pt idx="38">
                  <c:v>1983</c:v>
                </c:pt>
                <c:pt idx="39">
                  <c:v>1984</c:v>
                </c:pt>
                <c:pt idx="40">
                  <c:v>1985</c:v>
                </c:pt>
                <c:pt idx="41">
                  <c:v>1986</c:v>
                </c:pt>
                <c:pt idx="42">
                  <c:v>1987</c:v>
                </c:pt>
                <c:pt idx="43">
                  <c:v>1988</c:v>
                </c:pt>
                <c:pt idx="44">
                  <c:v>1989</c:v>
                </c:pt>
                <c:pt idx="45">
                  <c:v>1990</c:v>
                </c:pt>
                <c:pt idx="46">
                  <c:v>1991</c:v>
                </c:pt>
                <c:pt idx="47">
                  <c:v>1992</c:v>
                </c:pt>
                <c:pt idx="48">
                  <c:v>1993</c:v>
                </c:pt>
                <c:pt idx="49">
                  <c:v>1994</c:v>
                </c:pt>
                <c:pt idx="50">
                  <c:v>1995</c:v>
                </c:pt>
                <c:pt idx="51">
                  <c:v>1996</c:v>
                </c:pt>
                <c:pt idx="52">
                  <c:v>1997</c:v>
                </c:pt>
                <c:pt idx="53">
                  <c:v>1998</c:v>
                </c:pt>
                <c:pt idx="54">
                  <c:v>1999</c:v>
                </c:pt>
                <c:pt idx="55">
                  <c:v>2000</c:v>
                </c:pt>
                <c:pt idx="56">
                  <c:v>2001</c:v>
                </c:pt>
                <c:pt idx="57">
                  <c:v>2002</c:v>
                </c:pt>
                <c:pt idx="58">
                  <c:v>2003</c:v>
                </c:pt>
                <c:pt idx="59">
                  <c:v>2004</c:v>
                </c:pt>
                <c:pt idx="60">
                  <c:v>2005</c:v>
                </c:pt>
                <c:pt idx="61">
                  <c:v>2006</c:v>
                </c:pt>
                <c:pt idx="62">
                  <c:v>2007</c:v>
                </c:pt>
                <c:pt idx="63">
                  <c:v>2008</c:v>
                </c:pt>
                <c:pt idx="64">
                  <c:v>2009</c:v>
                </c:pt>
                <c:pt idx="65">
                  <c:v>2010</c:v>
                </c:pt>
                <c:pt idx="66">
                  <c:v>2011</c:v>
                </c:pt>
                <c:pt idx="67">
                  <c:v>2012</c:v>
                </c:pt>
                <c:pt idx="68">
                  <c:v>2013</c:v>
                </c:pt>
                <c:pt idx="69">
                  <c:v>2014</c:v>
                </c:pt>
                <c:pt idx="70">
                  <c:v>2015</c:v>
                </c:pt>
                <c:pt idx="71">
                  <c:v>2016</c:v>
                </c:pt>
                <c:pt idx="72">
                  <c:v>2017</c:v>
                </c:pt>
                <c:pt idx="73">
                  <c:v>2018</c:v>
                </c:pt>
                <c:pt idx="74">
                  <c:v>2019</c:v>
                </c:pt>
                <c:pt idx="75">
                  <c:v>2020</c:v>
                </c:pt>
              </c:numCache>
            </c:numRef>
          </c:xVal>
          <c:yVal>
            <c:numRef>
              <c:f>BE_Stock!$D$5:$D$80</c:f>
              <c:numCache>
                <c:formatCode>_-* #,##0_-;\-* #,##0_-;_-* "-"??_-;_-@_-</c:formatCode>
                <c:ptCount val="76"/>
                <c:pt idx="0">
                  <c:v>0</c:v>
                </c:pt>
                <c:pt idx="1">
                  <c:v>0</c:v>
                </c:pt>
                <c:pt idx="2" formatCode="#,##0_ ;\-#,##0\ ">
                  <c:v>0.39402913943355095</c:v>
                </c:pt>
                <c:pt idx="3" formatCode="#,##0_ ;\-#,##0\ ">
                  <c:v>1.9531249999999909</c:v>
                </c:pt>
                <c:pt idx="4" formatCode="#,##0_ ;\-#,##0\ ">
                  <c:v>5.4227941176470411</c:v>
                </c:pt>
                <c:pt idx="5" formatCode="#,##0_ ;\-#,##0\ ">
                  <c:v>11.523011982570782</c:v>
                </c:pt>
                <c:pt idx="6" formatCode="#,##0_ ;\-#,##0\ ">
                  <c:v>20.948223039215655</c:v>
                </c:pt>
                <c:pt idx="7" formatCode="#,##0_ ;\-#,##0\ ">
                  <c:v>34.367340686274453</c:v>
                </c:pt>
                <c:pt idx="8" formatCode="#,##0_ ;\-#,##0\ ">
                  <c:v>52.423747276688353</c:v>
                </c:pt>
                <c:pt idx="9" formatCode="#,##0_ ;\-#,##0\ ">
                  <c:v>75.735294117646959</c:v>
                </c:pt>
                <c:pt idx="10" formatCode="#,##0_ ;\-#,##0\ ">
                  <c:v>104.89430147058806</c:v>
                </c:pt>
                <c:pt idx="11" formatCode="#,##0_ ;\-#,##0\ ">
                  <c:v>140.46755855119807</c:v>
                </c:pt>
                <c:pt idx="12" formatCode="#,##0_ ;\-#,##0\ ">
                  <c:v>182.99632352941157</c:v>
                </c:pt>
                <c:pt idx="13" formatCode="#,##0_ ;\-#,##0\ ">
                  <c:v>232.99632352941157</c:v>
                </c:pt>
                <c:pt idx="14" formatCode="#,##0_ ;\-#,##0\ ">
                  <c:v>301.87959558823508</c:v>
                </c:pt>
                <c:pt idx="15" formatCode="#,##0_ ;\-#,##0\ ">
                  <c:v>409.2693014705871</c:v>
                </c:pt>
                <c:pt idx="16" formatCode="#,##0_ ;\-#,##0\ ">
                  <c:v>570.73529411764503</c:v>
                </c:pt>
                <c:pt idx="17" formatCode="#,##0_ ;\-#,##0\ ">
                  <c:v>797.79411764705605</c:v>
                </c:pt>
                <c:pt idx="18" formatCode="#,##0_ ;\-#,##0\ ">
                  <c:v>1097.909007352938</c:v>
                </c:pt>
                <c:pt idx="19" formatCode="#,##0_ ;\-#,##0\ ">
                  <c:v>1474.489889705879</c:v>
                </c:pt>
                <c:pt idx="20" formatCode="#,##0_ ;\-#,##0\ ">
                  <c:v>1926.8933823529369</c:v>
                </c:pt>
                <c:pt idx="21" formatCode="#,##0_ ;\-#,##0\ ">
                  <c:v>2450.4227941176418</c:v>
                </c:pt>
                <c:pt idx="22" formatCode="#,##0_ ;\-#,##0\ ">
                  <c:v>3036.3281249999936</c:v>
                </c:pt>
                <c:pt idx="23" formatCode="#,##0_ ;\-#,##0\ ">
                  <c:v>3671.8060661764639</c:v>
                </c:pt>
                <c:pt idx="24" formatCode="#,##0_ ;\-#,##0\ ">
                  <c:v>4339.9999999999927</c:v>
                </c:pt>
                <c:pt idx="25" formatCode="#,##0_ ;\-#,##0\ ">
                  <c:v>5019.9999999999927</c:v>
                </c:pt>
                <c:pt idx="26" formatCode="#,##0_ ;\-#,##0\ ">
                  <c:v>5639.9999999999927</c:v>
                </c:pt>
                <c:pt idx="27" formatCode="#,##0_ ;\-#,##0\ ">
                  <c:v>6289.9999999999927</c:v>
                </c:pt>
                <c:pt idx="28" formatCode="#,##0_ ;\-#,##0\ ">
                  <c:v>7059.9999999999927</c:v>
                </c:pt>
                <c:pt idx="29" formatCode="#,##0_ ;\-#,##0\ ">
                  <c:v>8109.9999999999927</c:v>
                </c:pt>
                <c:pt idx="30" formatCode="#,##0_ ;\-#,##0\ ">
                  <c:v>9384.9999999999927</c:v>
                </c:pt>
                <c:pt idx="31" formatCode="#,##0_ ;\-#,##0\ ">
                  <c:v>10954.999999999993</c:v>
                </c:pt>
                <c:pt idx="32" formatCode="#,##0_ ;\-#,##0\ ">
                  <c:v>12784.999999999993</c:v>
                </c:pt>
                <c:pt idx="33" formatCode="#,##0_ ;\-#,##0\ ">
                  <c:v>14634.999999999993</c:v>
                </c:pt>
                <c:pt idx="34" formatCode="#,##0_ ;\-#,##0\ ">
                  <c:v>16484.999999999993</c:v>
                </c:pt>
                <c:pt idx="35" formatCode="#,##0_ ;\-#,##0\ ">
                  <c:v>18984.999999999993</c:v>
                </c:pt>
                <c:pt idx="36" formatCode="#,##0_ ;\-#,##0\ ">
                  <c:v>21084.999999999993</c:v>
                </c:pt>
                <c:pt idx="37" formatCode="#,##0_ ;\-#,##0\ ">
                  <c:v>22984.999999999993</c:v>
                </c:pt>
                <c:pt idx="38" formatCode="#,##0_ ;\-#,##0\ ">
                  <c:v>24917.779625398263</c:v>
                </c:pt>
                <c:pt idx="39" formatCode="#,##0_ ;\-#,##0\ ">
                  <c:v>26941.810640418742</c:v>
                </c:pt>
                <c:pt idx="40" formatCode="#,##0_ ;\-#,##0\ ">
                  <c:v>29104.93357942647</c:v>
                </c:pt>
                <c:pt idx="41" formatCode="#,##0_ ;\-#,##0\ ">
                  <c:v>31444.357746927599</c:v>
                </c:pt>
                <c:pt idx="42" formatCode="#,##0_ ;\-#,##0\ ">
                  <c:v>33986.661217569381</c:v>
                </c:pt>
                <c:pt idx="43" formatCode="#,##0_ ;\-#,##0\ ">
                  <c:v>36747.79083614015</c:v>
                </c:pt>
                <c:pt idx="44" formatCode="#,##0_ ;\-#,##0\ ">
                  <c:v>39733.062217569372</c:v>
                </c:pt>
                <c:pt idx="45" formatCode="#,##0_ ;\-#,##0\ ">
                  <c:v>42937.15974692758</c:v>
                </c:pt>
                <c:pt idx="46" formatCode="#,##0_ ;\-#,##0\ ">
                  <c:v>46344.136579426442</c:v>
                </c:pt>
                <c:pt idx="47" formatCode="#,##0_ ;\-#,##0\ ">
                  <c:v>49927.414640418705</c:v>
                </c:pt>
                <c:pt idx="48" formatCode="#,##0_ ;\-#,##0\ ">
                  <c:v>53649.784625398213</c:v>
                </c:pt>
                <c:pt idx="49" formatCode="#,##0_ ;\-#,##0\ ">
                  <c:v>57463.40599999993</c:v>
                </c:pt>
                <c:pt idx="50" formatCode="#,##0_ ;\-#,##0\ ">
                  <c:v>61309.806999999928</c:v>
                </c:pt>
                <c:pt idx="51" formatCode="#,##0_ ;\-#,##0\ ">
                  <c:v>64783.930999999917</c:v>
                </c:pt>
                <c:pt idx="52" formatCode="#,##0_ ;\-#,##0\ ">
                  <c:v>68405.904999999912</c:v>
                </c:pt>
                <c:pt idx="53" formatCode="#,##0_ ;\-#,##0\ ">
                  <c:v>72228.125999999917</c:v>
                </c:pt>
                <c:pt idx="54" formatCode="#,##0_ ;\-#,##0\ ">
                  <c:v>76101.519999999917</c:v>
                </c:pt>
                <c:pt idx="55" formatCode="#,##0_ ;\-#,##0\ ">
                  <c:v>80227.568999999916</c:v>
                </c:pt>
                <c:pt idx="56" formatCode="#,##0_ ;\-#,##0\ ">
                  <c:v>84417.764999999912</c:v>
                </c:pt>
                <c:pt idx="57" formatCode="#,##0_ ;\-#,##0\ ">
                  <c:v>88292.895999999906</c:v>
                </c:pt>
                <c:pt idx="58" formatCode="#,##0_ ;\-#,##0\ ">
                  <c:v>92356.714999999909</c:v>
                </c:pt>
                <c:pt idx="59" formatCode="#,##0_ ;\-#,##0\ ">
                  <c:v>96671.995999999912</c:v>
                </c:pt>
                <c:pt idx="60" formatCode="#,##0_ ;\-#,##0\ ">
                  <c:v>101429.66799999992</c:v>
                </c:pt>
                <c:pt idx="61" formatCode="#,##0_ ;\-#,##0\ ">
                  <c:v>106479.25999999992</c:v>
                </c:pt>
                <c:pt idx="62" formatCode="#,##0_ ;\-#,##0\ ">
                  <c:v>111564.36999999992</c:v>
                </c:pt>
                <c:pt idx="63" formatCode="#,##0_ ;\-#,##0\ ">
                  <c:v>116271.07499999991</c:v>
                </c:pt>
                <c:pt idx="64" formatCode="#,##0_ ;\-#,##0\ ">
                  <c:v>120694.8949999999</c:v>
                </c:pt>
                <c:pt idx="65" formatCode="#,##0_ ;\-#,##0\ ">
                  <c:v>124843.94899999991</c:v>
                </c:pt>
                <c:pt idx="66" formatCode="#,##0_ ;\-#,##0\ ">
                  <c:v>129100.99099999991</c:v>
                </c:pt>
                <c:pt idx="67" formatCode="#,##0_ ;\-#,##0\ ">
                  <c:v>133554.17399999988</c:v>
                </c:pt>
                <c:pt idx="68" formatCode="#,##0_ ;\-#,##0\ ">
                  <c:v>137562.91599999988</c:v>
                </c:pt>
                <c:pt idx="69" formatCode="#,##0_ ;\-#,##0\ ">
                  <c:v>141307.82768122203</c:v>
                </c:pt>
                <c:pt idx="70" formatCode="#,##0_ ;\-#,##0\ ">
                  <c:v>144916.19268122202</c:v>
                </c:pt>
                <c:pt idx="71" formatCode="#,##0_ ;\-#,##0\ ">
                  <c:v>148504.38268122202</c:v>
                </c:pt>
                <c:pt idx="72" formatCode="#,##0_ ;\-#,##0\ ">
                  <c:v>152427.04768122203</c:v>
                </c:pt>
                <c:pt idx="73" formatCode="#,##0_ ;\-#,##0\ ">
                  <c:v>156151.07368122204</c:v>
                </c:pt>
                <c:pt idx="74" formatCode="#,##0_ ;\-#,##0\ ">
                  <c:v>159959.07368122204</c:v>
                </c:pt>
                <c:pt idx="75" formatCode="#,##0_ ;\-#,##0\ ">
                  <c:v>163699.47368122204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6D-4738-A183-80F978F28BBD}"/>
            </c:ext>
          </c:extLst>
        </c:ser>
        <c:ser>
          <c:idx val="3"/>
          <c:order val="2"/>
          <c:tx>
            <c:v>stock, max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BE_Stock!$B$5:$B$80</c:f>
              <c:numCache>
                <c:formatCode>0</c:formatCode>
                <c:ptCount val="76"/>
                <c:pt idx="0">
                  <c:v>1945</c:v>
                </c:pt>
                <c:pt idx="1">
                  <c:v>1946</c:v>
                </c:pt>
                <c:pt idx="2">
                  <c:v>1947</c:v>
                </c:pt>
                <c:pt idx="3">
                  <c:v>1948</c:v>
                </c:pt>
                <c:pt idx="4">
                  <c:v>1949</c:v>
                </c:pt>
                <c:pt idx="5">
                  <c:v>1950</c:v>
                </c:pt>
                <c:pt idx="6">
                  <c:v>1951</c:v>
                </c:pt>
                <c:pt idx="7">
                  <c:v>1952</c:v>
                </c:pt>
                <c:pt idx="8">
                  <c:v>1953</c:v>
                </c:pt>
                <c:pt idx="9">
                  <c:v>1954</c:v>
                </c:pt>
                <c:pt idx="10">
                  <c:v>1955</c:v>
                </c:pt>
                <c:pt idx="11">
                  <c:v>1956</c:v>
                </c:pt>
                <c:pt idx="12">
                  <c:v>1957</c:v>
                </c:pt>
                <c:pt idx="13">
                  <c:v>1958</c:v>
                </c:pt>
                <c:pt idx="14">
                  <c:v>1959</c:v>
                </c:pt>
                <c:pt idx="15">
                  <c:v>1960</c:v>
                </c:pt>
                <c:pt idx="16">
                  <c:v>1961</c:v>
                </c:pt>
                <c:pt idx="17">
                  <c:v>1962</c:v>
                </c:pt>
                <c:pt idx="18">
                  <c:v>1963</c:v>
                </c:pt>
                <c:pt idx="19">
                  <c:v>1964</c:v>
                </c:pt>
                <c:pt idx="20">
                  <c:v>1965</c:v>
                </c:pt>
                <c:pt idx="21">
                  <c:v>1966</c:v>
                </c:pt>
                <c:pt idx="22">
                  <c:v>1967</c:v>
                </c:pt>
                <c:pt idx="23">
                  <c:v>1968</c:v>
                </c:pt>
                <c:pt idx="24">
                  <c:v>1969</c:v>
                </c:pt>
                <c:pt idx="25">
                  <c:v>1970</c:v>
                </c:pt>
                <c:pt idx="26">
                  <c:v>1971</c:v>
                </c:pt>
                <c:pt idx="27">
                  <c:v>1972</c:v>
                </c:pt>
                <c:pt idx="28">
                  <c:v>1973</c:v>
                </c:pt>
                <c:pt idx="29">
                  <c:v>1974</c:v>
                </c:pt>
                <c:pt idx="30">
                  <c:v>1975</c:v>
                </c:pt>
                <c:pt idx="31">
                  <c:v>1976</c:v>
                </c:pt>
                <c:pt idx="32">
                  <c:v>1977</c:v>
                </c:pt>
                <c:pt idx="33">
                  <c:v>1978</c:v>
                </c:pt>
                <c:pt idx="34">
                  <c:v>1979</c:v>
                </c:pt>
                <c:pt idx="35">
                  <c:v>1980</c:v>
                </c:pt>
                <c:pt idx="36">
                  <c:v>1981</c:v>
                </c:pt>
                <c:pt idx="37">
                  <c:v>1982</c:v>
                </c:pt>
                <c:pt idx="38">
                  <c:v>1983</c:v>
                </c:pt>
                <c:pt idx="39">
                  <c:v>1984</c:v>
                </c:pt>
                <c:pt idx="40">
                  <c:v>1985</c:v>
                </c:pt>
                <c:pt idx="41">
                  <c:v>1986</c:v>
                </c:pt>
                <c:pt idx="42">
                  <c:v>1987</c:v>
                </c:pt>
                <c:pt idx="43">
                  <c:v>1988</c:v>
                </c:pt>
                <c:pt idx="44">
                  <c:v>1989</c:v>
                </c:pt>
                <c:pt idx="45">
                  <c:v>1990</c:v>
                </c:pt>
                <c:pt idx="46">
                  <c:v>1991</c:v>
                </c:pt>
                <c:pt idx="47">
                  <c:v>1992</c:v>
                </c:pt>
                <c:pt idx="48">
                  <c:v>1993</c:v>
                </c:pt>
                <c:pt idx="49">
                  <c:v>1994</c:v>
                </c:pt>
                <c:pt idx="50">
                  <c:v>1995</c:v>
                </c:pt>
                <c:pt idx="51">
                  <c:v>1996</c:v>
                </c:pt>
                <c:pt idx="52">
                  <c:v>1997</c:v>
                </c:pt>
                <c:pt idx="53">
                  <c:v>1998</c:v>
                </c:pt>
                <c:pt idx="54">
                  <c:v>1999</c:v>
                </c:pt>
                <c:pt idx="55">
                  <c:v>2000</c:v>
                </c:pt>
                <c:pt idx="56">
                  <c:v>2001</c:v>
                </c:pt>
                <c:pt idx="57">
                  <c:v>2002</c:v>
                </c:pt>
                <c:pt idx="58">
                  <c:v>2003</c:v>
                </c:pt>
                <c:pt idx="59">
                  <c:v>2004</c:v>
                </c:pt>
                <c:pt idx="60">
                  <c:v>2005</c:v>
                </c:pt>
                <c:pt idx="61">
                  <c:v>2006</c:v>
                </c:pt>
                <c:pt idx="62">
                  <c:v>2007</c:v>
                </c:pt>
                <c:pt idx="63">
                  <c:v>2008</c:v>
                </c:pt>
                <c:pt idx="64">
                  <c:v>2009</c:v>
                </c:pt>
                <c:pt idx="65">
                  <c:v>2010</c:v>
                </c:pt>
                <c:pt idx="66">
                  <c:v>2011</c:v>
                </c:pt>
                <c:pt idx="67">
                  <c:v>2012</c:v>
                </c:pt>
                <c:pt idx="68">
                  <c:v>2013</c:v>
                </c:pt>
                <c:pt idx="69">
                  <c:v>2014</c:v>
                </c:pt>
                <c:pt idx="70">
                  <c:v>2015</c:v>
                </c:pt>
                <c:pt idx="71">
                  <c:v>2016</c:v>
                </c:pt>
                <c:pt idx="72">
                  <c:v>2017</c:v>
                </c:pt>
                <c:pt idx="73">
                  <c:v>2018</c:v>
                </c:pt>
                <c:pt idx="74">
                  <c:v>2019</c:v>
                </c:pt>
                <c:pt idx="75">
                  <c:v>2020</c:v>
                </c:pt>
              </c:numCache>
            </c:numRef>
          </c:xVal>
          <c:yVal>
            <c:numRef>
              <c:f>BE_Stock!$E$5:$E$80</c:f>
              <c:numCache>
                <c:formatCode>_-* #,##0_-;\-* #,##0_-;_-* "-"??_-;_-@_-</c:formatCode>
                <c:ptCount val="76"/>
                <c:pt idx="0">
                  <c:v>0</c:v>
                </c:pt>
                <c:pt idx="1">
                  <c:v>0</c:v>
                </c:pt>
                <c:pt idx="2" formatCode="#,##0_ ;\-#,##0\ ">
                  <c:v>0.39402913943355095</c:v>
                </c:pt>
                <c:pt idx="3" formatCode="#,##0_ ;\-#,##0\ ">
                  <c:v>1.9531249999999909</c:v>
                </c:pt>
                <c:pt idx="4" formatCode="#,##0_ ;\-#,##0\ ">
                  <c:v>5.4227941176470411</c:v>
                </c:pt>
                <c:pt idx="5" formatCode="#,##0_ ;\-#,##0\ ">
                  <c:v>11.523011982570782</c:v>
                </c:pt>
                <c:pt idx="6" formatCode="#,##0_ ;\-#,##0\ ">
                  <c:v>20.948223039215655</c:v>
                </c:pt>
                <c:pt idx="7" formatCode="#,##0_ ;\-#,##0\ ">
                  <c:v>34.367340686274453</c:v>
                </c:pt>
                <c:pt idx="8" formatCode="#,##0_ ;\-#,##0\ ">
                  <c:v>52.423747276688353</c:v>
                </c:pt>
                <c:pt idx="9" formatCode="#,##0_ ;\-#,##0\ ">
                  <c:v>75.735294117646959</c:v>
                </c:pt>
                <c:pt idx="10" formatCode="#,##0_ ;\-#,##0\ ">
                  <c:v>104.89430147058806</c:v>
                </c:pt>
                <c:pt idx="11" formatCode="#,##0_ ;\-#,##0\ ">
                  <c:v>140.46755855119807</c:v>
                </c:pt>
                <c:pt idx="12" formatCode="#,##0_ ;\-#,##0\ ">
                  <c:v>182.99632352941157</c:v>
                </c:pt>
                <c:pt idx="13" formatCode="#,##0_ ;\-#,##0\ ">
                  <c:v>232.99632352941157</c:v>
                </c:pt>
                <c:pt idx="14" formatCode="#,##0_ ;\-#,##0\ ">
                  <c:v>301.87959558823508</c:v>
                </c:pt>
                <c:pt idx="15" formatCode="#,##0_ ;\-#,##0\ ">
                  <c:v>409.2693014705871</c:v>
                </c:pt>
                <c:pt idx="16" formatCode="#,##0_ ;\-#,##0\ ">
                  <c:v>570.73529411764503</c:v>
                </c:pt>
                <c:pt idx="17" formatCode="#,##0_ ;\-#,##0\ ">
                  <c:v>797.79411764705605</c:v>
                </c:pt>
                <c:pt idx="18" formatCode="#,##0_ ;\-#,##0\ ">
                  <c:v>1097.909007352938</c:v>
                </c:pt>
                <c:pt idx="19" formatCode="#,##0_ ;\-#,##0\ ">
                  <c:v>1474.489889705879</c:v>
                </c:pt>
                <c:pt idx="20" formatCode="#,##0_ ;\-#,##0\ ">
                  <c:v>1926.8933823529369</c:v>
                </c:pt>
                <c:pt idx="21" formatCode="#,##0_ ;\-#,##0\ ">
                  <c:v>2450.4227941176418</c:v>
                </c:pt>
                <c:pt idx="22" formatCode="#,##0_ ;\-#,##0\ ">
                  <c:v>3036.3281249999936</c:v>
                </c:pt>
                <c:pt idx="23" formatCode="#,##0_ ;\-#,##0\ ">
                  <c:v>3671.8060661764639</c:v>
                </c:pt>
                <c:pt idx="24" formatCode="#,##0_ ;\-#,##0\ ">
                  <c:v>4339.9999999999927</c:v>
                </c:pt>
                <c:pt idx="25" formatCode="#,##0_ ;\-#,##0\ ">
                  <c:v>5019.9999999999927</c:v>
                </c:pt>
                <c:pt idx="26" formatCode="#,##0_ ;\-#,##0\ ">
                  <c:v>5639.9999999999927</c:v>
                </c:pt>
                <c:pt idx="27" formatCode="#,##0_ ;\-#,##0\ ">
                  <c:v>6289.9999999999927</c:v>
                </c:pt>
                <c:pt idx="28" formatCode="#,##0_ ;\-#,##0\ ">
                  <c:v>7059.9999999999927</c:v>
                </c:pt>
                <c:pt idx="29" formatCode="#,##0_ ;\-#,##0\ ">
                  <c:v>8109.9999999999927</c:v>
                </c:pt>
                <c:pt idx="30" formatCode="#,##0_ ;\-#,##0\ ">
                  <c:v>9384.9999999999927</c:v>
                </c:pt>
                <c:pt idx="31" formatCode="#,##0_ ;\-#,##0\ ">
                  <c:v>10954.999999999993</c:v>
                </c:pt>
                <c:pt idx="32" formatCode="#,##0_ ;\-#,##0\ ">
                  <c:v>12784.999999999993</c:v>
                </c:pt>
                <c:pt idx="33" formatCode="#,##0_ ;\-#,##0\ ">
                  <c:v>14634.999999999993</c:v>
                </c:pt>
                <c:pt idx="34" formatCode="#,##0_ ;\-#,##0\ ">
                  <c:v>16484.999999999993</c:v>
                </c:pt>
                <c:pt idx="35" formatCode="#,##0_ ;\-#,##0\ ">
                  <c:v>18984.999999999993</c:v>
                </c:pt>
                <c:pt idx="36" formatCode="#,##0_ ;\-#,##0\ ">
                  <c:v>21084.999999999993</c:v>
                </c:pt>
                <c:pt idx="37" formatCode="#,##0_ ;\-#,##0\ ">
                  <c:v>22984.999999999993</c:v>
                </c:pt>
                <c:pt idx="38" formatCode="#,##0_ ;\-#,##0\ ">
                  <c:v>24917.779625398263</c:v>
                </c:pt>
                <c:pt idx="39" formatCode="#,##0_ ;\-#,##0\ ">
                  <c:v>26941.810640418742</c:v>
                </c:pt>
                <c:pt idx="40" formatCode="#,##0_ ;\-#,##0\ ">
                  <c:v>29104.93357942647</c:v>
                </c:pt>
                <c:pt idx="41" formatCode="#,##0_ ;\-#,##0\ ">
                  <c:v>31444.357746927599</c:v>
                </c:pt>
                <c:pt idx="42" formatCode="#,##0_ ;\-#,##0\ ">
                  <c:v>33986.661217569381</c:v>
                </c:pt>
                <c:pt idx="43" formatCode="#,##0_ ;\-#,##0\ ">
                  <c:v>36747.79083614015</c:v>
                </c:pt>
                <c:pt idx="44" formatCode="#,##0_ ;\-#,##0\ ">
                  <c:v>39733.062217569372</c:v>
                </c:pt>
                <c:pt idx="45" formatCode="#,##0_ ;\-#,##0\ ">
                  <c:v>42937.15974692758</c:v>
                </c:pt>
                <c:pt idx="46" formatCode="#,##0_ ;\-#,##0\ ">
                  <c:v>46344.136579426442</c:v>
                </c:pt>
                <c:pt idx="47" formatCode="#,##0_ ;\-#,##0\ ">
                  <c:v>49927.414640418705</c:v>
                </c:pt>
                <c:pt idx="48" formatCode="#,##0_ ;\-#,##0\ ">
                  <c:v>53649.784625398213</c:v>
                </c:pt>
                <c:pt idx="49" formatCode="#,##0_ ;\-#,##0\ ">
                  <c:v>57463.40599999993</c:v>
                </c:pt>
                <c:pt idx="50" formatCode="#,##0_ ;\-#,##0\ ">
                  <c:v>61309.806999999928</c:v>
                </c:pt>
                <c:pt idx="51" formatCode="#,##0_ ;\-#,##0\ ">
                  <c:v>64783.930999999917</c:v>
                </c:pt>
                <c:pt idx="52" formatCode="#,##0_ ;\-#,##0\ ">
                  <c:v>68405.904999999912</c:v>
                </c:pt>
                <c:pt idx="53" formatCode="#,##0_ ;\-#,##0\ ">
                  <c:v>72228.125999999917</c:v>
                </c:pt>
                <c:pt idx="54" formatCode="#,##0_ ;\-#,##0\ ">
                  <c:v>76101.519999999917</c:v>
                </c:pt>
                <c:pt idx="55" formatCode="#,##0_ ;\-#,##0\ ">
                  <c:v>80227.568999999916</c:v>
                </c:pt>
                <c:pt idx="56" formatCode="#,##0_ ;\-#,##0\ ">
                  <c:v>84417.764999999912</c:v>
                </c:pt>
                <c:pt idx="57" formatCode="#,##0_ ;\-#,##0\ ">
                  <c:v>88292.895999999906</c:v>
                </c:pt>
                <c:pt idx="58" formatCode="#,##0_ ;\-#,##0\ ">
                  <c:v>92356.714999999909</c:v>
                </c:pt>
                <c:pt idx="59" formatCode="#,##0_ ;\-#,##0\ ">
                  <c:v>96671.995999999912</c:v>
                </c:pt>
                <c:pt idx="60" formatCode="#,##0_ ;\-#,##0\ ">
                  <c:v>101429.66799999992</c:v>
                </c:pt>
                <c:pt idx="61" formatCode="#,##0_ ;\-#,##0\ ">
                  <c:v>106479.25999999992</c:v>
                </c:pt>
                <c:pt idx="62" formatCode="#,##0_ ;\-#,##0\ ">
                  <c:v>111564.36999999992</c:v>
                </c:pt>
                <c:pt idx="63" formatCode="#,##0_ ;\-#,##0\ ">
                  <c:v>116271.07499999991</c:v>
                </c:pt>
                <c:pt idx="64" formatCode="#,##0_ ;\-#,##0\ ">
                  <c:v>120694.8949999999</c:v>
                </c:pt>
                <c:pt idx="65" formatCode="#,##0_ ;\-#,##0\ ">
                  <c:v>124843.94899999991</c:v>
                </c:pt>
                <c:pt idx="66" formatCode="#,##0_ ;\-#,##0\ ">
                  <c:v>129100.99099999991</c:v>
                </c:pt>
                <c:pt idx="67" formatCode="#,##0_ ;\-#,##0\ ">
                  <c:v>133554.17399999988</c:v>
                </c:pt>
                <c:pt idx="68" formatCode="#,##0_ ;\-#,##0\ ">
                  <c:v>137562.91599999988</c:v>
                </c:pt>
                <c:pt idx="69" formatCode="#,##0_ ;\-#,##0\ ">
                  <c:v>141307.82768122203</c:v>
                </c:pt>
                <c:pt idx="70" formatCode="#,##0_ ;\-#,##0\ ">
                  <c:v>144916.19268122202</c:v>
                </c:pt>
                <c:pt idx="71" formatCode="#,##0_ ;\-#,##0\ ">
                  <c:v>148504.38268122202</c:v>
                </c:pt>
                <c:pt idx="72" formatCode="#,##0_ ;\-#,##0\ ">
                  <c:v>152427.04768122203</c:v>
                </c:pt>
                <c:pt idx="73" formatCode="#,##0_ ;\-#,##0\ ">
                  <c:v>156151.07368122204</c:v>
                </c:pt>
                <c:pt idx="74" formatCode="#,##0_ ;\-#,##0\ ">
                  <c:v>159959.07368122204</c:v>
                </c:pt>
                <c:pt idx="75" formatCode="#,##0_ ;\-#,##0\ ">
                  <c:v>163699.47368122204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6D-4738-A183-80F978F28BBD}"/>
            </c:ext>
          </c:extLst>
        </c:ser>
        <c:ser>
          <c:idx val="0"/>
          <c:order val="3"/>
          <c:tx>
            <c:v>cumulated waste, mean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BE_Outflow!$C$5:$C$80</c:f>
              <c:numCache>
                <c:formatCode>0</c:formatCode>
                <c:ptCount val="76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1977</c:v>
                </c:pt>
                <c:pt idx="17">
                  <c:v>1979</c:v>
                </c:pt>
                <c:pt idx="18">
                  <c:v>1981</c:v>
                </c:pt>
                <c:pt idx="19">
                  <c:v>1983</c:v>
                </c:pt>
                <c:pt idx="20">
                  <c:v>1985</c:v>
                </c:pt>
                <c:pt idx="21">
                  <c:v>1986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1996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  <c:pt idx="48">
                  <c:v>2021</c:v>
                </c:pt>
                <c:pt idx="49">
                  <c:v>2022</c:v>
                </c:pt>
                <c:pt idx="50">
                  <c:v>2023</c:v>
                </c:pt>
                <c:pt idx="51">
                  <c:v>2024</c:v>
                </c:pt>
                <c:pt idx="52">
                  <c:v>2026</c:v>
                </c:pt>
                <c:pt idx="53">
                  <c:v>2027</c:v>
                </c:pt>
                <c:pt idx="54">
                  <c:v>2028</c:v>
                </c:pt>
                <c:pt idx="55">
                  <c:v>2029</c:v>
                </c:pt>
                <c:pt idx="56">
                  <c:v>2031</c:v>
                </c:pt>
                <c:pt idx="57">
                  <c:v>2032</c:v>
                </c:pt>
                <c:pt idx="58">
                  <c:v>2033</c:v>
                </c:pt>
                <c:pt idx="59">
                  <c:v>2034</c:v>
                </c:pt>
                <c:pt idx="60">
                  <c:v>2035</c:v>
                </c:pt>
                <c:pt idx="61">
                  <c:v>2036</c:v>
                </c:pt>
                <c:pt idx="62">
                  <c:v>2037</c:v>
                </c:pt>
                <c:pt idx="63">
                  <c:v>2038</c:v>
                </c:pt>
                <c:pt idx="64">
                  <c:v>2039</c:v>
                </c:pt>
                <c:pt idx="65">
                  <c:v>2040</c:v>
                </c:pt>
                <c:pt idx="66">
                  <c:v>2041</c:v>
                </c:pt>
                <c:pt idx="67">
                  <c:v>2042</c:v>
                </c:pt>
                <c:pt idx="68">
                  <c:v>2043</c:v>
                </c:pt>
                <c:pt idx="69">
                  <c:v>2044</c:v>
                </c:pt>
                <c:pt idx="70">
                  <c:v>2045</c:v>
                </c:pt>
                <c:pt idx="71">
                  <c:v>2046</c:v>
                </c:pt>
                <c:pt idx="72">
                  <c:v>2047</c:v>
                </c:pt>
                <c:pt idx="73">
                  <c:v>2048</c:v>
                </c:pt>
                <c:pt idx="74">
                  <c:v>2049</c:v>
                </c:pt>
                <c:pt idx="75">
                  <c:v>2050</c:v>
                </c:pt>
              </c:numCache>
            </c:numRef>
          </c:xVal>
          <c:yVal>
            <c:numRef>
              <c:f>BE_Outflow!$J$5:$J$80</c:f>
              <c:numCache>
                <c:formatCode>#,##0</c:formatCode>
                <c:ptCount val="76"/>
                <c:pt idx="1">
                  <c:v>0.48828124999999772</c:v>
                </c:pt>
                <c:pt idx="2">
                  <c:v>1.5728400735294059</c:v>
                </c:pt>
                <c:pt idx="3">
                  <c:v>3.8774424700435626</c:v>
                </c:pt>
                <c:pt idx="4">
                  <c:v>8.0670870778866934</c:v>
                </c:pt>
                <c:pt idx="5">
                  <c:v>14.861749387254873</c:v>
                </c:pt>
                <c:pt idx="6">
                  <c:v>24.955873842592545</c:v>
                </c:pt>
                <c:pt idx="7">
                  <c:v>39.018373842592524</c:v>
                </c:pt>
                <c:pt idx="8">
                  <c:v>57.692631740195978</c:v>
                </c:pt>
                <c:pt idx="9">
                  <c:v>81.596498842592467</c:v>
                </c:pt>
                <c:pt idx="10">
                  <c:v>111.32229541121988</c:v>
                </c:pt>
                <c:pt idx="11">
                  <c:v>147.43681066176453</c:v>
                </c:pt>
                <c:pt idx="12">
                  <c:v>192.66567095588215</c:v>
                </c:pt>
                <c:pt idx="13">
                  <c:v>253.54067095588195</c:v>
                </c:pt>
                <c:pt idx="14">
                  <c:v>339.59421806917135</c:v>
                </c:pt>
                <c:pt idx="15">
                  <c:v>462.55377689270023</c:v>
                </c:pt>
                <c:pt idx="16">
                  <c:v>635.53631365740557</c:v>
                </c:pt>
                <c:pt idx="17">
                  <c:v>870.05837248093439</c:v>
                </c:pt>
                <c:pt idx="18">
                  <c:v>1173.5831886574044</c:v>
                </c:pt>
                <c:pt idx="19">
                  <c:v>1549.5206886574038</c:v>
                </c:pt>
                <c:pt idx="20">
                  <c:v>1997.2274901279914</c:v>
                </c:pt>
                <c:pt idx="21">
                  <c:v>2512.0069018926965</c:v>
                </c:pt>
                <c:pt idx="22">
                  <c:v>3085.1089239515195</c:v>
                </c:pt>
                <c:pt idx="23">
                  <c:v>3703.7302474809308</c:v>
                </c:pt>
                <c:pt idx="24">
                  <c:v>4341.6456886574006</c:v>
                </c:pt>
                <c:pt idx="25">
                  <c:v>4992.3800636574006</c:v>
                </c:pt>
                <c:pt idx="26">
                  <c:v>5670.018850422106</c:v>
                </c:pt>
                <c:pt idx="27">
                  <c:v>6424.018850422106</c:v>
                </c:pt>
                <c:pt idx="28">
                  <c:v>7297.018850422106</c:v>
                </c:pt>
                <c:pt idx="29">
                  <c:v>8360.018850422106</c:v>
                </c:pt>
                <c:pt idx="30">
                  <c:v>9659.018850422106</c:v>
                </c:pt>
                <c:pt idx="31">
                  <c:v>11174.018850422106</c:v>
                </c:pt>
                <c:pt idx="32">
                  <c:v>12849.018850422106</c:v>
                </c:pt>
                <c:pt idx="33">
                  <c:v>14769.018850422106</c:v>
                </c:pt>
                <c:pt idx="34">
                  <c:v>16795.018850422108</c:v>
                </c:pt>
                <c:pt idx="35">
                  <c:v>18835.018850422108</c:v>
                </c:pt>
                <c:pt idx="36">
                  <c:v>20891.574775501762</c:v>
                </c:pt>
                <c:pt idx="37">
                  <c:v>22982.936903585512</c:v>
                </c:pt>
                <c:pt idx="38">
                  <c:v>25006.92361947081</c:v>
                </c:pt>
                <c:pt idx="39">
                  <c:v>27078.795168856333</c:v>
                </c:pt>
                <c:pt idx="40">
                  <c:v>29279.12741237021</c:v>
                </c:pt>
                <c:pt idx="41">
                  <c:v>31645.129654518587</c:v>
                </c:pt>
                <c:pt idx="42">
                  <c:v>34203.379969948714</c:v>
                </c:pt>
                <c:pt idx="43">
                  <c:v>36969.825203448934</c:v>
                </c:pt>
                <c:pt idx="44">
                  <c:v>39949.780969948704</c:v>
                </c:pt>
                <c:pt idx="45">
                  <c:v>43137.931654518572</c:v>
                </c:pt>
                <c:pt idx="46">
                  <c:v>46518.330412370182</c:v>
                </c:pt>
                <c:pt idx="47">
                  <c:v>50064.399168856296</c:v>
                </c:pt>
                <c:pt idx="48">
                  <c:v>53738.928619470767</c:v>
                </c:pt>
                <c:pt idx="49">
                  <c:v>57426.887503585465</c:v>
                </c:pt>
                <c:pt idx="50">
                  <c:v>61122.585575501711</c:v>
                </c:pt>
                <c:pt idx="51">
                  <c:v>64838.25385042205</c:v>
                </c:pt>
                <c:pt idx="52">
                  <c:v>68565.876650422055</c:v>
                </c:pt>
                <c:pt idx="53">
                  <c:v>72349.429050422055</c:v>
                </c:pt>
                <c:pt idx="54">
                  <c:v>76276.195850422053</c:v>
                </c:pt>
                <c:pt idx="55">
                  <c:v>80253.594050422049</c:v>
                </c:pt>
                <c:pt idx="56">
                  <c:v>84279.311850422047</c:v>
                </c:pt>
                <c:pt idx="57">
                  <c:v>88393.407050422044</c:v>
                </c:pt>
                <c:pt idx="58">
                  <c:v>92633.826850422047</c:v>
                </c:pt>
                <c:pt idx="59">
                  <c:v>97046.125850422046</c:v>
                </c:pt>
                <c:pt idx="60">
                  <c:v>101700.42065042205</c:v>
                </c:pt>
                <c:pt idx="61">
                  <c:v>106483.29265042205</c:v>
                </c:pt>
                <c:pt idx="62">
                  <c:v>111287.87245042204</c:v>
                </c:pt>
                <c:pt idx="63">
                  <c:v>115970.72865042204</c:v>
                </c:pt>
                <c:pt idx="64">
                  <c:v>120495.07485042204</c:v>
                </c:pt>
                <c:pt idx="65">
                  <c:v>124893.03565042204</c:v>
                </c:pt>
                <c:pt idx="66">
                  <c:v>129151.40385042204</c:v>
                </c:pt>
                <c:pt idx="67">
                  <c:v>133273.99038666647</c:v>
                </c:pt>
                <c:pt idx="68">
                  <c:v>137288.4391229109</c:v>
                </c:pt>
                <c:pt idx="69">
                  <c:v>141169.11745915533</c:v>
                </c:pt>
                <c:pt idx="70">
                  <c:v>144943.69219539975</c:v>
                </c:pt>
                <c:pt idx="71">
                  <c:v>148661.3237316442</c:v>
                </c:pt>
                <c:pt idx="72">
                  <c:v>152391.57293164419</c:v>
                </c:pt>
                <c:pt idx="73">
                  <c:v>156148.22913164418</c:v>
                </c:pt>
                <c:pt idx="74">
                  <c:v>159947.00188164419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6D-4738-A183-80F978F28BBD}"/>
            </c:ext>
          </c:extLst>
        </c:ser>
        <c:ser>
          <c:idx val="4"/>
          <c:order val="4"/>
          <c:tx>
            <c:v>cumulated wast, min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BE_Outflow!$B$5:$B$80</c:f>
              <c:numCache>
                <c:formatCode>0</c:formatCode>
                <c:ptCount val="76"/>
                <c:pt idx="0">
                  <c:v>1955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1972</c:v>
                </c:pt>
                <c:pt idx="17">
                  <c:v>1974</c:v>
                </c:pt>
                <c:pt idx="18">
                  <c:v>1976</c:v>
                </c:pt>
                <c:pt idx="19">
                  <c:v>1978</c:v>
                </c:pt>
                <c:pt idx="20">
                  <c:v>1980</c:v>
                </c:pt>
                <c:pt idx="21">
                  <c:v>1981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1993</c:v>
                </c:pt>
                <c:pt idx="31">
                  <c:v>1994</c:v>
                </c:pt>
                <c:pt idx="32">
                  <c:v>1995</c:v>
                </c:pt>
                <c:pt idx="33">
                  <c:v>1997</c:v>
                </c:pt>
                <c:pt idx="34">
                  <c:v>1998</c:v>
                </c:pt>
                <c:pt idx="35">
                  <c:v>1999</c:v>
                </c:pt>
                <c:pt idx="36">
                  <c:v>2000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2012</c:v>
                </c:pt>
                <c:pt idx="46">
                  <c:v>2013</c:v>
                </c:pt>
                <c:pt idx="47">
                  <c:v>2014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2021</c:v>
                </c:pt>
                <c:pt idx="53">
                  <c:v>2022</c:v>
                </c:pt>
                <c:pt idx="54">
                  <c:v>2023</c:v>
                </c:pt>
                <c:pt idx="55">
                  <c:v>2024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</c:numCache>
            </c:numRef>
          </c:xVal>
          <c:yVal>
            <c:numRef>
              <c:f>BE_Outflow!$J$5:$J$80</c:f>
              <c:numCache>
                <c:formatCode>#,##0</c:formatCode>
                <c:ptCount val="76"/>
                <c:pt idx="1">
                  <c:v>0.48828124999999772</c:v>
                </c:pt>
                <c:pt idx="2">
                  <c:v>1.5728400735294059</c:v>
                </c:pt>
                <c:pt idx="3">
                  <c:v>3.8774424700435626</c:v>
                </c:pt>
                <c:pt idx="4">
                  <c:v>8.0670870778866934</c:v>
                </c:pt>
                <c:pt idx="5">
                  <c:v>14.861749387254873</c:v>
                </c:pt>
                <c:pt idx="6">
                  <c:v>24.955873842592545</c:v>
                </c:pt>
                <c:pt idx="7">
                  <c:v>39.018373842592524</c:v>
                </c:pt>
                <c:pt idx="8">
                  <c:v>57.692631740195978</c:v>
                </c:pt>
                <c:pt idx="9">
                  <c:v>81.596498842592467</c:v>
                </c:pt>
                <c:pt idx="10">
                  <c:v>111.32229541121988</c:v>
                </c:pt>
                <c:pt idx="11">
                  <c:v>147.43681066176453</c:v>
                </c:pt>
                <c:pt idx="12">
                  <c:v>192.66567095588215</c:v>
                </c:pt>
                <c:pt idx="13">
                  <c:v>253.54067095588195</c:v>
                </c:pt>
                <c:pt idx="14">
                  <c:v>339.59421806917135</c:v>
                </c:pt>
                <c:pt idx="15">
                  <c:v>462.55377689270023</c:v>
                </c:pt>
                <c:pt idx="16">
                  <c:v>635.53631365740557</c:v>
                </c:pt>
                <c:pt idx="17">
                  <c:v>870.05837248093439</c:v>
                </c:pt>
                <c:pt idx="18">
                  <c:v>1173.5831886574044</c:v>
                </c:pt>
                <c:pt idx="19">
                  <c:v>1549.5206886574038</c:v>
                </c:pt>
                <c:pt idx="20">
                  <c:v>1997.2274901279914</c:v>
                </c:pt>
                <c:pt idx="21">
                  <c:v>2512.0069018926965</c:v>
                </c:pt>
                <c:pt idx="22">
                  <c:v>3085.1089239515195</c:v>
                </c:pt>
                <c:pt idx="23">
                  <c:v>3703.7302474809308</c:v>
                </c:pt>
                <c:pt idx="24">
                  <c:v>4341.6456886574006</c:v>
                </c:pt>
                <c:pt idx="25">
                  <c:v>4992.3800636574006</c:v>
                </c:pt>
                <c:pt idx="26">
                  <c:v>5670.018850422106</c:v>
                </c:pt>
                <c:pt idx="27">
                  <c:v>6424.018850422106</c:v>
                </c:pt>
                <c:pt idx="28">
                  <c:v>7297.018850422106</c:v>
                </c:pt>
                <c:pt idx="29">
                  <c:v>8360.018850422106</c:v>
                </c:pt>
                <c:pt idx="30">
                  <c:v>9659.018850422106</c:v>
                </c:pt>
                <c:pt idx="31">
                  <c:v>11174.018850422106</c:v>
                </c:pt>
                <c:pt idx="32">
                  <c:v>12849.018850422106</c:v>
                </c:pt>
                <c:pt idx="33">
                  <c:v>14769.018850422106</c:v>
                </c:pt>
                <c:pt idx="34">
                  <c:v>16795.018850422108</c:v>
                </c:pt>
                <c:pt idx="35">
                  <c:v>18835.018850422108</c:v>
                </c:pt>
                <c:pt idx="36">
                  <c:v>20891.574775501762</c:v>
                </c:pt>
                <c:pt idx="37">
                  <c:v>22982.936903585512</c:v>
                </c:pt>
                <c:pt idx="38">
                  <c:v>25006.92361947081</c:v>
                </c:pt>
                <c:pt idx="39">
                  <c:v>27078.795168856333</c:v>
                </c:pt>
                <c:pt idx="40">
                  <c:v>29279.12741237021</c:v>
                </c:pt>
                <c:pt idx="41">
                  <c:v>31645.129654518587</c:v>
                </c:pt>
                <c:pt idx="42">
                  <c:v>34203.379969948714</c:v>
                </c:pt>
                <c:pt idx="43">
                  <c:v>36969.825203448934</c:v>
                </c:pt>
                <c:pt idx="44">
                  <c:v>39949.780969948704</c:v>
                </c:pt>
                <c:pt idx="45">
                  <c:v>43137.931654518572</c:v>
                </c:pt>
                <c:pt idx="46">
                  <c:v>46518.330412370182</c:v>
                </c:pt>
                <c:pt idx="47">
                  <c:v>50064.399168856296</c:v>
                </c:pt>
                <c:pt idx="48">
                  <c:v>53738.928619470767</c:v>
                </c:pt>
                <c:pt idx="49">
                  <c:v>57426.887503585465</c:v>
                </c:pt>
                <c:pt idx="50">
                  <c:v>61122.585575501711</c:v>
                </c:pt>
                <c:pt idx="51">
                  <c:v>64838.25385042205</c:v>
                </c:pt>
                <c:pt idx="52">
                  <c:v>68565.876650422055</c:v>
                </c:pt>
                <c:pt idx="53">
                  <c:v>72349.429050422055</c:v>
                </c:pt>
                <c:pt idx="54">
                  <c:v>76276.195850422053</c:v>
                </c:pt>
                <c:pt idx="55">
                  <c:v>80253.594050422049</c:v>
                </c:pt>
                <c:pt idx="56">
                  <c:v>84279.311850422047</c:v>
                </c:pt>
                <c:pt idx="57">
                  <c:v>88393.407050422044</c:v>
                </c:pt>
                <c:pt idx="58">
                  <c:v>92633.826850422047</c:v>
                </c:pt>
                <c:pt idx="59">
                  <c:v>97046.125850422046</c:v>
                </c:pt>
                <c:pt idx="60">
                  <c:v>101700.42065042205</c:v>
                </c:pt>
                <c:pt idx="61">
                  <c:v>106483.29265042205</c:v>
                </c:pt>
                <c:pt idx="62">
                  <c:v>111287.87245042204</c:v>
                </c:pt>
                <c:pt idx="63">
                  <c:v>115970.72865042204</c:v>
                </c:pt>
                <c:pt idx="64">
                  <c:v>120495.07485042204</c:v>
                </c:pt>
                <c:pt idx="65">
                  <c:v>124893.03565042204</c:v>
                </c:pt>
                <c:pt idx="66">
                  <c:v>129151.40385042204</c:v>
                </c:pt>
                <c:pt idx="67">
                  <c:v>133273.99038666647</c:v>
                </c:pt>
                <c:pt idx="68">
                  <c:v>137288.4391229109</c:v>
                </c:pt>
                <c:pt idx="69">
                  <c:v>141169.11745915533</c:v>
                </c:pt>
                <c:pt idx="70">
                  <c:v>144943.69219539975</c:v>
                </c:pt>
                <c:pt idx="71">
                  <c:v>148661.3237316442</c:v>
                </c:pt>
                <c:pt idx="72">
                  <c:v>152391.57293164419</c:v>
                </c:pt>
                <c:pt idx="73">
                  <c:v>156148.22913164418</c:v>
                </c:pt>
                <c:pt idx="74">
                  <c:v>159947.00188164419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9B-4474-9D29-C1DD4A0C4460}"/>
            </c:ext>
          </c:extLst>
        </c:ser>
        <c:ser>
          <c:idx val="5"/>
          <c:order val="5"/>
          <c:tx>
            <c:v>cumulated waste, max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BE_Outflow!$D$5:$D$80</c:f>
              <c:numCache>
                <c:formatCode>0</c:formatCode>
                <c:ptCount val="76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1982</c:v>
                </c:pt>
                <c:pt idx="17">
                  <c:v>1984</c:v>
                </c:pt>
                <c:pt idx="18">
                  <c:v>1986</c:v>
                </c:pt>
                <c:pt idx="19">
                  <c:v>1988</c:v>
                </c:pt>
                <c:pt idx="20">
                  <c:v>1990</c:v>
                </c:pt>
                <c:pt idx="21">
                  <c:v>1991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2007</c:v>
                </c:pt>
                <c:pt idx="34">
                  <c:v>2008</c:v>
                </c:pt>
                <c:pt idx="35">
                  <c:v>2009</c:v>
                </c:pt>
                <c:pt idx="36">
                  <c:v>2010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2017</c:v>
                </c:pt>
                <c:pt idx="42">
                  <c:v>2018</c:v>
                </c:pt>
                <c:pt idx="43">
                  <c:v>2019</c:v>
                </c:pt>
                <c:pt idx="44">
                  <c:v>2020</c:v>
                </c:pt>
                <c:pt idx="45">
                  <c:v>2022</c:v>
                </c:pt>
                <c:pt idx="46">
                  <c:v>2023</c:v>
                </c:pt>
                <c:pt idx="47">
                  <c:v>2024</c:v>
                </c:pt>
                <c:pt idx="48">
                  <c:v>2026</c:v>
                </c:pt>
                <c:pt idx="49">
                  <c:v>2027</c:v>
                </c:pt>
                <c:pt idx="50">
                  <c:v>2028</c:v>
                </c:pt>
                <c:pt idx="51">
                  <c:v>2029</c:v>
                </c:pt>
                <c:pt idx="52">
                  <c:v>2031</c:v>
                </c:pt>
                <c:pt idx="53">
                  <c:v>2032</c:v>
                </c:pt>
                <c:pt idx="54">
                  <c:v>2033</c:v>
                </c:pt>
                <c:pt idx="55">
                  <c:v>2034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  <c:pt idx="71">
                  <c:v>2051</c:v>
                </c:pt>
                <c:pt idx="72">
                  <c:v>2052</c:v>
                </c:pt>
                <c:pt idx="73">
                  <c:v>2053</c:v>
                </c:pt>
                <c:pt idx="74">
                  <c:v>2054</c:v>
                </c:pt>
                <c:pt idx="75">
                  <c:v>2055</c:v>
                </c:pt>
              </c:numCache>
            </c:numRef>
          </c:xVal>
          <c:yVal>
            <c:numRef>
              <c:f>BE_Outflow!$J$5:$J$80</c:f>
              <c:numCache>
                <c:formatCode>#,##0</c:formatCode>
                <c:ptCount val="76"/>
                <c:pt idx="1">
                  <c:v>0.48828124999999772</c:v>
                </c:pt>
                <c:pt idx="2">
                  <c:v>1.5728400735294059</c:v>
                </c:pt>
                <c:pt idx="3">
                  <c:v>3.8774424700435626</c:v>
                </c:pt>
                <c:pt idx="4">
                  <c:v>8.0670870778866934</c:v>
                </c:pt>
                <c:pt idx="5">
                  <c:v>14.861749387254873</c:v>
                </c:pt>
                <c:pt idx="6">
                  <c:v>24.955873842592545</c:v>
                </c:pt>
                <c:pt idx="7">
                  <c:v>39.018373842592524</c:v>
                </c:pt>
                <c:pt idx="8">
                  <c:v>57.692631740195978</c:v>
                </c:pt>
                <c:pt idx="9">
                  <c:v>81.596498842592467</c:v>
                </c:pt>
                <c:pt idx="10">
                  <c:v>111.32229541121988</c:v>
                </c:pt>
                <c:pt idx="11">
                  <c:v>147.43681066176453</c:v>
                </c:pt>
                <c:pt idx="12">
                  <c:v>192.66567095588215</c:v>
                </c:pt>
                <c:pt idx="13">
                  <c:v>253.54067095588195</c:v>
                </c:pt>
                <c:pt idx="14">
                  <c:v>339.59421806917135</c:v>
                </c:pt>
                <c:pt idx="15">
                  <c:v>462.55377689270023</c:v>
                </c:pt>
                <c:pt idx="16">
                  <c:v>635.53631365740557</c:v>
                </c:pt>
                <c:pt idx="17">
                  <c:v>870.05837248093439</c:v>
                </c:pt>
                <c:pt idx="18">
                  <c:v>1173.5831886574044</c:v>
                </c:pt>
                <c:pt idx="19">
                  <c:v>1549.5206886574038</c:v>
                </c:pt>
                <c:pt idx="20">
                  <c:v>1997.2274901279914</c:v>
                </c:pt>
                <c:pt idx="21">
                  <c:v>2512.0069018926965</c:v>
                </c:pt>
                <c:pt idx="22">
                  <c:v>3085.1089239515195</c:v>
                </c:pt>
                <c:pt idx="23">
                  <c:v>3703.7302474809308</c:v>
                </c:pt>
                <c:pt idx="24">
                  <c:v>4341.6456886574006</c:v>
                </c:pt>
                <c:pt idx="25">
                  <c:v>4992.3800636574006</c:v>
                </c:pt>
                <c:pt idx="26">
                  <c:v>5670.018850422106</c:v>
                </c:pt>
                <c:pt idx="27">
                  <c:v>6424.018850422106</c:v>
                </c:pt>
                <c:pt idx="28">
                  <c:v>7297.018850422106</c:v>
                </c:pt>
                <c:pt idx="29">
                  <c:v>8360.018850422106</c:v>
                </c:pt>
                <c:pt idx="30">
                  <c:v>9659.018850422106</c:v>
                </c:pt>
                <c:pt idx="31">
                  <c:v>11174.018850422106</c:v>
                </c:pt>
                <c:pt idx="32">
                  <c:v>12849.018850422106</c:v>
                </c:pt>
                <c:pt idx="33">
                  <c:v>14769.018850422106</c:v>
                </c:pt>
                <c:pt idx="34">
                  <c:v>16795.018850422108</c:v>
                </c:pt>
                <c:pt idx="35">
                  <c:v>18835.018850422108</c:v>
                </c:pt>
                <c:pt idx="36">
                  <c:v>20891.574775501762</c:v>
                </c:pt>
                <c:pt idx="37">
                  <c:v>22982.936903585512</c:v>
                </c:pt>
                <c:pt idx="38">
                  <c:v>25006.92361947081</c:v>
                </c:pt>
                <c:pt idx="39">
                  <c:v>27078.795168856333</c:v>
                </c:pt>
                <c:pt idx="40">
                  <c:v>29279.12741237021</c:v>
                </c:pt>
                <c:pt idx="41">
                  <c:v>31645.129654518587</c:v>
                </c:pt>
                <c:pt idx="42">
                  <c:v>34203.379969948714</c:v>
                </c:pt>
                <c:pt idx="43">
                  <c:v>36969.825203448934</c:v>
                </c:pt>
                <c:pt idx="44">
                  <c:v>39949.780969948704</c:v>
                </c:pt>
                <c:pt idx="45">
                  <c:v>43137.931654518572</c:v>
                </c:pt>
                <c:pt idx="46">
                  <c:v>46518.330412370182</c:v>
                </c:pt>
                <c:pt idx="47">
                  <c:v>50064.399168856296</c:v>
                </c:pt>
                <c:pt idx="48">
                  <c:v>53738.928619470767</c:v>
                </c:pt>
                <c:pt idx="49">
                  <c:v>57426.887503585465</c:v>
                </c:pt>
                <c:pt idx="50">
                  <c:v>61122.585575501711</c:v>
                </c:pt>
                <c:pt idx="51">
                  <c:v>64838.25385042205</c:v>
                </c:pt>
                <c:pt idx="52">
                  <c:v>68565.876650422055</c:v>
                </c:pt>
                <c:pt idx="53">
                  <c:v>72349.429050422055</c:v>
                </c:pt>
                <c:pt idx="54">
                  <c:v>76276.195850422053</c:v>
                </c:pt>
                <c:pt idx="55">
                  <c:v>80253.594050422049</c:v>
                </c:pt>
                <c:pt idx="56">
                  <c:v>84279.311850422047</c:v>
                </c:pt>
                <c:pt idx="57">
                  <c:v>88393.407050422044</c:v>
                </c:pt>
                <c:pt idx="58">
                  <c:v>92633.826850422047</c:v>
                </c:pt>
                <c:pt idx="59">
                  <c:v>97046.125850422046</c:v>
                </c:pt>
                <c:pt idx="60">
                  <c:v>101700.42065042205</c:v>
                </c:pt>
                <c:pt idx="61">
                  <c:v>106483.29265042205</c:v>
                </c:pt>
                <c:pt idx="62">
                  <c:v>111287.87245042204</c:v>
                </c:pt>
                <c:pt idx="63">
                  <c:v>115970.72865042204</c:v>
                </c:pt>
                <c:pt idx="64">
                  <c:v>120495.07485042204</c:v>
                </c:pt>
                <c:pt idx="65">
                  <c:v>124893.03565042204</c:v>
                </c:pt>
                <c:pt idx="66">
                  <c:v>129151.40385042204</c:v>
                </c:pt>
                <c:pt idx="67">
                  <c:v>133273.99038666647</c:v>
                </c:pt>
                <c:pt idx="68">
                  <c:v>137288.4391229109</c:v>
                </c:pt>
                <c:pt idx="69">
                  <c:v>141169.11745915533</c:v>
                </c:pt>
                <c:pt idx="70">
                  <c:v>144943.69219539975</c:v>
                </c:pt>
                <c:pt idx="71">
                  <c:v>148661.3237316442</c:v>
                </c:pt>
                <c:pt idx="72">
                  <c:v>152391.57293164419</c:v>
                </c:pt>
                <c:pt idx="73">
                  <c:v>156148.22913164418</c:v>
                </c:pt>
                <c:pt idx="74">
                  <c:v>159947.00188164419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9B-4474-9D29-C1DD4A0C4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046432"/>
        <c:axId val="1580049344"/>
      </c:scatterChart>
      <c:valAx>
        <c:axId val="1580046432"/>
        <c:scaling>
          <c:orientation val="minMax"/>
          <c:max val="2055"/>
          <c:min val="19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049344"/>
        <c:crosses val="autoZero"/>
        <c:crossBetween val="midCat"/>
      </c:valAx>
      <c:valAx>
        <c:axId val="1580049344"/>
        <c:scaling>
          <c:orientation val="minMax"/>
          <c:max val="6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04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Consumption!$C$2</c:f>
              <c:strCache>
                <c:ptCount val="1"/>
                <c:pt idx="0">
                  <c:v>Consumption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Consumption!$B$5:$B$80</c:f>
              <c:numCache>
                <c:formatCode>General</c:formatCode>
                <c:ptCount val="76"/>
                <c:pt idx="0">
                  <c:v>1945</c:v>
                </c:pt>
                <c:pt idx="1">
                  <c:v>1946</c:v>
                </c:pt>
                <c:pt idx="2">
                  <c:v>1947</c:v>
                </c:pt>
                <c:pt idx="3">
                  <c:v>1948</c:v>
                </c:pt>
                <c:pt idx="4">
                  <c:v>1949</c:v>
                </c:pt>
                <c:pt idx="5">
                  <c:v>1950</c:v>
                </c:pt>
                <c:pt idx="6">
                  <c:v>1951</c:v>
                </c:pt>
                <c:pt idx="7">
                  <c:v>1952</c:v>
                </c:pt>
                <c:pt idx="8">
                  <c:v>1953</c:v>
                </c:pt>
                <c:pt idx="9">
                  <c:v>1954</c:v>
                </c:pt>
                <c:pt idx="10">
                  <c:v>1955</c:v>
                </c:pt>
                <c:pt idx="11">
                  <c:v>1956</c:v>
                </c:pt>
                <c:pt idx="12">
                  <c:v>1957</c:v>
                </c:pt>
                <c:pt idx="13">
                  <c:v>1958</c:v>
                </c:pt>
                <c:pt idx="14">
                  <c:v>1959</c:v>
                </c:pt>
                <c:pt idx="15">
                  <c:v>1960</c:v>
                </c:pt>
                <c:pt idx="16">
                  <c:v>1961</c:v>
                </c:pt>
                <c:pt idx="17">
                  <c:v>1962</c:v>
                </c:pt>
                <c:pt idx="18">
                  <c:v>1963</c:v>
                </c:pt>
                <c:pt idx="19">
                  <c:v>1964</c:v>
                </c:pt>
                <c:pt idx="20">
                  <c:v>1965</c:v>
                </c:pt>
                <c:pt idx="21">
                  <c:v>1966</c:v>
                </c:pt>
                <c:pt idx="22">
                  <c:v>1967</c:v>
                </c:pt>
                <c:pt idx="23">
                  <c:v>1968</c:v>
                </c:pt>
                <c:pt idx="24">
                  <c:v>1969</c:v>
                </c:pt>
                <c:pt idx="25">
                  <c:v>1970</c:v>
                </c:pt>
                <c:pt idx="26">
                  <c:v>1971</c:v>
                </c:pt>
                <c:pt idx="27">
                  <c:v>1972</c:v>
                </c:pt>
                <c:pt idx="28">
                  <c:v>1973</c:v>
                </c:pt>
                <c:pt idx="29">
                  <c:v>1974</c:v>
                </c:pt>
                <c:pt idx="30">
                  <c:v>1975</c:v>
                </c:pt>
                <c:pt idx="31">
                  <c:v>1976</c:v>
                </c:pt>
                <c:pt idx="32">
                  <c:v>1977</c:v>
                </c:pt>
                <c:pt idx="33">
                  <c:v>1978</c:v>
                </c:pt>
                <c:pt idx="34">
                  <c:v>1979</c:v>
                </c:pt>
                <c:pt idx="35">
                  <c:v>1980</c:v>
                </c:pt>
                <c:pt idx="36">
                  <c:v>1981</c:v>
                </c:pt>
                <c:pt idx="37">
                  <c:v>1982</c:v>
                </c:pt>
                <c:pt idx="38">
                  <c:v>1983</c:v>
                </c:pt>
                <c:pt idx="39">
                  <c:v>1984</c:v>
                </c:pt>
                <c:pt idx="40">
                  <c:v>1985</c:v>
                </c:pt>
                <c:pt idx="41">
                  <c:v>1986</c:v>
                </c:pt>
                <c:pt idx="42">
                  <c:v>1987</c:v>
                </c:pt>
                <c:pt idx="43">
                  <c:v>1988</c:v>
                </c:pt>
                <c:pt idx="44">
                  <c:v>1989</c:v>
                </c:pt>
                <c:pt idx="45">
                  <c:v>1990</c:v>
                </c:pt>
                <c:pt idx="46">
                  <c:v>1991</c:v>
                </c:pt>
                <c:pt idx="47">
                  <c:v>1992</c:v>
                </c:pt>
                <c:pt idx="48">
                  <c:v>1993</c:v>
                </c:pt>
                <c:pt idx="49">
                  <c:v>1994</c:v>
                </c:pt>
                <c:pt idx="50">
                  <c:v>1995</c:v>
                </c:pt>
                <c:pt idx="51">
                  <c:v>1996</c:v>
                </c:pt>
                <c:pt idx="52">
                  <c:v>1997</c:v>
                </c:pt>
                <c:pt idx="53">
                  <c:v>1998</c:v>
                </c:pt>
                <c:pt idx="54">
                  <c:v>1999</c:v>
                </c:pt>
                <c:pt idx="55">
                  <c:v>2000</c:v>
                </c:pt>
                <c:pt idx="56">
                  <c:v>2001</c:v>
                </c:pt>
                <c:pt idx="57">
                  <c:v>2002</c:v>
                </c:pt>
                <c:pt idx="58">
                  <c:v>2003</c:v>
                </c:pt>
                <c:pt idx="59">
                  <c:v>2004</c:v>
                </c:pt>
                <c:pt idx="60">
                  <c:v>2005</c:v>
                </c:pt>
                <c:pt idx="61">
                  <c:v>2006</c:v>
                </c:pt>
                <c:pt idx="62">
                  <c:v>2007</c:v>
                </c:pt>
                <c:pt idx="63">
                  <c:v>2008</c:v>
                </c:pt>
                <c:pt idx="64">
                  <c:v>2009</c:v>
                </c:pt>
                <c:pt idx="65">
                  <c:v>2010</c:v>
                </c:pt>
                <c:pt idx="66">
                  <c:v>2011</c:v>
                </c:pt>
                <c:pt idx="67">
                  <c:v>2012</c:v>
                </c:pt>
                <c:pt idx="68">
                  <c:v>2013</c:v>
                </c:pt>
                <c:pt idx="69">
                  <c:v>2014</c:v>
                </c:pt>
                <c:pt idx="70">
                  <c:v>2015</c:v>
                </c:pt>
                <c:pt idx="71">
                  <c:v>2016</c:v>
                </c:pt>
                <c:pt idx="72">
                  <c:v>2017</c:v>
                </c:pt>
                <c:pt idx="73">
                  <c:v>2018</c:v>
                </c:pt>
                <c:pt idx="74">
                  <c:v>2019</c:v>
                </c:pt>
                <c:pt idx="75">
                  <c:v>2020</c:v>
                </c:pt>
              </c:numCache>
            </c:numRef>
          </c:xVal>
          <c:yVal>
            <c:numRef>
              <c:f>Consumption!$D$5:$D$80</c:f>
              <c:numCache>
                <c:formatCode>#,##0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8</c:v>
                </c:pt>
                <c:pt idx="5">
                  <c:v>14</c:v>
                </c:pt>
                <c:pt idx="6">
                  <c:v>22</c:v>
                </c:pt>
                <c:pt idx="7">
                  <c:v>31</c:v>
                </c:pt>
                <c:pt idx="8">
                  <c:v>41</c:v>
                </c:pt>
                <c:pt idx="9">
                  <c:v>52</c:v>
                </c:pt>
                <c:pt idx="10">
                  <c:v>65</c:v>
                </c:pt>
                <c:pt idx="11">
                  <c:v>104</c:v>
                </c:pt>
                <c:pt idx="12">
                  <c:v>194</c:v>
                </c:pt>
                <c:pt idx="13">
                  <c:v>327</c:v>
                </c:pt>
                <c:pt idx="14">
                  <c:v>498</c:v>
                </c:pt>
                <c:pt idx="15">
                  <c:v>702</c:v>
                </c:pt>
                <c:pt idx="16">
                  <c:v>931</c:v>
                </c:pt>
                <c:pt idx="17">
                  <c:v>1182</c:v>
                </c:pt>
                <c:pt idx="18">
                  <c:v>1447</c:v>
                </c:pt>
                <c:pt idx="19">
                  <c:v>1721</c:v>
                </c:pt>
                <c:pt idx="20">
                  <c:v>1998</c:v>
                </c:pt>
                <c:pt idx="21">
                  <c:v>2272</c:v>
                </c:pt>
                <c:pt idx="22">
                  <c:v>2538</c:v>
                </c:pt>
                <c:pt idx="23">
                  <c:v>2789</c:v>
                </c:pt>
                <c:pt idx="24">
                  <c:v>3020</c:v>
                </c:pt>
                <c:pt idx="25">
                  <c:v>3225</c:v>
                </c:pt>
                <c:pt idx="26">
                  <c:v>3405</c:v>
                </c:pt>
                <c:pt idx="27">
                  <c:v>3440</c:v>
                </c:pt>
                <c:pt idx="28">
                  <c:v>3580</c:v>
                </c:pt>
                <c:pt idx="29">
                  <c:v>3900</c:v>
                </c:pt>
                <c:pt idx="30">
                  <c:v>4165</c:v>
                </c:pt>
                <c:pt idx="31">
                  <c:v>4505</c:v>
                </c:pt>
                <c:pt idx="32">
                  <c:v>4807</c:v>
                </c:pt>
                <c:pt idx="33">
                  <c:v>4600</c:v>
                </c:pt>
                <c:pt idx="34">
                  <c:v>4452</c:v>
                </c:pt>
                <c:pt idx="35">
                  <c:v>4318</c:v>
                </c:pt>
                <c:pt idx="36">
                  <c:v>4221</c:v>
                </c:pt>
                <c:pt idx="37">
                  <c:v>4184</c:v>
                </c:pt>
                <c:pt idx="38">
                  <c:v>4850</c:v>
                </c:pt>
                <c:pt idx="39">
                  <c:v>4429</c:v>
                </c:pt>
                <c:pt idx="40">
                  <c:v>4314</c:v>
                </c:pt>
                <c:pt idx="41">
                  <c:v>5072</c:v>
                </c:pt>
                <c:pt idx="42">
                  <c:v>6019</c:v>
                </c:pt>
                <c:pt idx="43">
                  <c:v>6660</c:v>
                </c:pt>
                <c:pt idx="44">
                  <c:v>6760</c:v>
                </c:pt>
                <c:pt idx="45">
                  <c:v>7062</c:v>
                </c:pt>
                <c:pt idx="46">
                  <c:v>8047.0000000000009</c:v>
                </c:pt>
                <c:pt idx="47">
                  <c:v>7945</c:v>
                </c:pt>
                <c:pt idx="48">
                  <c:v>8090.9999999999991</c:v>
                </c:pt>
                <c:pt idx="49">
                  <c:v>8998</c:v>
                </c:pt>
                <c:pt idx="50">
                  <c:v>9563</c:v>
                </c:pt>
                <c:pt idx="51">
                  <c:v>9768</c:v>
                </c:pt>
                <c:pt idx="52">
                  <c:v>10496</c:v>
                </c:pt>
                <c:pt idx="53">
                  <c:v>11362</c:v>
                </c:pt>
                <c:pt idx="54">
                  <c:v>13292</c:v>
                </c:pt>
                <c:pt idx="55">
                  <c:v>14637</c:v>
                </c:pt>
                <c:pt idx="56">
                  <c:v>15565</c:v>
                </c:pt>
                <c:pt idx="57">
                  <c:v>15445</c:v>
                </c:pt>
                <c:pt idx="58">
                  <c:v>15945</c:v>
                </c:pt>
                <c:pt idx="59">
                  <c:v>16225.000000000002</c:v>
                </c:pt>
                <c:pt idx="60">
                  <c:v>16021</c:v>
                </c:pt>
                <c:pt idx="61">
                  <c:v>16937</c:v>
                </c:pt>
                <c:pt idx="62">
                  <c:v>17876</c:v>
                </c:pt>
                <c:pt idx="63">
                  <c:v>17435</c:v>
                </c:pt>
                <c:pt idx="64">
                  <c:v>16175.999999999998</c:v>
                </c:pt>
                <c:pt idx="65">
                  <c:v>17046</c:v>
                </c:pt>
                <c:pt idx="66">
                  <c:v>17544</c:v>
                </c:pt>
                <c:pt idx="67">
                  <c:v>16624</c:v>
                </c:pt>
                <c:pt idx="68">
                  <c:v>15928</c:v>
                </c:pt>
                <c:pt idx="69">
                  <c:v>15057</c:v>
                </c:pt>
                <c:pt idx="70">
                  <c:v>14973</c:v>
                </c:pt>
                <c:pt idx="71">
                  <c:v>15031</c:v>
                </c:pt>
                <c:pt idx="72">
                  <c:v>15388</c:v>
                </c:pt>
                <c:pt idx="73">
                  <c:v>16248.000000000002</c:v>
                </c:pt>
                <c:pt idx="74">
                  <c:v>16800</c:v>
                </c:pt>
                <c:pt idx="75">
                  <c:v>16793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4C-4750-90E4-1E2C2B2F1E5E}"/>
            </c:ext>
          </c:extLst>
        </c:ser>
        <c:ser>
          <c:idx val="1"/>
          <c:order val="1"/>
          <c:tx>
            <c:v>outflow, min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FR_Outflow!$B$5:$B$80</c:f>
              <c:numCache>
                <c:formatCode>0</c:formatCode>
                <c:ptCount val="76"/>
                <c:pt idx="0">
                  <c:v>1955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1972</c:v>
                </c:pt>
                <c:pt idx="17">
                  <c:v>1974</c:v>
                </c:pt>
                <c:pt idx="18">
                  <c:v>1976</c:v>
                </c:pt>
                <c:pt idx="19">
                  <c:v>1978</c:v>
                </c:pt>
                <c:pt idx="20">
                  <c:v>1980</c:v>
                </c:pt>
                <c:pt idx="21">
                  <c:v>1981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1993</c:v>
                </c:pt>
                <c:pt idx="31">
                  <c:v>1994</c:v>
                </c:pt>
                <c:pt idx="32">
                  <c:v>1995</c:v>
                </c:pt>
                <c:pt idx="33">
                  <c:v>1997</c:v>
                </c:pt>
                <c:pt idx="34">
                  <c:v>1998</c:v>
                </c:pt>
                <c:pt idx="35">
                  <c:v>1999</c:v>
                </c:pt>
                <c:pt idx="36">
                  <c:v>2000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2012</c:v>
                </c:pt>
                <c:pt idx="46">
                  <c:v>2013</c:v>
                </c:pt>
                <c:pt idx="47">
                  <c:v>2014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2021</c:v>
                </c:pt>
                <c:pt idx="53">
                  <c:v>2022</c:v>
                </c:pt>
                <c:pt idx="54">
                  <c:v>2023</c:v>
                </c:pt>
                <c:pt idx="55">
                  <c:v>2024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</c:numCache>
            </c:numRef>
          </c:xVal>
          <c:yVal>
            <c:numRef>
              <c:f>FR_Outflow!$G$5:$G$80</c:f>
              <c:numCache>
                <c:formatCode>#,##0</c:formatCode>
                <c:ptCount val="76"/>
                <c:pt idx="1">
                  <c:v>1.25</c:v>
                </c:pt>
                <c:pt idx="2">
                  <c:v>2.6</c:v>
                </c:pt>
                <c:pt idx="3">
                  <c:v>5.4</c:v>
                </c:pt>
                <c:pt idx="4">
                  <c:v>9.8000000000000007</c:v>
                </c:pt>
                <c:pt idx="5">
                  <c:v>15.8</c:v>
                </c:pt>
                <c:pt idx="6">
                  <c:v>23.2</c:v>
                </c:pt>
                <c:pt idx="7">
                  <c:v>32</c:v>
                </c:pt>
                <c:pt idx="8">
                  <c:v>42.2</c:v>
                </c:pt>
                <c:pt idx="9">
                  <c:v>58.6</c:v>
                </c:pt>
                <c:pt idx="10">
                  <c:v>91.2</c:v>
                </c:pt>
                <c:pt idx="11">
                  <c:v>148.4</c:v>
                </c:pt>
                <c:pt idx="12">
                  <c:v>237.6</c:v>
                </c:pt>
                <c:pt idx="13">
                  <c:v>365</c:v>
                </c:pt>
                <c:pt idx="14">
                  <c:v>530.4</c:v>
                </c:pt>
                <c:pt idx="15">
                  <c:v>728</c:v>
                </c:pt>
                <c:pt idx="16">
                  <c:v>952</c:v>
                </c:pt>
                <c:pt idx="17">
                  <c:v>1196.5999999999999</c:v>
                </c:pt>
                <c:pt idx="18">
                  <c:v>1455.8</c:v>
                </c:pt>
                <c:pt idx="19">
                  <c:v>1724</c:v>
                </c:pt>
                <c:pt idx="20">
                  <c:v>1995.2</c:v>
                </c:pt>
                <c:pt idx="21">
                  <c:v>2263.6</c:v>
                </c:pt>
                <c:pt idx="22">
                  <c:v>2523.4</c:v>
                </c:pt>
                <c:pt idx="23">
                  <c:v>2768.8</c:v>
                </c:pt>
                <c:pt idx="24">
                  <c:v>2995.4</c:v>
                </c:pt>
                <c:pt idx="25">
                  <c:v>3175.8</c:v>
                </c:pt>
                <c:pt idx="26">
                  <c:v>3334</c:v>
                </c:pt>
                <c:pt idx="27">
                  <c:v>3510</c:v>
                </c:pt>
                <c:pt idx="28">
                  <c:v>3698</c:v>
                </c:pt>
                <c:pt idx="29">
                  <c:v>3918</c:v>
                </c:pt>
                <c:pt idx="30">
                  <c:v>4191.3999999999996</c:v>
                </c:pt>
                <c:pt idx="31">
                  <c:v>4395.3999999999996</c:v>
                </c:pt>
                <c:pt idx="32">
                  <c:v>4505.8</c:v>
                </c:pt>
                <c:pt idx="33">
                  <c:v>4536.3999999999996</c:v>
                </c:pt>
                <c:pt idx="34">
                  <c:v>4479.6000000000004</c:v>
                </c:pt>
                <c:pt idx="35">
                  <c:v>4355</c:v>
                </c:pt>
                <c:pt idx="36">
                  <c:v>4405</c:v>
                </c:pt>
                <c:pt idx="37">
                  <c:v>4400.3999999999996</c:v>
                </c:pt>
                <c:pt idx="38">
                  <c:v>4399.6000000000004</c:v>
                </c:pt>
                <c:pt idx="39">
                  <c:v>4569.8</c:v>
                </c:pt>
                <c:pt idx="40">
                  <c:v>4936.8</c:v>
                </c:pt>
                <c:pt idx="41">
                  <c:v>5298.8</c:v>
                </c:pt>
                <c:pt idx="42">
                  <c:v>5765</c:v>
                </c:pt>
                <c:pt idx="43">
                  <c:v>6314.6</c:v>
                </c:pt>
                <c:pt idx="44">
                  <c:v>6909.6</c:v>
                </c:pt>
                <c:pt idx="45">
                  <c:v>7294.8</c:v>
                </c:pt>
                <c:pt idx="46">
                  <c:v>7581</c:v>
                </c:pt>
                <c:pt idx="47">
                  <c:v>8028.6</c:v>
                </c:pt>
                <c:pt idx="48">
                  <c:v>8528.7999999999993</c:v>
                </c:pt>
                <c:pt idx="49">
                  <c:v>8873</c:v>
                </c:pt>
                <c:pt idx="50">
                  <c:v>9383.2000000000007</c:v>
                </c:pt>
                <c:pt idx="51">
                  <c:v>10037.4</c:v>
                </c:pt>
                <c:pt idx="52">
                  <c:v>10896.2</c:v>
                </c:pt>
                <c:pt idx="53">
                  <c:v>11911</c:v>
                </c:pt>
                <c:pt idx="54">
                  <c:v>13070.4</c:v>
                </c:pt>
                <c:pt idx="55">
                  <c:v>14060.2</c:v>
                </c:pt>
                <c:pt idx="56">
                  <c:v>14976.8</c:v>
                </c:pt>
                <c:pt idx="57">
                  <c:v>15563.4</c:v>
                </c:pt>
                <c:pt idx="58">
                  <c:v>15840.2</c:v>
                </c:pt>
                <c:pt idx="59">
                  <c:v>16114.6</c:v>
                </c:pt>
                <c:pt idx="60">
                  <c:v>16600.8</c:v>
                </c:pt>
                <c:pt idx="61">
                  <c:v>16898.8</c:v>
                </c:pt>
                <c:pt idx="62">
                  <c:v>16889</c:v>
                </c:pt>
                <c:pt idx="63">
                  <c:v>17094</c:v>
                </c:pt>
                <c:pt idx="64">
                  <c:v>17215.400000000001</c:v>
                </c:pt>
                <c:pt idx="65">
                  <c:v>16965</c:v>
                </c:pt>
                <c:pt idx="66">
                  <c:v>16663.599999999999</c:v>
                </c:pt>
                <c:pt idx="67">
                  <c:v>16439.8</c:v>
                </c:pt>
                <c:pt idx="68">
                  <c:v>16025.2</c:v>
                </c:pt>
                <c:pt idx="69">
                  <c:v>15522.6</c:v>
                </c:pt>
                <c:pt idx="70">
                  <c:v>15275.4</c:v>
                </c:pt>
                <c:pt idx="71">
                  <c:v>15339.4</c:v>
                </c:pt>
                <c:pt idx="72">
                  <c:v>15688</c:v>
                </c:pt>
                <c:pt idx="73">
                  <c:v>16052</c:v>
                </c:pt>
                <c:pt idx="74">
                  <c:v>16307.25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4C-4750-90E4-1E2C2B2F1E5E}"/>
            </c:ext>
          </c:extLst>
        </c:ser>
        <c:ser>
          <c:idx val="2"/>
          <c:order val="2"/>
          <c:tx>
            <c:v>outflow, mean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FR_Outflow!$C$5:$C$80</c:f>
              <c:numCache>
                <c:formatCode>0</c:formatCode>
                <c:ptCount val="76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1977</c:v>
                </c:pt>
                <c:pt idx="17">
                  <c:v>1979</c:v>
                </c:pt>
                <c:pt idx="18">
                  <c:v>1981</c:v>
                </c:pt>
                <c:pt idx="19">
                  <c:v>1983</c:v>
                </c:pt>
                <c:pt idx="20">
                  <c:v>1985</c:v>
                </c:pt>
                <c:pt idx="21">
                  <c:v>1986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1996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  <c:pt idx="48">
                  <c:v>2021</c:v>
                </c:pt>
                <c:pt idx="49">
                  <c:v>2022</c:v>
                </c:pt>
                <c:pt idx="50">
                  <c:v>2023</c:v>
                </c:pt>
                <c:pt idx="51">
                  <c:v>2024</c:v>
                </c:pt>
                <c:pt idx="52">
                  <c:v>2026</c:v>
                </c:pt>
                <c:pt idx="53">
                  <c:v>2027</c:v>
                </c:pt>
                <c:pt idx="54">
                  <c:v>2028</c:v>
                </c:pt>
                <c:pt idx="55">
                  <c:v>2029</c:v>
                </c:pt>
                <c:pt idx="56">
                  <c:v>2031</c:v>
                </c:pt>
                <c:pt idx="57">
                  <c:v>2032</c:v>
                </c:pt>
                <c:pt idx="58">
                  <c:v>2033</c:v>
                </c:pt>
                <c:pt idx="59">
                  <c:v>2034</c:v>
                </c:pt>
                <c:pt idx="60">
                  <c:v>2035</c:v>
                </c:pt>
                <c:pt idx="61">
                  <c:v>2036</c:v>
                </c:pt>
                <c:pt idx="62">
                  <c:v>2037</c:v>
                </c:pt>
                <c:pt idx="63">
                  <c:v>2038</c:v>
                </c:pt>
                <c:pt idx="64">
                  <c:v>2039</c:v>
                </c:pt>
                <c:pt idx="65">
                  <c:v>2040</c:v>
                </c:pt>
                <c:pt idx="66">
                  <c:v>2041</c:v>
                </c:pt>
                <c:pt idx="67">
                  <c:v>2042</c:v>
                </c:pt>
                <c:pt idx="68">
                  <c:v>2043</c:v>
                </c:pt>
                <c:pt idx="69">
                  <c:v>2044</c:v>
                </c:pt>
                <c:pt idx="70">
                  <c:v>2045</c:v>
                </c:pt>
                <c:pt idx="71">
                  <c:v>2046</c:v>
                </c:pt>
                <c:pt idx="72">
                  <c:v>2047</c:v>
                </c:pt>
                <c:pt idx="73">
                  <c:v>2048</c:v>
                </c:pt>
                <c:pt idx="74">
                  <c:v>2049</c:v>
                </c:pt>
                <c:pt idx="75">
                  <c:v>2050</c:v>
                </c:pt>
              </c:numCache>
            </c:numRef>
          </c:xVal>
          <c:yVal>
            <c:numRef>
              <c:f>FR_Outflow!$G$5:$G$80</c:f>
              <c:numCache>
                <c:formatCode>#,##0</c:formatCode>
                <c:ptCount val="76"/>
                <c:pt idx="1">
                  <c:v>1.25</c:v>
                </c:pt>
                <c:pt idx="2">
                  <c:v>2.6</c:v>
                </c:pt>
                <c:pt idx="3">
                  <c:v>5.4</c:v>
                </c:pt>
                <c:pt idx="4">
                  <c:v>9.8000000000000007</c:v>
                </c:pt>
                <c:pt idx="5">
                  <c:v>15.8</c:v>
                </c:pt>
                <c:pt idx="6">
                  <c:v>23.2</c:v>
                </c:pt>
                <c:pt idx="7">
                  <c:v>32</c:v>
                </c:pt>
                <c:pt idx="8">
                  <c:v>42.2</c:v>
                </c:pt>
                <c:pt idx="9">
                  <c:v>58.6</c:v>
                </c:pt>
                <c:pt idx="10">
                  <c:v>91.2</c:v>
                </c:pt>
                <c:pt idx="11">
                  <c:v>148.4</c:v>
                </c:pt>
                <c:pt idx="12">
                  <c:v>237.6</c:v>
                </c:pt>
                <c:pt idx="13">
                  <c:v>365</c:v>
                </c:pt>
                <c:pt idx="14">
                  <c:v>530.4</c:v>
                </c:pt>
                <c:pt idx="15">
                  <c:v>728</c:v>
                </c:pt>
                <c:pt idx="16">
                  <c:v>952</c:v>
                </c:pt>
                <c:pt idx="17">
                  <c:v>1196.5999999999999</c:v>
                </c:pt>
                <c:pt idx="18">
                  <c:v>1455.8</c:v>
                </c:pt>
                <c:pt idx="19">
                  <c:v>1724</c:v>
                </c:pt>
                <c:pt idx="20">
                  <c:v>1995.2</c:v>
                </c:pt>
                <c:pt idx="21">
                  <c:v>2263.6</c:v>
                </c:pt>
                <c:pt idx="22">
                  <c:v>2523.4</c:v>
                </c:pt>
                <c:pt idx="23">
                  <c:v>2768.8</c:v>
                </c:pt>
                <c:pt idx="24">
                  <c:v>2995.4</c:v>
                </c:pt>
                <c:pt idx="25">
                  <c:v>3175.8</c:v>
                </c:pt>
                <c:pt idx="26">
                  <c:v>3334</c:v>
                </c:pt>
                <c:pt idx="27">
                  <c:v>3510</c:v>
                </c:pt>
                <c:pt idx="28">
                  <c:v>3698</c:v>
                </c:pt>
                <c:pt idx="29">
                  <c:v>3918</c:v>
                </c:pt>
                <c:pt idx="30">
                  <c:v>4191.3999999999996</c:v>
                </c:pt>
                <c:pt idx="31">
                  <c:v>4395.3999999999996</c:v>
                </c:pt>
                <c:pt idx="32">
                  <c:v>4505.8</c:v>
                </c:pt>
                <c:pt idx="33">
                  <c:v>4536.3999999999996</c:v>
                </c:pt>
                <c:pt idx="34">
                  <c:v>4479.6000000000004</c:v>
                </c:pt>
                <c:pt idx="35">
                  <c:v>4355</c:v>
                </c:pt>
                <c:pt idx="36">
                  <c:v>4405</c:v>
                </c:pt>
                <c:pt idx="37">
                  <c:v>4400.3999999999996</c:v>
                </c:pt>
                <c:pt idx="38">
                  <c:v>4399.6000000000004</c:v>
                </c:pt>
                <c:pt idx="39">
                  <c:v>4569.8</c:v>
                </c:pt>
                <c:pt idx="40">
                  <c:v>4936.8</c:v>
                </c:pt>
                <c:pt idx="41">
                  <c:v>5298.8</c:v>
                </c:pt>
                <c:pt idx="42">
                  <c:v>5765</c:v>
                </c:pt>
                <c:pt idx="43">
                  <c:v>6314.6</c:v>
                </c:pt>
                <c:pt idx="44">
                  <c:v>6909.6</c:v>
                </c:pt>
                <c:pt idx="45">
                  <c:v>7294.8</c:v>
                </c:pt>
                <c:pt idx="46">
                  <c:v>7581</c:v>
                </c:pt>
                <c:pt idx="47">
                  <c:v>8028.6</c:v>
                </c:pt>
                <c:pt idx="48">
                  <c:v>8528.7999999999993</c:v>
                </c:pt>
                <c:pt idx="49">
                  <c:v>8873</c:v>
                </c:pt>
                <c:pt idx="50">
                  <c:v>9383.2000000000007</c:v>
                </c:pt>
                <c:pt idx="51">
                  <c:v>10037.4</c:v>
                </c:pt>
                <c:pt idx="52">
                  <c:v>10896.2</c:v>
                </c:pt>
                <c:pt idx="53">
                  <c:v>11911</c:v>
                </c:pt>
                <c:pt idx="54">
                  <c:v>13070.4</c:v>
                </c:pt>
                <c:pt idx="55">
                  <c:v>14060.2</c:v>
                </c:pt>
                <c:pt idx="56">
                  <c:v>14976.8</c:v>
                </c:pt>
                <c:pt idx="57">
                  <c:v>15563.4</c:v>
                </c:pt>
                <c:pt idx="58">
                  <c:v>15840.2</c:v>
                </c:pt>
                <c:pt idx="59">
                  <c:v>16114.6</c:v>
                </c:pt>
                <c:pt idx="60">
                  <c:v>16600.8</c:v>
                </c:pt>
                <c:pt idx="61">
                  <c:v>16898.8</c:v>
                </c:pt>
                <c:pt idx="62">
                  <c:v>16889</c:v>
                </c:pt>
                <c:pt idx="63">
                  <c:v>17094</c:v>
                </c:pt>
                <c:pt idx="64">
                  <c:v>17215.400000000001</c:v>
                </c:pt>
                <c:pt idx="65">
                  <c:v>16965</c:v>
                </c:pt>
                <c:pt idx="66">
                  <c:v>16663.599999999999</c:v>
                </c:pt>
                <c:pt idx="67">
                  <c:v>16439.8</c:v>
                </c:pt>
                <c:pt idx="68">
                  <c:v>16025.2</c:v>
                </c:pt>
                <c:pt idx="69">
                  <c:v>15522.6</c:v>
                </c:pt>
                <c:pt idx="70">
                  <c:v>15275.4</c:v>
                </c:pt>
                <c:pt idx="71">
                  <c:v>15339.4</c:v>
                </c:pt>
                <c:pt idx="72">
                  <c:v>15688</c:v>
                </c:pt>
                <c:pt idx="73">
                  <c:v>16052</c:v>
                </c:pt>
                <c:pt idx="74">
                  <c:v>16307.25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4C-4750-90E4-1E2C2B2F1E5E}"/>
            </c:ext>
          </c:extLst>
        </c:ser>
        <c:ser>
          <c:idx val="3"/>
          <c:order val="3"/>
          <c:tx>
            <c:v>outflow, max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FR_Outflow!$D$5:$D$80</c:f>
              <c:numCache>
                <c:formatCode>0</c:formatCode>
                <c:ptCount val="76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1982</c:v>
                </c:pt>
                <c:pt idx="17">
                  <c:v>1984</c:v>
                </c:pt>
                <c:pt idx="18">
                  <c:v>1986</c:v>
                </c:pt>
                <c:pt idx="19">
                  <c:v>1988</c:v>
                </c:pt>
                <c:pt idx="20">
                  <c:v>1990</c:v>
                </c:pt>
                <c:pt idx="21">
                  <c:v>1991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2007</c:v>
                </c:pt>
                <c:pt idx="34">
                  <c:v>2008</c:v>
                </c:pt>
                <c:pt idx="35">
                  <c:v>2009</c:v>
                </c:pt>
                <c:pt idx="36">
                  <c:v>2010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2017</c:v>
                </c:pt>
                <c:pt idx="42">
                  <c:v>2018</c:v>
                </c:pt>
                <c:pt idx="43">
                  <c:v>2019</c:v>
                </c:pt>
                <c:pt idx="44">
                  <c:v>2020</c:v>
                </c:pt>
                <c:pt idx="45">
                  <c:v>2022</c:v>
                </c:pt>
                <c:pt idx="46">
                  <c:v>2023</c:v>
                </c:pt>
                <c:pt idx="47">
                  <c:v>2024</c:v>
                </c:pt>
                <c:pt idx="48">
                  <c:v>2026</c:v>
                </c:pt>
                <c:pt idx="49">
                  <c:v>2027</c:v>
                </c:pt>
                <c:pt idx="50">
                  <c:v>2028</c:v>
                </c:pt>
                <c:pt idx="51">
                  <c:v>2029</c:v>
                </c:pt>
                <c:pt idx="52">
                  <c:v>2031</c:v>
                </c:pt>
                <c:pt idx="53">
                  <c:v>2032</c:v>
                </c:pt>
                <c:pt idx="54">
                  <c:v>2033</c:v>
                </c:pt>
                <c:pt idx="55">
                  <c:v>2034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  <c:pt idx="71">
                  <c:v>2051</c:v>
                </c:pt>
                <c:pt idx="72">
                  <c:v>2052</c:v>
                </c:pt>
                <c:pt idx="73">
                  <c:v>2053</c:v>
                </c:pt>
                <c:pt idx="74">
                  <c:v>2054</c:v>
                </c:pt>
                <c:pt idx="75">
                  <c:v>2055</c:v>
                </c:pt>
              </c:numCache>
            </c:numRef>
          </c:xVal>
          <c:yVal>
            <c:numRef>
              <c:f>FR_Outflow!$G$5:$G$80</c:f>
              <c:numCache>
                <c:formatCode>#,##0</c:formatCode>
                <c:ptCount val="76"/>
                <c:pt idx="1">
                  <c:v>1.25</c:v>
                </c:pt>
                <c:pt idx="2">
                  <c:v>2.6</c:v>
                </c:pt>
                <c:pt idx="3">
                  <c:v>5.4</c:v>
                </c:pt>
                <c:pt idx="4">
                  <c:v>9.8000000000000007</c:v>
                </c:pt>
                <c:pt idx="5">
                  <c:v>15.8</c:v>
                </c:pt>
                <c:pt idx="6">
                  <c:v>23.2</c:v>
                </c:pt>
                <c:pt idx="7">
                  <c:v>32</c:v>
                </c:pt>
                <c:pt idx="8">
                  <c:v>42.2</c:v>
                </c:pt>
                <c:pt idx="9">
                  <c:v>58.6</c:v>
                </c:pt>
                <c:pt idx="10">
                  <c:v>91.2</c:v>
                </c:pt>
                <c:pt idx="11">
                  <c:v>148.4</c:v>
                </c:pt>
                <c:pt idx="12">
                  <c:v>237.6</c:v>
                </c:pt>
                <c:pt idx="13">
                  <c:v>365</c:v>
                </c:pt>
                <c:pt idx="14">
                  <c:v>530.4</c:v>
                </c:pt>
                <c:pt idx="15">
                  <c:v>728</c:v>
                </c:pt>
                <c:pt idx="16">
                  <c:v>952</c:v>
                </c:pt>
                <c:pt idx="17">
                  <c:v>1196.5999999999999</c:v>
                </c:pt>
                <c:pt idx="18">
                  <c:v>1455.8</c:v>
                </c:pt>
                <c:pt idx="19">
                  <c:v>1724</c:v>
                </c:pt>
                <c:pt idx="20">
                  <c:v>1995.2</c:v>
                </c:pt>
                <c:pt idx="21">
                  <c:v>2263.6</c:v>
                </c:pt>
                <c:pt idx="22">
                  <c:v>2523.4</c:v>
                </c:pt>
                <c:pt idx="23">
                  <c:v>2768.8</c:v>
                </c:pt>
                <c:pt idx="24">
                  <c:v>2995.4</c:v>
                </c:pt>
                <c:pt idx="25">
                  <c:v>3175.8</c:v>
                </c:pt>
                <c:pt idx="26">
                  <c:v>3334</c:v>
                </c:pt>
                <c:pt idx="27">
                  <c:v>3510</c:v>
                </c:pt>
                <c:pt idx="28">
                  <c:v>3698</c:v>
                </c:pt>
                <c:pt idx="29">
                  <c:v>3918</c:v>
                </c:pt>
                <c:pt idx="30">
                  <c:v>4191.3999999999996</c:v>
                </c:pt>
                <c:pt idx="31">
                  <c:v>4395.3999999999996</c:v>
                </c:pt>
                <c:pt idx="32">
                  <c:v>4505.8</c:v>
                </c:pt>
                <c:pt idx="33">
                  <c:v>4536.3999999999996</c:v>
                </c:pt>
                <c:pt idx="34">
                  <c:v>4479.6000000000004</c:v>
                </c:pt>
                <c:pt idx="35">
                  <c:v>4355</c:v>
                </c:pt>
                <c:pt idx="36">
                  <c:v>4405</c:v>
                </c:pt>
                <c:pt idx="37">
                  <c:v>4400.3999999999996</c:v>
                </c:pt>
                <c:pt idx="38">
                  <c:v>4399.6000000000004</c:v>
                </c:pt>
                <c:pt idx="39">
                  <c:v>4569.8</c:v>
                </c:pt>
                <c:pt idx="40">
                  <c:v>4936.8</c:v>
                </c:pt>
                <c:pt idx="41">
                  <c:v>5298.8</c:v>
                </c:pt>
                <c:pt idx="42">
                  <c:v>5765</c:v>
                </c:pt>
                <c:pt idx="43">
                  <c:v>6314.6</c:v>
                </c:pt>
                <c:pt idx="44">
                  <c:v>6909.6</c:v>
                </c:pt>
                <c:pt idx="45">
                  <c:v>7294.8</c:v>
                </c:pt>
                <c:pt idx="46">
                  <c:v>7581</c:v>
                </c:pt>
                <c:pt idx="47">
                  <c:v>8028.6</c:v>
                </c:pt>
                <c:pt idx="48">
                  <c:v>8528.7999999999993</c:v>
                </c:pt>
                <c:pt idx="49">
                  <c:v>8873</c:v>
                </c:pt>
                <c:pt idx="50">
                  <c:v>9383.2000000000007</c:v>
                </c:pt>
                <c:pt idx="51">
                  <c:v>10037.4</c:v>
                </c:pt>
                <c:pt idx="52">
                  <c:v>10896.2</c:v>
                </c:pt>
                <c:pt idx="53">
                  <c:v>11911</c:v>
                </c:pt>
                <c:pt idx="54">
                  <c:v>13070.4</c:v>
                </c:pt>
                <c:pt idx="55">
                  <c:v>14060.2</c:v>
                </c:pt>
                <c:pt idx="56">
                  <c:v>14976.8</c:v>
                </c:pt>
                <c:pt idx="57">
                  <c:v>15563.4</c:v>
                </c:pt>
                <c:pt idx="58">
                  <c:v>15840.2</c:v>
                </c:pt>
                <c:pt idx="59">
                  <c:v>16114.6</c:v>
                </c:pt>
                <c:pt idx="60">
                  <c:v>16600.8</c:v>
                </c:pt>
                <c:pt idx="61">
                  <c:v>16898.8</c:v>
                </c:pt>
                <c:pt idx="62">
                  <c:v>16889</c:v>
                </c:pt>
                <c:pt idx="63">
                  <c:v>17094</c:v>
                </c:pt>
                <c:pt idx="64">
                  <c:v>17215.400000000001</c:v>
                </c:pt>
                <c:pt idx="65">
                  <c:v>16965</c:v>
                </c:pt>
                <c:pt idx="66">
                  <c:v>16663.599999999999</c:v>
                </c:pt>
                <c:pt idx="67">
                  <c:v>16439.8</c:v>
                </c:pt>
                <c:pt idx="68">
                  <c:v>16025.2</c:v>
                </c:pt>
                <c:pt idx="69">
                  <c:v>15522.6</c:v>
                </c:pt>
                <c:pt idx="70">
                  <c:v>15275.4</c:v>
                </c:pt>
                <c:pt idx="71">
                  <c:v>15339.4</c:v>
                </c:pt>
                <c:pt idx="72">
                  <c:v>15688</c:v>
                </c:pt>
                <c:pt idx="73">
                  <c:v>16052</c:v>
                </c:pt>
                <c:pt idx="74">
                  <c:v>16307.25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4C-4750-90E4-1E2C2B2F1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046432"/>
        <c:axId val="1580049344"/>
      </c:scatterChart>
      <c:valAx>
        <c:axId val="1580046432"/>
        <c:scaling>
          <c:orientation val="minMax"/>
          <c:max val="2055"/>
          <c:min val="19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049344"/>
        <c:crosses val="autoZero"/>
        <c:crossBetween val="midCat"/>
      </c:valAx>
      <c:valAx>
        <c:axId val="1580049344"/>
        <c:scaling>
          <c:orientation val="minMax"/>
          <c:max val="1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04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stock, min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FR_Stock!$B$5:$B$80</c:f>
              <c:numCache>
                <c:formatCode>0</c:formatCode>
                <c:ptCount val="76"/>
                <c:pt idx="0">
                  <c:v>1945</c:v>
                </c:pt>
                <c:pt idx="1">
                  <c:v>1946</c:v>
                </c:pt>
                <c:pt idx="2">
                  <c:v>1947</c:v>
                </c:pt>
                <c:pt idx="3">
                  <c:v>1948</c:v>
                </c:pt>
                <c:pt idx="4">
                  <c:v>1949</c:v>
                </c:pt>
                <c:pt idx="5">
                  <c:v>1950</c:v>
                </c:pt>
                <c:pt idx="6">
                  <c:v>1951</c:v>
                </c:pt>
                <c:pt idx="7">
                  <c:v>1952</c:v>
                </c:pt>
                <c:pt idx="8">
                  <c:v>1953</c:v>
                </c:pt>
                <c:pt idx="9">
                  <c:v>1954</c:v>
                </c:pt>
                <c:pt idx="10">
                  <c:v>1955</c:v>
                </c:pt>
                <c:pt idx="11">
                  <c:v>1956</c:v>
                </c:pt>
                <c:pt idx="12">
                  <c:v>1957</c:v>
                </c:pt>
                <c:pt idx="13">
                  <c:v>1958</c:v>
                </c:pt>
                <c:pt idx="14">
                  <c:v>1959</c:v>
                </c:pt>
                <c:pt idx="15">
                  <c:v>1960</c:v>
                </c:pt>
                <c:pt idx="16">
                  <c:v>1961</c:v>
                </c:pt>
                <c:pt idx="17">
                  <c:v>1962</c:v>
                </c:pt>
                <c:pt idx="18">
                  <c:v>1963</c:v>
                </c:pt>
                <c:pt idx="19">
                  <c:v>1964</c:v>
                </c:pt>
                <c:pt idx="20">
                  <c:v>1965</c:v>
                </c:pt>
                <c:pt idx="21">
                  <c:v>1966</c:v>
                </c:pt>
                <c:pt idx="22">
                  <c:v>1967</c:v>
                </c:pt>
                <c:pt idx="23">
                  <c:v>1968</c:v>
                </c:pt>
                <c:pt idx="24">
                  <c:v>1969</c:v>
                </c:pt>
                <c:pt idx="25">
                  <c:v>1970</c:v>
                </c:pt>
                <c:pt idx="26">
                  <c:v>1971</c:v>
                </c:pt>
                <c:pt idx="27">
                  <c:v>1972</c:v>
                </c:pt>
                <c:pt idx="28">
                  <c:v>1973</c:v>
                </c:pt>
                <c:pt idx="29">
                  <c:v>1974</c:v>
                </c:pt>
                <c:pt idx="30">
                  <c:v>1975</c:v>
                </c:pt>
                <c:pt idx="31">
                  <c:v>1976</c:v>
                </c:pt>
                <c:pt idx="32">
                  <c:v>1977</c:v>
                </c:pt>
                <c:pt idx="33">
                  <c:v>1978</c:v>
                </c:pt>
                <c:pt idx="34">
                  <c:v>1979</c:v>
                </c:pt>
                <c:pt idx="35">
                  <c:v>1980</c:v>
                </c:pt>
                <c:pt idx="36">
                  <c:v>1981</c:v>
                </c:pt>
                <c:pt idx="37">
                  <c:v>1982</c:v>
                </c:pt>
                <c:pt idx="38">
                  <c:v>1983</c:v>
                </c:pt>
                <c:pt idx="39">
                  <c:v>1984</c:v>
                </c:pt>
                <c:pt idx="40">
                  <c:v>1985</c:v>
                </c:pt>
                <c:pt idx="41">
                  <c:v>1986</c:v>
                </c:pt>
                <c:pt idx="42">
                  <c:v>1987</c:v>
                </c:pt>
                <c:pt idx="43">
                  <c:v>1988</c:v>
                </c:pt>
                <c:pt idx="44">
                  <c:v>1989</c:v>
                </c:pt>
                <c:pt idx="45">
                  <c:v>1990</c:v>
                </c:pt>
                <c:pt idx="46">
                  <c:v>1991</c:v>
                </c:pt>
                <c:pt idx="47">
                  <c:v>1992</c:v>
                </c:pt>
                <c:pt idx="48">
                  <c:v>1993</c:v>
                </c:pt>
                <c:pt idx="49">
                  <c:v>1994</c:v>
                </c:pt>
                <c:pt idx="50">
                  <c:v>1995</c:v>
                </c:pt>
                <c:pt idx="51">
                  <c:v>1996</c:v>
                </c:pt>
                <c:pt idx="52">
                  <c:v>1997</c:v>
                </c:pt>
                <c:pt idx="53">
                  <c:v>1998</c:v>
                </c:pt>
                <c:pt idx="54">
                  <c:v>1999</c:v>
                </c:pt>
                <c:pt idx="55">
                  <c:v>2000</c:v>
                </c:pt>
                <c:pt idx="56">
                  <c:v>2001</c:v>
                </c:pt>
                <c:pt idx="57">
                  <c:v>2002</c:v>
                </c:pt>
                <c:pt idx="58">
                  <c:v>2003</c:v>
                </c:pt>
                <c:pt idx="59">
                  <c:v>2004</c:v>
                </c:pt>
                <c:pt idx="60">
                  <c:v>2005</c:v>
                </c:pt>
                <c:pt idx="61">
                  <c:v>2006</c:v>
                </c:pt>
                <c:pt idx="62">
                  <c:v>2007</c:v>
                </c:pt>
                <c:pt idx="63">
                  <c:v>2008</c:v>
                </c:pt>
                <c:pt idx="64">
                  <c:v>2009</c:v>
                </c:pt>
                <c:pt idx="65">
                  <c:v>2010</c:v>
                </c:pt>
                <c:pt idx="66">
                  <c:v>2011</c:v>
                </c:pt>
                <c:pt idx="67">
                  <c:v>2012</c:v>
                </c:pt>
                <c:pt idx="68">
                  <c:v>2013</c:v>
                </c:pt>
                <c:pt idx="69">
                  <c:v>2014</c:v>
                </c:pt>
                <c:pt idx="70">
                  <c:v>2015</c:v>
                </c:pt>
                <c:pt idx="71">
                  <c:v>2016</c:v>
                </c:pt>
                <c:pt idx="72">
                  <c:v>2017</c:v>
                </c:pt>
                <c:pt idx="73">
                  <c:v>2018</c:v>
                </c:pt>
                <c:pt idx="74">
                  <c:v>2019</c:v>
                </c:pt>
                <c:pt idx="75">
                  <c:v>2020</c:v>
                </c:pt>
              </c:numCache>
            </c:numRef>
          </c:xVal>
          <c:yVal>
            <c:numRef>
              <c:f>FR_Stock!$C$5:$C$80</c:f>
              <c:numCache>
                <c:formatCode>#,##0_ ;\-#,##0\ 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13</c:v>
                </c:pt>
                <c:pt idx="5">
                  <c:v>27</c:v>
                </c:pt>
                <c:pt idx="6">
                  <c:v>49</c:v>
                </c:pt>
                <c:pt idx="7">
                  <c:v>80</c:v>
                </c:pt>
                <c:pt idx="8">
                  <c:v>121</c:v>
                </c:pt>
                <c:pt idx="9">
                  <c:v>173</c:v>
                </c:pt>
                <c:pt idx="10">
                  <c:v>238</c:v>
                </c:pt>
                <c:pt idx="11">
                  <c:v>342</c:v>
                </c:pt>
                <c:pt idx="12">
                  <c:v>536</c:v>
                </c:pt>
                <c:pt idx="13">
                  <c:v>863</c:v>
                </c:pt>
                <c:pt idx="14">
                  <c:v>1361</c:v>
                </c:pt>
                <c:pt idx="15">
                  <c:v>2063</c:v>
                </c:pt>
                <c:pt idx="16">
                  <c:v>2994</c:v>
                </c:pt>
                <c:pt idx="17">
                  <c:v>4176</c:v>
                </c:pt>
                <c:pt idx="18">
                  <c:v>5623</c:v>
                </c:pt>
                <c:pt idx="19">
                  <c:v>7344</c:v>
                </c:pt>
                <c:pt idx="20">
                  <c:v>9342</c:v>
                </c:pt>
                <c:pt idx="21">
                  <c:v>11614</c:v>
                </c:pt>
                <c:pt idx="22">
                  <c:v>14152</c:v>
                </c:pt>
                <c:pt idx="23">
                  <c:v>16941</c:v>
                </c:pt>
                <c:pt idx="24">
                  <c:v>19961</c:v>
                </c:pt>
                <c:pt idx="25">
                  <c:v>23186</c:v>
                </c:pt>
                <c:pt idx="26">
                  <c:v>26591</c:v>
                </c:pt>
                <c:pt idx="27">
                  <c:v>30031</c:v>
                </c:pt>
                <c:pt idx="28">
                  <c:v>33611</c:v>
                </c:pt>
                <c:pt idx="29">
                  <c:v>37511</c:v>
                </c:pt>
                <c:pt idx="30">
                  <c:v>41676</c:v>
                </c:pt>
                <c:pt idx="31">
                  <c:v>46181</c:v>
                </c:pt>
                <c:pt idx="32">
                  <c:v>50988</c:v>
                </c:pt>
                <c:pt idx="33">
                  <c:v>55588</c:v>
                </c:pt>
                <c:pt idx="34">
                  <c:v>60040</c:v>
                </c:pt>
                <c:pt idx="35">
                  <c:v>64358</c:v>
                </c:pt>
                <c:pt idx="36">
                  <c:v>68579</c:v>
                </c:pt>
                <c:pt idx="37">
                  <c:v>72763</c:v>
                </c:pt>
                <c:pt idx="38">
                  <c:v>77613</c:v>
                </c:pt>
                <c:pt idx="39">
                  <c:v>82042</c:v>
                </c:pt>
                <c:pt idx="40">
                  <c:v>86356</c:v>
                </c:pt>
                <c:pt idx="41">
                  <c:v>91428</c:v>
                </c:pt>
                <c:pt idx="42">
                  <c:v>97447</c:v>
                </c:pt>
                <c:pt idx="43">
                  <c:v>104107</c:v>
                </c:pt>
                <c:pt idx="44">
                  <c:v>110867</c:v>
                </c:pt>
                <c:pt idx="45">
                  <c:v>117929</c:v>
                </c:pt>
                <c:pt idx="46">
                  <c:v>125976</c:v>
                </c:pt>
                <c:pt idx="47">
                  <c:v>133921</c:v>
                </c:pt>
                <c:pt idx="48">
                  <c:v>142012</c:v>
                </c:pt>
                <c:pt idx="49">
                  <c:v>151010</c:v>
                </c:pt>
                <c:pt idx="50">
                  <c:v>160573</c:v>
                </c:pt>
                <c:pt idx="51">
                  <c:v>170341</c:v>
                </c:pt>
                <c:pt idx="52">
                  <c:v>180837</c:v>
                </c:pt>
                <c:pt idx="53">
                  <c:v>192199</c:v>
                </c:pt>
                <c:pt idx="54">
                  <c:v>205491</c:v>
                </c:pt>
                <c:pt idx="55">
                  <c:v>220128</c:v>
                </c:pt>
                <c:pt idx="56">
                  <c:v>235693</c:v>
                </c:pt>
                <c:pt idx="57">
                  <c:v>251138</c:v>
                </c:pt>
                <c:pt idx="58">
                  <c:v>267083</c:v>
                </c:pt>
                <c:pt idx="59">
                  <c:v>283308</c:v>
                </c:pt>
                <c:pt idx="60">
                  <c:v>299329</c:v>
                </c:pt>
                <c:pt idx="61">
                  <c:v>316266</c:v>
                </c:pt>
                <c:pt idx="62">
                  <c:v>334142</c:v>
                </c:pt>
                <c:pt idx="63">
                  <c:v>351577</c:v>
                </c:pt>
                <c:pt idx="64">
                  <c:v>367753</c:v>
                </c:pt>
                <c:pt idx="65">
                  <c:v>384799</c:v>
                </c:pt>
                <c:pt idx="66">
                  <c:v>402343</c:v>
                </c:pt>
                <c:pt idx="67">
                  <c:v>418967</c:v>
                </c:pt>
                <c:pt idx="68">
                  <c:v>434895</c:v>
                </c:pt>
                <c:pt idx="69">
                  <c:v>449952</c:v>
                </c:pt>
                <c:pt idx="70">
                  <c:v>464925</c:v>
                </c:pt>
                <c:pt idx="71">
                  <c:v>479956</c:v>
                </c:pt>
                <c:pt idx="72">
                  <c:v>495344</c:v>
                </c:pt>
                <c:pt idx="73">
                  <c:v>511592</c:v>
                </c:pt>
                <c:pt idx="74">
                  <c:v>528392</c:v>
                </c:pt>
                <c:pt idx="75">
                  <c:v>545185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40-4F34-B9B9-782A83BBD28B}"/>
            </c:ext>
          </c:extLst>
        </c:ser>
        <c:ser>
          <c:idx val="2"/>
          <c:order val="1"/>
          <c:tx>
            <c:v>stock, mean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FR_Stock!$B$5:$B$80</c:f>
              <c:numCache>
                <c:formatCode>0</c:formatCode>
                <c:ptCount val="76"/>
                <c:pt idx="0">
                  <c:v>1945</c:v>
                </c:pt>
                <c:pt idx="1">
                  <c:v>1946</c:v>
                </c:pt>
                <c:pt idx="2">
                  <c:v>1947</c:v>
                </c:pt>
                <c:pt idx="3">
                  <c:v>1948</c:v>
                </c:pt>
                <c:pt idx="4">
                  <c:v>1949</c:v>
                </c:pt>
                <c:pt idx="5">
                  <c:v>1950</c:v>
                </c:pt>
                <c:pt idx="6">
                  <c:v>1951</c:v>
                </c:pt>
                <c:pt idx="7">
                  <c:v>1952</c:v>
                </c:pt>
                <c:pt idx="8">
                  <c:v>1953</c:v>
                </c:pt>
                <c:pt idx="9">
                  <c:v>1954</c:v>
                </c:pt>
                <c:pt idx="10">
                  <c:v>1955</c:v>
                </c:pt>
                <c:pt idx="11">
                  <c:v>1956</c:v>
                </c:pt>
                <c:pt idx="12">
                  <c:v>1957</c:v>
                </c:pt>
                <c:pt idx="13">
                  <c:v>1958</c:v>
                </c:pt>
                <c:pt idx="14">
                  <c:v>1959</c:v>
                </c:pt>
                <c:pt idx="15">
                  <c:v>1960</c:v>
                </c:pt>
                <c:pt idx="16">
                  <c:v>1961</c:v>
                </c:pt>
                <c:pt idx="17">
                  <c:v>1962</c:v>
                </c:pt>
                <c:pt idx="18">
                  <c:v>1963</c:v>
                </c:pt>
                <c:pt idx="19">
                  <c:v>1964</c:v>
                </c:pt>
                <c:pt idx="20">
                  <c:v>1965</c:v>
                </c:pt>
                <c:pt idx="21">
                  <c:v>1966</c:v>
                </c:pt>
                <c:pt idx="22">
                  <c:v>1967</c:v>
                </c:pt>
                <c:pt idx="23">
                  <c:v>1968</c:v>
                </c:pt>
                <c:pt idx="24">
                  <c:v>1969</c:v>
                </c:pt>
                <c:pt idx="25">
                  <c:v>1970</c:v>
                </c:pt>
                <c:pt idx="26">
                  <c:v>1971</c:v>
                </c:pt>
                <c:pt idx="27">
                  <c:v>1972</c:v>
                </c:pt>
                <c:pt idx="28">
                  <c:v>1973</c:v>
                </c:pt>
                <c:pt idx="29">
                  <c:v>1974</c:v>
                </c:pt>
                <c:pt idx="30">
                  <c:v>1975</c:v>
                </c:pt>
                <c:pt idx="31">
                  <c:v>1976</c:v>
                </c:pt>
                <c:pt idx="32">
                  <c:v>1977</c:v>
                </c:pt>
                <c:pt idx="33">
                  <c:v>1978</c:v>
                </c:pt>
                <c:pt idx="34">
                  <c:v>1979</c:v>
                </c:pt>
                <c:pt idx="35">
                  <c:v>1980</c:v>
                </c:pt>
                <c:pt idx="36">
                  <c:v>1981</c:v>
                </c:pt>
                <c:pt idx="37">
                  <c:v>1982</c:v>
                </c:pt>
                <c:pt idx="38">
                  <c:v>1983</c:v>
                </c:pt>
                <c:pt idx="39">
                  <c:v>1984</c:v>
                </c:pt>
                <c:pt idx="40">
                  <c:v>1985</c:v>
                </c:pt>
                <c:pt idx="41">
                  <c:v>1986</c:v>
                </c:pt>
                <c:pt idx="42">
                  <c:v>1987</c:v>
                </c:pt>
                <c:pt idx="43">
                  <c:v>1988</c:v>
                </c:pt>
                <c:pt idx="44">
                  <c:v>1989</c:v>
                </c:pt>
                <c:pt idx="45">
                  <c:v>1990</c:v>
                </c:pt>
                <c:pt idx="46">
                  <c:v>1991</c:v>
                </c:pt>
                <c:pt idx="47">
                  <c:v>1992</c:v>
                </c:pt>
                <c:pt idx="48">
                  <c:v>1993</c:v>
                </c:pt>
                <c:pt idx="49">
                  <c:v>1994</c:v>
                </c:pt>
                <c:pt idx="50">
                  <c:v>1995</c:v>
                </c:pt>
                <c:pt idx="51">
                  <c:v>1996</c:v>
                </c:pt>
                <c:pt idx="52">
                  <c:v>1997</c:v>
                </c:pt>
                <c:pt idx="53">
                  <c:v>1998</c:v>
                </c:pt>
                <c:pt idx="54">
                  <c:v>1999</c:v>
                </c:pt>
                <c:pt idx="55">
                  <c:v>2000</c:v>
                </c:pt>
                <c:pt idx="56">
                  <c:v>2001</c:v>
                </c:pt>
                <c:pt idx="57">
                  <c:v>2002</c:v>
                </c:pt>
                <c:pt idx="58">
                  <c:v>2003</c:v>
                </c:pt>
                <c:pt idx="59">
                  <c:v>2004</c:v>
                </c:pt>
                <c:pt idx="60">
                  <c:v>2005</c:v>
                </c:pt>
                <c:pt idx="61">
                  <c:v>2006</c:v>
                </c:pt>
                <c:pt idx="62">
                  <c:v>2007</c:v>
                </c:pt>
                <c:pt idx="63">
                  <c:v>2008</c:v>
                </c:pt>
                <c:pt idx="64">
                  <c:v>2009</c:v>
                </c:pt>
                <c:pt idx="65">
                  <c:v>2010</c:v>
                </c:pt>
                <c:pt idx="66">
                  <c:v>2011</c:v>
                </c:pt>
                <c:pt idx="67">
                  <c:v>2012</c:v>
                </c:pt>
                <c:pt idx="68">
                  <c:v>2013</c:v>
                </c:pt>
                <c:pt idx="69">
                  <c:v>2014</c:v>
                </c:pt>
                <c:pt idx="70">
                  <c:v>2015</c:v>
                </c:pt>
                <c:pt idx="71">
                  <c:v>2016</c:v>
                </c:pt>
                <c:pt idx="72">
                  <c:v>2017</c:v>
                </c:pt>
                <c:pt idx="73">
                  <c:v>2018</c:v>
                </c:pt>
                <c:pt idx="74">
                  <c:v>2019</c:v>
                </c:pt>
                <c:pt idx="75">
                  <c:v>2020</c:v>
                </c:pt>
              </c:numCache>
            </c:numRef>
          </c:xVal>
          <c:yVal>
            <c:numRef>
              <c:f>FR_Stock!$D$5:$D$80</c:f>
              <c:numCache>
                <c:formatCode>#,##0_ ;\-#,##0\ 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13</c:v>
                </c:pt>
                <c:pt idx="5">
                  <c:v>27</c:v>
                </c:pt>
                <c:pt idx="6">
                  <c:v>49</c:v>
                </c:pt>
                <c:pt idx="7">
                  <c:v>80</c:v>
                </c:pt>
                <c:pt idx="8">
                  <c:v>121</c:v>
                </c:pt>
                <c:pt idx="9">
                  <c:v>173</c:v>
                </c:pt>
                <c:pt idx="10">
                  <c:v>238</c:v>
                </c:pt>
                <c:pt idx="11">
                  <c:v>342</c:v>
                </c:pt>
                <c:pt idx="12">
                  <c:v>536</c:v>
                </c:pt>
                <c:pt idx="13">
                  <c:v>863</c:v>
                </c:pt>
                <c:pt idx="14">
                  <c:v>1361</c:v>
                </c:pt>
                <c:pt idx="15">
                  <c:v>2063</c:v>
                </c:pt>
                <c:pt idx="16">
                  <c:v>2994</c:v>
                </c:pt>
                <c:pt idx="17">
                  <c:v>4176</c:v>
                </c:pt>
                <c:pt idx="18">
                  <c:v>5623</c:v>
                </c:pt>
                <c:pt idx="19">
                  <c:v>7344</c:v>
                </c:pt>
                <c:pt idx="20">
                  <c:v>9342</c:v>
                </c:pt>
                <c:pt idx="21">
                  <c:v>11614</c:v>
                </c:pt>
                <c:pt idx="22">
                  <c:v>14152</c:v>
                </c:pt>
                <c:pt idx="23">
                  <c:v>16941</c:v>
                </c:pt>
                <c:pt idx="24">
                  <c:v>19961</c:v>
                </c:pt>
                <c:pt idx="25">
                  <c:v>23186</c:v>
                </c:pt>
                <c:pt idx="26">
                  <c:v>26591</c:v>
                </c:pt>
                <c:pt idx="27">
                  <c:v>30031</c:v>
                </c:pt>
                <c:pt idx="28">
                  <c:v>33611</c:v>
                </c:pt>
                <c:pt idx="29">
                  <c:v>37511</c:v>
                </c:pt>
                <c:pt idx="30">
                  <c:v>41676</c:v>
                </c:pt>
                <c:pt idx="31">
                  <c:v>46181</c:v>
                </c:pt>
                <c:pt idx="32">
                  <c:v>50988</c:v>
                </c:pt>
                <c:pt idx="33">
                  <c:v>55588</c:v>
                </c:pt>
                <c:pt idx="34">
                  <c:v>60040</c:v>
                </c:pt>
                <c:pt idx="35">
                  <c:v>64358</c:v>
                </c:pt>
                <c:pt idx="36">
                  <c:v>68579</c:v>
                </c:pt>
                <c:pt idx="37">
                  <c:v>72763</c:v>
                </c:pt>
                <c:pt idx="38">
                  <c:v>77613</c:v>
                </c:pt>
                <c:pt idx="39">
                  <c:v>82042</c:v>
                </c:pt>
                <c:pt idx="40">
                  <c:v>86356</c:v>
                </c:pt>
                <c:pt idx="41">
                  <c:v>91428</c:v>
                </c:pt>
                <c:pt idx="42">
                  <c:v>97447</c:v>
                </c:pt>
                <c:pt idx="43">
                  <c:v>104107</c:v>
                </c:pt>
                <c:pt idx="44">
                  <c:v>110867</c:v>
                </c:pt>
                <c:pt idx="45">
                  <c:v>117929</c:v>
                </c:pt>
                <c:pt idx="46">
                  <c:v>125976</c:v>
                </c:pt>
                <c:pt idx="47">
                  <c:v>133921</c:v>
                </c:pt>
                <c:pt idx="48">
                  <c:v>142012</c:v>
                </c:pt>
                <c:pt idx="49">
                  <c:v>151010</c:v>
                </c:pt>
                <c:pt idx="50">
                  <c:v>160573</c:v>
                </c:pt>
                <c:pt idx="51">
                  <c:v>170341</c:v>
                </c:pt>
                <c:pt idx="52">
                  <c:v>180837</c:v>
                </c:pt>
                <c:pt idx="53">
                  <c:v>192199</c:v>
                </c:pt>
                <c:pt idx="54">
                  <c:v>205491</c:v>
                </c:pt>
                <c:pt idx="55">
                  <c:v>220128</c:v>
                </c:pt>
                <c:pt idx="56">
                  <c:v>235693</c:v>
                </c:pt>
                <c:pt idx="57">
                  <c:v>251138</c:v>
                </c:pt>
                <c:pt idx="58">
                  <c:v>267083</c:v>
                </c:pt>
                <c:pt idx="59">
                  <c:v>283308</c:v>
                </c:pt>
                <c:pt idx="60">
                  <c:v>299329</c:v>
                </c:pt>
                <c:pt idx="61">
                  <c:v>316266</c:v>
                </c:pt>
                <c:pt idx="62">
                  <c:v>334142</c:v>
                </c:pt>
                <c:pt idx="63">
                  <c:v>351577</c:v>
                </c:pt>
                <c:pt idx="64">
                  <c:v>367753</c:v>
                </c:pt>
                <c:pt idx="65">
                  <c:v>384799</c:v>
                </c:pt>
                <c:pt idx="66">
                  <c:v>402343</c:v>
                </c:pt>
                <c:pt idx="67">
                  <c:v>418967</c:v>
                </c:pt>
                <c:pt idx="68">
                  <c:v>434895</c:v>
                </c:pt>
                <c:pt idx="69">
                  <c:v>449952</c:v>
                </c:pt>
                <c:pt idx="70">
                  <c:v>464925</c:v>
                </c:pt>
                <c:pt idx="71">
                  <c:v>479956</c:v>
                </c:pt>
                <c:pt idx="72">
                  <c:v>495344</c:v>
                </c:pt>
                <c:pt idx="73">
                  <c:v>511592</c:v>
                </c:pt>
                <c:pt idx="74">
                  <c:v>528392</c:v>
                </c:pt>
                <c:pt idx="75">
                  <c:v>545185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40-4F34-B9B9-782A83BBD28B}"/>
            </c:ext>
          </c:extLst>
        </c:ser>
        <c:ser>
          <c:idx val="3"/>
          <c:order val="2"/>
          <c:tx>
            <c:v>stock, max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FR_Stock!$B$5:$B$80</c:f>
              <c:numCache>
                <c:formatCode>0</c:formatCode>
                <c:ptCount val="76"/>
                <c:pt idx="0">
                  <c:v>1945</c:v>
                </c:pt>
                <c:pt idx="1">
                  <c:v>1946</c:v>
                </c:pt>
                <c:pt idx="2">
                  <c:v>1947</c:v>
                </c:pt>
                <c:pt idx="3">
                  <c:v>1948</c:v>
                </c:pt>
                <c:pt idx="4">
                  <c:v>1949</c:v>
                </c:pt>
                <c:pt idx="5">
                  <c:v>1950</c:v>
                </c:pt>
                <c:pt idx="6">
                  <c:v>1951</c:v>
                </c:pt>
                <c:pt idx="7">
                  <c:v>1952</c:v>
                </c:pt>
                <c:pt idx="8">
                  <c:v>1953</c:v>
                </c:pt>
                <c:pt idx="9">
                  <c:v>1954</c:v>
                </c:pt>
                <c:pt idx="10">
                  <c:v>1955</c:v>
                </c:pt>
                <c:pt idx="11">
                  <c:v>1956</c:v>
                </c:pt>
                <c:pt idx="12">
                  <c:v>1957</c:v>
                </c:pt>
                <c:pt idx="13">
                  <c:v>1958</c:v>
                </c:pt>
                <c:pt idx="14">
                  <c:v>1959</c:v>
                </c:pt>
                <c:pt idx="15">
                  <c:v>1960</c:v>
                </c:pt>
                <c:pt idx="16">
                  <c:v>1961</c:v>
                </c:pt>
                <c:pt idx="17">
                  <c:v>1962</c:v>
                </c:pt>
                <c:pt idx="18">
                  <c:v>1963</c:v>
                </c:pt>
                <c:pt idx="19">
                  <c:v>1964</c:v>
                </c:pt>
                <c:pt idx="20">
                  <c:v>1965</c:v>
                </c:pt>
                <c:pt idx="21">
                  <c:v>1966</c:v>
                </c:pt>
                <c:pt idx="22">
                  <c:v>1967</c:v>
                </c:pt>
                <c:pt idx="23">
                  <c:v>1968</c:v>
                </c:pt>
                <c:pt idx="24">
                  <c:v>1969</c:v>
                </c:pt>
                <c:pt idx="25">
                  <c:v>1970</c:v>
                </c:pt>
                <c:pt idx="26">
                  <c:v>1971</c:v>
                </c:pt>
                <c:pt idx="27">
                  <c:v>1972</c:v>
                </c:pt>
                <c:pt idx="28">
                  <c:v>1973</c:v>
                </c:pt>
                <c:pt idx="29">
                  <c:v>1974</c:v>
                </c:pt>
                <c:pt idx="30">
                  <c:v>1975</c:v>
                </c:pt>
                <c:pt idx="31">
                  <c:v>1976</c:v>
                </c:pt>
                <c:pt idx="32">
                  <c:v>1977</c:v>
                </c:pt>
                <c:pt idx="33">
                  <c:v>1978</c:v>
                </c:pt>
                <c:pt idx="34">
                  <c:v>1979</c:v>
                </c:pt>
                <c:pt idx="35">
                  <c:v>1980</c:v>
                </c:pt>
                <c:pt idx="36">
                  <c:v>1981</c:v>
                </c:pt>
                <c:pt idx="37">
                  <c:v>1982</c:v>
                </c:pt>
                <c:pt idx="38">
                  <c:v>1983</c:v>
                </c:pt>
                <c:pt idx="39">
                  <c:v>1984</c:v>
                </c:pt>
                <c:pt idx="40">
                  <c:v>1985</c:v>
                </c:pt>
                <c:pt idx="41">
                  <c:v>1986</c:v>
                </c:pt>
                <c:pt idx="42">
                  <c:v>1987</c:v>
                </c:pt>
                <c:pt idx="43">
                  <c:v>1988</c:v>
                </c:pt>
                <c:pt idx="44">
                  <c:v>1989</c:v>
                </c:pt>
                <c:pt idx="45">
                  <c:v>1990</c:v>
                </c:pt>
                <c:pt idx="46">
                  <c:v>1991</c:v>
                </c:pt>
                <c:pt idx="47">
                  <c:v>1992</c:v>
                </c:pt>
                <c:pt idx="48">
                  <c:v>1993</c:v>
                </c:pt>
                <c:pt idx="49">
                  <c:v>1994</c:v>
                </c:pt>
                <c:pt idx="50">
                  <c:v>1995</c:v>
                </c:pt>
                <c:pt idx="51">
                  <c:v>1996</c:v>
                </c:pt>
                <c:pt idx="52">
                  <c:v>1997</c:v>
                </c:pt>
                <c:pt idx="53">
                  <c:v>1998</c:v>
                </c:pt>
                <c:pt idx="54">
                  <c:v>1999</c:v>
                </c:pt>
                <c:pt idx="55">
                  <c:v>2000</c:v>
                </c:pt>
                <c:pt idx="56">
                  <c:v>2001</c:v>
                </c:pt>
                <c:pt idx="57">
                  <c:v>2002</c:v>
                </c:pt>
                <c:pt idx="58">
                  <c:v>2003</c:v>
                </c:pt>
                <c:pt idx="59">
                  <c:v>2004</c:v>
                </c:pt>
                <c:pt idx="60">
                  <c:v>2005</c:v>
                </c:pt>
                <c:pt idx="61">
                  <c:v>2006</c:v>
                </c:pt>
                <c:pt idx="62">
                  <c:v>2007</c:v>
                </c:pt>
                <c:pt idx="63">
                  <c:v>2008</c:v>
                </c:pt>
                <c:pt idx="64">
                  <c:v>2009</c:v>
                </c:pt>
                <c:pt idx="65">
                  <c:v>2010</c:v>
                </c:pt>
                <c:pt idx="66">
                  <c:v>2011</c:v>
                </c:pt>
                <c:pt idx="67">
                  <c:v>2012</c:v>
                </c:pt>
                <c:pt idx="68">
                  <c:v>2013</c:v>
                </c:pt>
                <c:pt idx="69">
                  <c:v>2014</c:v>
                </c:pt>
                <c:pt idx="70">
                  <c:v>2015</c:v>
                </c:pt>
                <c:pt idx="71">
                  <c:v>2016</c:v>
                </c:pt>
                <c:pt idx="72">
                  <c:v>2017</c:v>
                </c:pt>
                <c:pt idx="73">
                  <c:v>2018</c:v>
                </c:pt>
                <c:pt idx="74">
                  <c:v>2019</c:v>
                </c:pt>
                <c:pt idx="75">
                  <c:v>2020</c:v>
                </c:pt>
              </c:numCache>
            </c:numRef>
          </c:xVal>
          <c:yVal>
            <c:numRef>
              <c:f>FR_Stock!$E$5:$E$80</c:f>
              <c:numCache>
                <c:formatCode>#,##0_ ;\-#,##0\ 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13</c:v>
                </c:pt>
                <c:pt idx="5">
                  <c:v>27</c:v>
                </c:pt>
                <c:pt idx="6">
                  <c:v>49</c:v>
                </c:pt>
                <c:pt idx="7">
                  <c:v>80</c:v>
                </c:pt>
                <c:pt idx="8">
                  <c:v>121</c:v>
                </c:pt>
                <c:pt idx="9">
                  <c:v>173</c:v>
                </c:pt>
                <c:pt idx="10">
                  <c:v>238</c:v>
                </c:pt>
                <c:pt idx="11">
                  <c:v>342</c:v>
                </c:pt>
                <c:pt idx="12">
                  <c:v>536</c:v>
                </c:pt>
                <c:pt idx="13">
                  <c:v>863</c:v>
                </c:pt>
                <c:pt idx="14">
                  <c:v>1361</c:v>
                </c:pt>
                <c:pt idx="15">
                  <c:v>2063</c:v>
                </c:pt>
                <c:pt idx="16">
                  <c:v>2994</c:v>
                </c:pt>
                <c:pt idx="17">
                  <c:v>4176</c:v>
                </c:pt>
                <c:pt idx="18">
                  <c:v>5623</c:v>
                </c:pt>
                <c:pt idx="19">
                  <c:v>7344</c:v>
                </c:pt>
                <c:pt idx="20">
                  <c:v>9342</c:v>
                </c:pt>
                <c:pt idx="21">
                  <c:v>11614</c:v>
                </c:pt>
                <c:pt idx="22">
                  <c:v>14152</c:v>
                </c:pt>
                <c:pt idx="23">
                  <c:v>16941</c:v>
                </c:pt>
                <c:pt idx="24">
                  <c:v>19961</c:v>
                </c:pt>
                <c:pt idx="25">
                  <c:v>23186</c:v>
                </c:pt>
                <c:pt idx="26">
                  <c:v>26591</c:v>
                </c:pt>
                <c:pt idx="27">
                  <c:v>30031</c:v>
                </c:pt>
                <c:pt idx="28">
                  <c:v>33611</c:v>
                </c:pt>
                <c:pt idx="29">
                  <c:v>37511</c:v>
                </c:pt>
                <c:pt idx="30">
                  <c:v>41676</c:v>
                </c:pt>
                <c:pt idx="31">
                  <c:v>46181</c:v>
                </c:pt>
                <c:pt idx="32">
                  <c:v>50988</c:v>
                </c:pt>
                <c:pt idx="33">
                  <c:v>55588</c:v>
                </c:pt>
                <c:pt idx="34">
                  <c:v>60040</c:v>
                </c:pt>
                <c:pt idx="35">
                  <c:v>64358</c:v>
                </c:pt>
                <c:pt idx="36">
                  <c:v>68579</c:v>
                </c:pt>
                <c:pt idx="37">
                  <c:v>72763</c:v>
                </c:pt>
                <c:pt idx="38">
                  <c:v>77613</c:v>
                </c:pt>
                <c:pt idx="39">
                  <c:v>82042</c:v>
                </c:pt>
                <c:pt idx="40">
                  <c:v>86356</c:v>
                </c:pt>
                <c:pt idx="41">
                  <c:v>91428</c:v>
                </c:pt>
                <c:pt idx="42">
                  <c:v>97447</c:v>
                </c:pt>
                <c:pt idx="43">
                  <c:v>104107</c:v>
                </c:pt>
                <c:pt idx="44">
                  <c:v>110867</c:v>
                </c:pt>
                <c:pt idx="45">
                  <c:v>117929</c:v>
                </c:pt>
                <c:pt idx="46">
                  <c:v>125976</c:v>
                </c:pt>
                <c:pt idx="47">
                  <c:v>133921</c:v>
                </c:pt>
                <c:pt idx="48">
                  <c:v>142012</c:v>
                </c:pt>
                <c:pt idx="49">
                  <c:v>151010</c:v>
                </c:pt>
                <c:pt idx="50">
                  <c:v>160573</c:v>
                </c:pt>
                <c:pt idx="51">
                  <c:v>170341</c:v>
                </c:pt>
                <c:pt idx="52">
                  <c:v>180837</c:v>
                </c:pt>
                <c:pt idx="53">
                  <c:v>192199</c:v>
                </c:pt>
                <c:pt idx="54">
                  <c:v>205491</c:v>
                </c:pt>
                <c:pt idx="55">
                  <c:v>220128</c:v>
                </c:pt>
                <c:pt idx="56">
                  <c:v>235693</c:v>
                </c:pt>
                <c:pt idx="57">
                  <c:v>251138</c:v>
                </c:pt>
                <c:pt idx="58">
                  <c:v>267083</c:v>
                </c:pt>
                <c:pt idx="59">
                  <c:v>283308</c:v>
                </c:pt>
                <c:pt idx="60">
                  <c:v>299329</c:v>
                </c:pt>
                <c:pt idx="61">
                  <c:v>316266</c:v>
                </c:pt>
                <c:pt idx="62">
                  <c:v>334142</c:v>
                </c:pt>
                <c:pt idx="63">
                  <c:v>351577</c:v>
                </c:pt>
                <c:pt idx="64">
                  <c:v>367753</c:v>
                </c:pt>
                <c:pt idx="65">
                  <c:v>384799</c:v>
                </c:pt>
                <c:pt idx="66">
                  <c:v>402343</c:v>
                </c:pt>
                <c:pt idx="67">
                  <c:v>418967</c:v>
                </c:pt>
                <c:pt idx="68">
                  <c:v>434895</c:v>
                </c:pt>
                <c:pt idx="69">
                  <c:v>449952</c:v>
                </c:pt>
                <c:pt idx="70">
                  <c:v>464925</c:v>
                </c:pt>
                <c:pt idx="71">
                  <c:v>479956</c:v>
                </c:pt>
                <c:pt idx="72">
                  <c:v>495344</c:v>
                </c:pt>
                <c:pt idx="73">
                  <c:v>511592</c:v>
                </c:pt>
                <c:pt idx="74">
                  <c:v>528392</c:v>
                </c:pt>
                <c:pt idx="75">
                  <c:v>545185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40-4F34-B9B9-782A83BBD28B}"/>
            </c:ext>
          </c:extLst>
        </c:ser>
        <c:ser>
          <c:idx val="0"/>
          <c:order val="3"/>
          <c:tx>
            <c:v>cumulated waste, mean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FR_Outflow!$C$5:$C$80</c:f>
              <c:numCache>
                <c:formatCode>0</c:formatCode>
                <c:ptCount val="76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1977</c:v>
                </c:pt>
                <c:pt idx="17">
                  <c:v>1979</c:v>
                </c:pt>
                <c:pt idx="18">
                  <c:v>1981</c:v>
                </c:pt>
                <c:pt idx="19">
                  <c:v>1983</c:v>
                </c:pt>
                <c:pt idx="20">
                  <c:v>1985</c:v>
                </c:pt>
                <c:pt idx="21">
                  <c:v>1986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1996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  <c:pt idx="48">
                  <c:v>2021</c:v>
                </c:pt>
                <c:pt idx="49">
                  <c:v>2022</c:v>
                </c:pt>
                <c:pt idx="50">
                  <c:v>2023</c:v>
                </c:pt>
                <c:pt idx="51">
                  <c:v>2024</c:v>
                </c:pt>
                <c:pt idx="52">
                  <c:v>2026</c:v>
                </c:pt>
                <c:pt idx="53">
                  <c:v>2027</c:v>
                </c:pt>
                <c:pt idx="54">
                  <c:v>2028</c:v>
                </c:pt>
                <c:pt idx="55">
                  <c:v>2029</c:v>
                </c:pt>
                <c:pt idx="56">
                  <c:v>2031</c:v>
                </c:pt>
                <c:pt idx="57">
                  <c:v>2032</c:v>
                </c:pt>
                <c:pt idx="58">
                  <c:v>2033</c:v>
                </c:pt>
                <c:pt idx="59">
                  <c:v>2034</c:v>
                </c:pt>
                <c:pt idx="60">
                  <c:v>2035</c:v>
                </c:pt>
                <c:pt idx="61">
                  <c:v>2036</c:v>
                </c:pt>
                <c:pt idx="62">
                  <c:v>2037</c:v>
                </c:pt>
                <c:pt idx="63">
                  <c:v>2038</c:v>
                </c:pt>
                <c:pt idx="64">
                  <c:v>2039</c:v>
                </c:pt>
                <c:pt idx="65">
                  <c:v>2040</c:v>
                </c:pt>
                <c:pt idx="66">
                  <c:v>2041</c:v>
                </c:pt>
                <c:pt idx="67">
                  <c:v>2042</c:v>
                </c:pt>
                <c:pt idx="68">
                  <c:v>2043</c:v>
                </c:pt>
                <c:pt idx="69">
                  <c:v>2044</c:v>
                </c:pt>
                <c:pt idx="70">
                  <c:v>2045</c:v>
                </c:pt>
                <c:pt idx="71">
                  <c:v>2046</c:v>
                </c:pt>
                <c:pt idx="72">
                  <c:v>2047</c:v>
                </c:pt>
                <c:pt idx="73">
                  <c:v>2048</c:v>
                </c:pt>
                <c:pt idx="74">
                  <c:v>2049</c:v>
                </c:pt>
                <c:pt idx="75">
                  <c:v>2050</c:v>
                </c:pt>
              </c:numCache>
            </c:numRef>
          </c:xVal>
          <c:yVal>
            <c:numRef>
              <c:f>FR_Outflow!$J$5:$J$80</c:f>
              <c:numCache>
                <c:formatCode>#,##0</c:formatCode>
                <c:ptCount val="76"/>
                <c:pt idx="1">
                  <c:v>1.25</c:v>
                </c:pt>
                <c:pt idx="2">
                  <c:v>3.85</c:v>
                </c:pt>
                <c:pt idx="3">
                  <c:v>9.25</c:v>
                </c:pt>
                <c:pt idx="4">
                  <c:v>19.05</c:v>
                </c:pt>
                <c:pt idx="5">
                  <c:v>34.85</c:v>
                </c:pt>
                <c:pt idx="6">
                  <c:v>58.05</c:v>
                </c:pt>
                <c:pt idx="7">
                  <c:v>90.05</c:v>
                </c:pt>
                <c:pt idx="8">
                  <c:v>132.25</c:v>
                </c:pt>
                <c:pt idx="9">
                  <c:v>190.85</c:v>
                </c:pt>
                <c:pt idx="10">
                  <c:v>282.05</c:v>
                </c:pt>
                <c:pt idx="11">
                  <c:v>430.45000000000005</c:v>
                </c:pt>
                <c:pt idx="12">
                  <c:v>668.05000000000007</c:v>
                </c:pt>
                <c:pt idx="13">
                  <c:v>1033.0500000000002</c:v>
                </c:pt>
                <c:pt idx="14">
                  <c:v>1563.4500000000003</c:v>
                </c:pt>
                <c:pt idx="15">
                  <c:v>2291.4500000000003</c:v>
                </c:pt>
                <c:pt idx="16">
                  <c:v>3243.4500000000003</c:v>
                </c:pt>
                <c:pt idx="17">
                  <c:v>4440.05</c:v>
                </c:pt>
                <c:pt idx="18">
                  <c:v>5895.85</c:v>
                </c:pt>
                <c:pt idx="19">
                  <c:v>7619.85</c:v>
                </c:pt>
                <c:pt idx="20">
                  <c:v>9615.0500000000011</c:v>
                </c:pt>
                <c:pt idx="21">
                  <c:v>11878.650000000001</c:v>
                </c:pt>
                <c:pt idx="22">
                  <c:v>14402.050000000001</c:v>
                </c:pt>
                <c:pt idx="23">
                  <c:v>17170.850000000002</c:v>
                </c:pt>
                <c:pt idx="24">
                  <c:v>20166.250000000004</c:v>
                </c:pt>
                <c:pt idx="25">
                  <c:v>23342.050000000003</c:v>
                </c:pt>
                <c:pt idx="26">
                  <c:v>26676.050000000003</c:v>
                </c:pt>
                <c:pt idx="27">
                  <c:v>30186.050000000003</c:v>
                </c:pt>
                <c:pt idx="28">
                  <c:v>33884.050000000003</c:v>
                </c:pt>
                <c:pt idx="29">
                  <c:v>37802.050000000003</c:v>
                </c:pt>
                <c:pt idx="30">
                  <c:v>41993.450000000004</c:v>
                </c:pt>
                <c:pt idx="31">
                  <c:v>46388.850000000006</c:v>
                </c:pt>
                <c:pt idx="32">
                  <c:v>50894.650000000009</c:v>
                </c:pt>
                <c:pt idx="33">
                  <c:v>55431.05000000001</c:v>
                </c:pt>
                <c:pt idx="34">
                  <c:v>59910.650000000009</c:v>
                </c:pt>
                <c:pt idx="35">
                  <c:v>64265.650000000009</c:v>
                </c:pt>
                <c:pt idx="36">
                  <c:v>68670.650000000009</c:v>
                </c:pt>
                <c:pt idx="37">
                  <c:v>73071.05</c:v>
                </c:pt>
                <c:pt idx="38">
                  <c:v>77470.650000000009</c:v>
                </c:pt>
                <c:pt idx="39">
                  <c:v>82040.450000000012</c:v>
                </c:pt>
                <c:pt idx="40">
                  <c:v>86977.250000000015</c:v>
                </c:pt>
                <c:pt idx="41">
                  <c:v>92276.050000000017</c:v>
                </c:pt>
                <c:pt idx="42">
                  <c:v>98041.050000000017</c:v>
                </c:pt>
                <c:pt idx="43">
                  <c:v>104355.65000000002</c:v>
                </c:pt>
                <c:pt idx="44">
                  <c:v>111265.25000000003</c:v>
                </c:pt>
                <c:pt idx="45">
                  <c:v>118560.05000000003</c:v>
                </c:pt>
                <c:pt idx="46">
                  <c:v>126141.05000000003</c:v>
                </c:pt>
                <c:pt idx="47">
                  <c:v>134169.65000000002</c:v>
                </c:pt>
                <c:pt idx="48">
                  <c:v>142698.45000000001</c:v>
                </c:pt>
                <c:pt idx="49">
                  <c:v>151571.45000000001</c:v>
                </c:pt>
                <c:pt idx="50">
                  <c:v>160954.65000000002</c:v>
                </c:pt>
                <c:pt idx="51">
                  <c:v>170992.05000000002</c:v>
                </c:pt>
                <c:pt idx="52">
                  <c:v>181888.25000000003</c:v>
                </c:pt>
                <c:pt idx="53">
                  <c:v>193799.25000000003</c:v>
                </c:pt>
                <c:pt idx="54">
                  <c:v>206869.65000000002</c:v>
                </c:pt>
                <c:pt idx="55">
                  <c:v>220929.85000000003</c:v>
                </c:pt>
                <c:pt idx="56">
                  <c:v>235906.65000000002</c:v>
                </c:pt>
                <c:pt idx="57">
                  <c:v>251470.05000000002</c:v>
                </c:pt>
                <c:pt idx="58">
                  <c:v>267310.25</c:v>
                </c:pt>
                <c:pt idx="59">
                  <c:v>283424.84999999998</c:v>
                </c:pt>
                <c:pt idx="60">
                  <c:v>300025.64999999997</c:v>
                </c:pt>
                <c:pt idx="61">
                  <c:v>316924.44999999995</c:v>
                </c:pt>
                <c:pt idx="62">
                  <c:v>333813.44999999995</c:v>
                </c:pt>
                <c:pt idx="63">
                  <c:v>350907.44999999995</c:v>
                </c:pt>
                <c:pt idx="64">
                  <c:v>368122.85</c:v>
                </c:pt>
                <c:pt idx="65">
                  <c:v>385087.85</c:v>
                </c:pt>
                <c:pt idx="66">
                  <c:v>401751.44999999995</c:v>
                </c:pt>
                <c:pt idx="67">
                  <c:v>418191.24999999994</c:v>
                </c:pt>
                <c:pt idx="68">
                  <c:v>434216.44999999995</c:v>
                </c:pt>
                <c:pt idx="69">
                  <c:v>449739.04999999993</c:v>
                </c:pt>
                <c:pt idx="70">
                  <c:v>465014.44999999995</c:v>
                </c:pt>
                <c:pt idx="71">
                  <c:v>480353.85</c:v>
                </c:pt>
                <c:pt idx="72">
                  <c:v>496041.85</c:v>
                </c:pt>
                <c:pt idx="73">
                  <c:v>512093.85</c:v>
                </c:pt>
                <c:pt idx="74">
                  <c:v>528401.1</c:v>
                </c:pt>
                <c:pt idx="75">
                  <c:v>528401.1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40-4F34-B9B9-782A83BBD28B}"/>
            </c:ext>
          </c:extLst>
        </c:ser>
        <c:ser>
          <c:idx val="4"/>
          <c:order val="4"/>
          <c:tx>
            <c:v>cumulated waste, min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FR_Outflow!$B$5:$B$80</c:f>
              <c:numCache>
                <c:formatCode>0</c:formatCode>
                <c:ptCount val="76"/>
                <c:pt idx="0">
                  <c:v>1955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1972</c:v>
                </c:pt>
                <c:pt idx="17">
                  <c:v>1974</c:v>
                </c:pt>
                <c:pt idx="18">
                  <c:v>1976</c:v>
                </c:pt>
                <c:pt idx="19">
                  <c:v>1978</c:v>
                </c:pt>
                <c:pt idx="20">
                  <c:v>1980</c:v>
                </c:pt>
                <c:pt idx="21">
                  <c:v>1981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1993</c:v>
                </c:pt>
                <c:pt idx="31">
                  <c:v>1994</c:v>
                </c:pt>
                <c:pt idx="32">
                  <c:v>1995</c:v>
                </c:pt>
                <c:pt idx="33">
                  <c:v>1997</c:v>
                </c:pt>
                <c:pt idx="34">
                  <c:v>1998</c:v>
                </c:pt>
                <c:pt idx="35">
                  <c:v>1999</c:v>
                </c:pt>
                <c:pt idx="36">
                  <c:v>2000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2012</c:v>
                </c:pt>
                <c:pt idx="46">
                  <c:v>2013</c:v>
                </c:pt>
                <c:pt idx="47">
                  <c:v>2014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2021</c:v>
                </c:pt>
                <c:pt idx="53">
                  <c:v>2022</c:v>
                </c:pt>
                <c:pt idx="54">
                  <c:v>2023</c:v>
                </c:pt>
                <c:pt idx="55">
                  <c:v>2024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</c:numCache>
            </c:numRef>
          </c:xVal>
          <c:yVal>
            <c:numRef>
              <c:f>FR_Outflow!$J$5:$J$80</c:f>
              <c:numCache>
                <c:formatCode>#,##0</c:formatCode>
                <c:ptCount val="76"/>
                <c:pt idx="1">
                  <c:v>1.25</c:v>
                </c:pt>
                <c:pt idx="2">
                  <c:v>3.85</c:v>
                </c:pt>
                <c:pt idx="3">
                  <c:v>9.25</c:v>
                </c:pt>
                <c:pt idx="4">
                  <c:v>19.05</c:v>
                </c:pt>
                <c:pt idx="5">
                  <c:v>34.85</c:v>
                </c:pt>
                <c:pt idx="6">
                  <c:v>58.05</c:v>
                </c:pt>
                <c:pt idx="7">
                  <c:v>90.05</c:v>
                </c:pt>
                <c:pt idx="8">
                  <c:v>132.25</c:v>
                </c:pt>
                <c:pt idx="9">
                  <c:v>190.85</c:v>
                </c:pt>
                <c:pt idx="10">
                  <c:v>282.05</c:v>
                </c:pt>
                <c:pt idx="11">
                  <c:v>430.45000000000005</c:v>
                </c:pt>
                <c:pt idx="12">
                  <c:v>668.05000000000007</c:v>
                </c:pt>
                <c:pt idx="13">
                  <c:v>1033.0500000000002</c:v>
                </c:pt>
                <c:pt idx="14">
                  <c:v>1563.4500000000003</c:v>
                </c:pt>
                <c:pt idx="15">
                  <c:v>2291.4500000000003</c:v>
                </c:pt>
                <c:pt idx="16">
                  <c:v>3243.4500000000003</c:v>
                </c:pt>
                <c:pt idx="17">
                  <c:v>4440.05</c:v>
                </c:pt>
                <c:pt idx="18">
                  <c:v>5895.85</c:v>
                </c:pt>
                <c:pt idx="19">
                  <c:v>7619.85</c:v>
                </c:pt>
                <c:pt idx="20">
                  <c:v>9615.0500000000011</c:v>
                </c:pt>
                <c:pt idx="21">
                  <c:v>11878.650000000001</c:v>
                </c:pt>
                <c:pt idx="22">
                  <c:v>14402.050000000001</c:v>
                </c:pt>
                <c:pt idx="23">
                  <c:v>17170.850000000002</c:v>
                </c:pt>
                <c:pt idx="24">
                  <c:v>20166.250000000004</c:v>
                </c:pt>
                <c:pt idx="25">
                  <c:v>23342.050000000003</c:v>
                </c:pt>
                <c:pt idx="26">
                  <c:v>26676.050000000003</c:v>
                </c:pt>
                <c:pt idx="27">
                  <c:v>30186.050000000003</c:v>
                </c:pt>
                <c:pt idx="28">
                  <c:v>33884.050000000003</c:v>
                </c:pt>
                <c:pt idx="29">
                  <c:v>37802.050000000003</c:v>
                </c:pt>
                <c:pt idx="30">
                  <c:v>41993.450000000004</c:v>
                </c:pt>
                <c:pt idx="31">
                  <c:v>46388.850000000006</c:v>
                </c:pt>
                <c:pt idx="32">
                  <c:v>50894.650000000009</c:v>
                </c:pt>
                <c:pt idx="33">
                  <c:v>55431.05000000001</c:v>
                </c:pt>
                <c:pt idx="34">
                  <c:v>59910.650000000009</c:v>
                </c:pt>
                <c:pt idx="35">
                  <c:v>64265.650000000009</c:v>
                </c:pt>
                <c:pt idx="36">
                  <c:v>68670.650000000009</c:v>
                </c:pt>
                <c:pt idx="37">
                  <c:v>73071.05</c:v>
                </c:pt>
                <c:pt idx="38">
                  <c:v>77470.650000000009</c:v>
                </c:pt>
                <c:pt idx="39">
                  <c:v>82040.450000000012</c:v>
                </c:pt>
                <c:pt idx="40">
                  <c:v>86977.250000000015</c:v>
                </c:pt>
                <c:pt idx="41">
                  <c:v>92276.050000000017</c:v>
                </c:pt>
                <c:pt idx="42">
                  <c:v>98041.050000000017</c:v>
                </c:pt>
                <c:pt idx="43">
                  <c:v>104355.65000000002</c:v>
                </c:pt>
                <c:pt idx="44">
                  <c:v>111265.25000000003</c:v>
                </c:pt>
                <c:pt idx="45">
                  <c:v>118560.05000000003</c:v>
                </c:pt>
                <c:pt idx="46">
                  <c:v>126141.05000000003</c:v>
                </c:pt>
                <c:pt idx="47">
                  <c:v>134169.65000000002</c:v>
                </c:pt>
                <c:pt idx="48">
                  <c:v>142698.45000000001</c:v>
                </c:pt>
                <c:pt idx="49">
                  <c:v>151571.45000000001</c:v>
                </c:pt>
                <c:pt idx="50">
                  <c:v>160954.65000000002</c:v>
                </c:pt>
                <c:pt idx="51">
                  <c:v>170992.05000000002</c:v>
                </c:pt>
                <c:pt idx="52">
                  <c:v>181888.25000000003</c:v>
                </c:pt>
                <c:pt idx="53">
                  <c:v>193799.25000000003</c:v>
                </c:pt>
                <c:pt idx="54">
                  <c:v>206869.65000000002</c:v>
                </c:pt>
                <c:pt idx="55">
                  <c:v>220929.85000000003</c:v>
                </c:pt>
                <c:pt idx="56">
                  <c:v>235906.65000000002</c:v>
                </c:pt>
                <c:pt idx="57">
                  <c:v>251470.05000000002</c:v>
                </c:pt>
                <c:pt idx="58">
                  <c:v>267310.25</c:v>
                </c:pt>
                <c:pt idx="59">
                  <c:v>283424.84999999998</c:v>
                </c:pt>
                <c:pt idx="60">
                  <c:v>300025.64999999997</c:v>
                </c:pt>
                <c:pt idx="61">
                  <c:v>316924.44999999995</c:v>
                </c:pt>
                <c:pt idx="62">
                  <c:v>333813.44999999995</c:v>
                </c:pt>
                <c:pt idx="63">
                  <c:v>350907.44999999995</c:v>
                </c:pt>
                <c:pt idx="64">
                  <c:v>368122.85</c:v>
                </c:pt>
                <c:pt idx="65">
                  <c:v>385087.85</c:v>
                </c:pt>
                <c:pt idx="66">
                  <c:v>401751.44999999995</c:v>
                </c:pt>
                <c:pt idx="67">
                  <c:v>418191.24999999994</c:v>
                </c:pt>
                <c:pt idx="68">
                  <c:v>434216.44999999995</c:v>
                </c:pt>
                <c:pt idx="69">
                  <c:v>449739.04999999993</c:v>
                </c:pt>
                <c:pt idx="70">
                  <c:v>465014.44999999995</c:v>
                </c:pt>
                <c:pt idx="71">
                  <c:v>480353.85</c:v>
                </c:pt>
                <c:pt idx="72">
                  <c:v>496041.85</c:v>
                </c:pt>
                <c:pt idx="73">
                  <c:v>512093.85</c:v>
                </c:pt>
                <c:pt idx="74">
                  <c:v>528401.1</c:v>
                </c:pt>
                <c:pt idx="75">
                  <c:v>528401.1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93-40E3-95CC-2D9359A464EB}"/>
            </c:ext>
          </c:extLst>
        </c:ser>
        <c:ser>
          <c:idx val="5"/>
          <c:order val="5"/>
          <c:tx>
            <c:v>cumulated waste, max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FR_Outflow!$D$5:$D$80</c:f>
              <c:numCache>
                <c:formatCode>0</c:formatCode>
                <c:ptCount val="76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1982</c:v>
                </c:pt>
                <c:pt idx="17">
                  <c:v>1984</c:v>
                </c:pt>
                <c:pt idx="18">
                  <c:v>1986</c:v>
                </c:pt>
                <c:pt idx="19">
                  <c:v>1988</c:v>
                </c:pt>
                <c:pt idx="20">
                  <c:v>1990</c:v>
                </c:pt>
                <c:pt idx="21">
                  <c:v>1991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2007</c:v>
                </c:pt>
                <c:pt idx="34">
                  <c:v>2008</c:v>
                </c:pt>
                <c:pt idx="35">
                  <c:v>2009</c:v>
                </c:pt>
                <c:pt idx="36">
                  <c:v>2010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2017</c:v>
                </c:pt>
                <c:pt idx="42">
                  <c:v>2018</c:v>
                </c:pt>
                <c:pt idx="43">
                  <c:v>2019</c:v>
                </c:pt>
                <c:pt idx="44">
                  <c:v>2020</c:v>
                </c:pt>
                <c:pt idx="45">
                  <c:v>2022</c:v>
                </c:pt>
                <c:pt idx="46">
                  <c:v>2023</c:v>
                </c:pt>
                <c:pt idx="47">
                  <c:v>2024</c:v>
                </c:pt>
                <c:pt idx="48">
                  <c:v>2026</c:v>
                </c:pt>
                <c:pt idx="49">
                  <c:v>2027</c:v>
                </c:pt>
                <c:pt idx="50">
                  <c:v>2028</c:v>
                </c:pt>
                <c:pt idx="51">
                  <c:v>2029</c:v>
                </c:pt>
                <c:pt idx="52">
                  <c:v>2031</c:v>
                </c:pt>
                <c:pt idx="53">
                  <c:v>2032</c:v>
                </c:pt>
                <c:pt idx="54">
                  <c:v>2033</c:v>
                </c:pt>
                <c:pt idx="55">
                  <c:v>2034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  <c:pt idx="71">
                  <c:v>2051</c:v>
                </c:pt>
                <c:pt idx="72">
                  <c:v>2052</c:v>
                </c:pt>
                <c:pt idx="73">
                  <c:v>2053</c:v>
                </c:pt>
                <c:pt idx="74">
                  <c:v>2054</c:v>
                </c:pt>
                <c:pt idx="75">
                  <c:v>2055</c:v>
                </c:pt>
              </c:numCache>
            </c:numRef>
          </c:xVal>
          <c:yVal>
            <c:numRef>
              <c:f>FR_Outflow!$J$5:$J$80</c:f>
              <c:numCache>
                <c:formatCode>#,##0</c:formatCode>
                <c:ptCount val="76"/>
                <c:pt idx="1">
                  <c:v>1.25</c:v>
                </c:pt>
                <c:pt idx="2">
                  <c:v>3.85</c:v>
                </c:pt>
                <c:pt idx="3">
                  <c:v>9.25</c:v>
                </c:pt>
                <c:pt idx="4">
                  <c:v>19.05</c:v>
                </c:pt>
                <c:pt idx="5">
                  <c:v>34.85</c:v>
                </c:pt>
                <c:pt idx="6">
                  <c:v>58.05</c:v>
                </c:pt>
                <c:pt idx="7">
                  <c:v>90.05</c:v>
                </c:pt>
                <c:pt idx="8">
                  <c:v>132.25</c:v>
                </c:pt>
                <c:pt idx="9">
                  <c:v>190.85</c:v>
                </c:pt>
                <c:pt idx="10">
                  <c:v>282.05</c:v>
                </c:pt>
                <c:pt idx="11">
                  <c:v>430.45000000000005</c:v>
                </c:pt>
                <c:pt idx="12">
                  <c:v>668.05000000000007</c:v>
                </c:pt>
                <c:pt idx="13">
                  <c:v>1033.0500000000002</c:v>
                </c:pt>
                <c:pt idx="14">
                  <c:v>1563.4500000000003</c:v>
                </c:pt>
                <c:pt idx="15">
                  <c:v>2291.4500000000003</c:v>
                </c:pt>
                <c:pt idx="16">
                  <c:v>3243.4500000000003</c:v>
                </c:pt>
                <c:pt idx="17">
                  <c:v>4440.05</c:v>
                </c:pt>
                <c:pt idx="18">
                  <c:v>5895.85</c:v>
                </c:pt>
                <c:pt idx="19">
                  <c:v>7619.85</c:v>
                </c:pt>
                <c:pt idx="20">
                  <c:v>9615.0500000000011</c:v>
                </c:pt>
                <c:pt idx="21">
                  <c:v>11878.650000000001</c:v>
                </c:pt>
                <c:pt idx="22">
                  <c:v>14402.050000000001</c:v>
                </c:pt>
                <c:pt idx="23">
                  <c:v>17170.850000000002</c:v>
                </c:pt>
                <c:pt idx="24">
                  <c:v>20166.250000000004</c:v>
                </c:pt>
                <c:pt idx="25">
                  <c:v>23342.050000000003</c:v>
                </c:pt>
                <c:pt idx="26">
                  <c:v>26676.050000000003</c:v>
                </c:pt>
                <c:pt idx="27">
                  <c:v>30186.050000000003</c:v>
                </c:pt>
                <c:pt idx="28">
                  <c:v>33884.050000000003</c:v>
                </c:pt>
                <c:pt idx="29">
                  <c:v>37802.050000000003</c:v>
                </c:pt>
                <c:pt idx="30">
                  <c:v>41993.450000000004</c:v>
                </c:pt>
                <c:pt idx="31">
                  <c:v>46388.850000000006</c:v>
                </c:pt>
                <c:pt idx="32">
                  <c:v>50894.650000000009</c:v>
                </c:pt>
                <c:pt idx="33">
                  <c:v>55431.05000000001</c:v>
                </c:pt>
                <c:pt idx="34">
                  <c:v>59910.650000000009</c:v>
                </c:pt>
                <c:pt idx="35">
                  <c:v>64265.650000000009</c:v>
                </c:pt>
                <c:pt idx="36">
                  <c:v>68670.650000000009</c:v>
                </c:pt>
                <c:pt idx="37">
                  <c:v>73071.05</c:v>
                </c:pt>
                <c:pt idx="38">
                  <c:v>77470.650000000009</c:v>
                </c:pt>
                <c:pt idx="39">
                  <c:v>82040.450000000012</c:v>
                </c:pt>
                <c:pt idx="40">
                  <c:v>86977.250000000015</c:v>
                </c:pt>
                <c:pt idx="41">
                  <c:v>92276.050000000017</c:v>
                </c:pt>
                <c:pt idx="42">
                  <c:v>98041.050000000017</c:v>
                </c:pt>
                <c:pt idx="43">
                  <c:v>104355.65000000002</c:v>
                </c:pt>
                <c:pt idx="44">
                  <c:v>111265.25000000003</c:v>
                </c:pt>
                <c:pt idx="45">
                  <c:v>118560.05000000003</c:v>
                </c:pt>
                <c:pt idx="46">
                  <c:v>126141.05000000003</c:v>
                </c:pt>
                <c:pt idx="47">
                  <c:v>134169.65000000002</c:v>
                </c:pt>
                <c:pt idx="48">
                  <c:v>142698.45000000001</c:v>
                </c:pt>
                <c:pt idx="49">
                  <c:v>151571.45000000001</c:v>
                </c:pt>
                <c:pt idx="50">
                  <c:v>160954.65000000002</c:v>
                </c:pt>
                <c:pt idx="51">
                  <c:v>170992.05000000002</c:v>
                </c:pt>
                <c:pt idx="52">
                  <c:v>181888.25000000003</c:v>
                </c:pt>
                <c:pt idx="53">
                  <c:v>193799.25000000003</c:v>
                </c:pt>
                <c:pt idx="54">
                  <c:v>206869.65000000002</c:v>
                </c:pt>
                <c:pt idx="55">
                  <c:v>220929.85000000003</c:v>
                </c:pt>
                <c:pt idx="56">
                  <c:v>235906.65000000002</c:v>
                </c:pt>
                <c:pt idx="57">
                  <c:v>251470.05000000002</c:v>
                </c:pt>
                <c:pt idx="58">
                  <c:v>267310.25</c:v>
                </c:pt>
                <c:pt idx="59">
                  <c:v>283424.84999999998</c:v>
                </c:pt>
                <c:pt idx="60">
                  <c:v>300025.64999999997</c:v>
                </c:pt>
                <c:pt idx="61">
                  <c:v>316924.44999999995</c:v>
                </c:pt>
                <c:pt idx="62">
                  <c:v>333813.44999999995</c:v>
                </c:pt>
                <c:pt idx="63">
                  <c:v>350907.44999999995</c:v>
                </c:pt>
                <c:pt idx="64">
                  <c:v>368122.85</c:v>
                </c:pt>
                <c:pt idx="65">
                  <c:v>385087.85</c:v>
                </c:pt>
                <c:pt idx="66">
                  <c:v>401751.44999999995</c:v>
                </c:pt>
                <c:pt idx="67">
                  <c:v>418191.24999999994</c:v>
                </c:pt>
                <c:pt idx="68">
                  <c:v>434216.44999999995</c:v>
                </c:pt>
                <c:pt idx="69">
                  <c:v>449739.04999999993</c:v>
                </c:pt>
                <c:pt idx="70">
                  <c:v>465014.44999999995</c:v>
                </c:pt>
                <c:pt idx="71">
                  <c:v>480353.85</c:v>
                </c:pt>
                <c:pt idx="72">
                  <c:v>496041.85</c:v>
                </c:pt>
                <c:pt idx="73">
                  <c:v>512093.85</c:v>
                </c:pt>
                <c:pt idx="74">
                  <c:v>528401.1</c:v>
                </c:pt>
                <c:pt idx="75">
                  <c:v>528401.1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93-40E3-95CC-2D9359A46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046432"/>
        <c:axId val="1580049344"/>
      </c:scatterChart>
      <c:valAx>
        <c:axId val="1580046432"/>
        <c:scaling>
          <c:orientation val="minMax"/>
          <c:max val="2055"/>
          <c:min val="19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049344"/>
        <c:crosses val="autoZero"/>
        <c:crossBetween val="midCat"/>
      </c:valAx>
      <c:valAx>
        <c:axId val="15800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\-#,##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04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consumption per capita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Consumption!$B$5:$B$80</c:f>
              <c:numCache>
                <c:formatCode>General</c:formatCode>
                <c:ptCount val="76"/>
                <c:pt idx="0">
                  <c:v>1945</c:v>
                </c:pt>
                <c:pt idx="1">
                  <c:v>1946</c:v>
                </c:pt>
                <c:pt idx="2">
                  <c:v>1947</c:v>
                </c:pt>
                <c:pt idx="3">
                  <c:v>1948</c:v>
                </c:pt>
                <c:pt idx="4">
                  <c:v>1949</c:v>
                </c:pt>
                <c:pt idx="5">
                  <c:v>1950</c:v>
                </c:pt>
                <c:pt idx="6">
                  <c:v>1951</c:v>
                </c:pt>
                <c:pt idx="7">
                  <c:v>1952</c:v>
                </c:pt>
                <c:pt idx="8">
                  <c:v>1953</c:v>
                </c:pt>
                <c:pt idx="9">
                  <c:v>1954</c:v>
                </c:pt>
                <c:pt idx="10">
                  <c:v>1955</c:v>
                </c:pt>
                <c:pt idx="11">
                  <c:v>1956</c:v>
                </c:pt>
                <c:pt idx="12">
                  <c:v>1957</c:v>
                </c:pt>
                <c:pt idx="13">
                  <c:v>1958</c:v>
                </c:pt>
                <c:pt idx="14">
                  <c:v>1959</c:v>
                </c:pt>
                <c:pt idx="15">
                  <c:v>1960</c:v>
                </c:pt>
                <c:pt idx="16">
                  <c:v>1961</c:v>
                </c:pt>
                <c:pt idx="17">
                  <c:v>1962</c:v>
                </c:pt>
                <c:pt idx="18">
                  <c:v>1963</c:v>
                </c:pt>
                <c:pt idx="19">
                  <c:v>1964</c:v>
                </c:pt>
                <c:pt idx="20">
                  <c:v>1965</c:v>
                </c:pt>
                <c:pt idx="21">
                  <c:v>1966</c:v>
                </c:pt>
                <c:pt idx="22">
                  <c:v>1967</c:v>
                </c:pt>
                <c:pt idx="23">
                  <c:v>1968</c:v>
                </c:pt>
                <c:pt idx="24">
                  <c:v>1969</c:v>
                </c:pt>
                <c:pt idx="25">
                  <c:v>1970</c:v>
                </c:pt>
                <c:pt idx="26">
                  <c:v>1971</c:v>
                </c:pt>
                <c:pt idx="27">
                  <c:v>1972</c:v>
                </c:pt>
                <c:pt idx="28">
                  <c:v>1973</c:v>
                </c:pt>
                <c:pt idx="29">
                  <c:v>1974</c:v>
                </c:pt>
                <c:pt idx="30">
                  <c:v>1975</c:v>
                </c:pt>
                <c:pt idx="31">
                  <c:v>1976</c:v>
                </c:pt>
                <c:pt idx="32">
                  <c:v>1977</c:v>
                </c:pt>
                <c:pt idx="33">
                  <c:v>1978</c:v>
                </c:pt>
                <c:pt idx="34">
                  <c:v>1979</c:v>
                </c:pt>
                <c:pt idx="35">
                  <c:v>1980</c:v>
                </c:pt>
                <c:pt idx="36">
                  <c:v>1981</c:v>
                </c:pt>
                <c:pt idx="37">
                  <c:v>1982</c:v>
                </c:pt>
                <c:pt idx="38">
                  <c:v>1983</c:v>
                </c:pt>
                <c:pt idx="39">
                  <c:v>1984</c:v>
                </c:pt>
                <c:pt idx="40">
                  <c:v>1985</c:v>
                </c:pt>
                <c:pt idx="41">
                  <c:v>1986</c:v>
                </c:pt>
                <c:pt idx="42">
                  <c:v>1987</c:v>
                </c:pt>
                <c:pt idx="43">
                  <c:v>1988</c:v>
                </c:pt>
                <c:pt idx="44">
                  <c:v>1989</c:v>
                </c:pt>
                <c:pt idx="45">
                  <c:v>1990</c:v>
                </c:pt>
                <c:pt idx="46">
                  <c:v>1991</c:v>
                </c:pt>
                <c:pt idx="47">
                  <c:v>1992</c:v>
                </c:pt>
                <c:pt idx="48">
                  <c:v>1993</c:v>
                </c:pt>
                <c:pt idx="49">
                  <c:v>1994</c:v>
                </c:pt>
                <c:pt idx="50">
                  <c:v>1995</c:v>
                </c:pt>
                <c:pt idx="51">
                  <c:v>1996</c:v>
                </c:pt>
                <c:pt idx="52">
                  <c:v>1997</c:v>
                </c:pt>
                <c:pt idx="53">
                  <c:v>1998</c:v>
                </c:pt>
                <c:pt idx="54">
                  <c:v>1999</c:v>
                </c:pt>
                <c:pt idx="55">
                  <c:v>2000</c:v>
                </c:pt>
                <c:pt idx="56">
                  <c:v>2001</c:v>
                </c:pt>
                <c:pt idx="57">
                  <c:v>2002</c:v>
                </c:pt>
                <c:pt idx="58">
                  <c:v>2003</c:v>
                </c:pt>
                <c:pt idx="59">
                  <c:v>2004</c:v>
                </c:pt>
                <c:pt idx="60">
                  <c:v>2005</c:v>
                </c:pt>
                <c:pt idx="61">
                  <c:v>2006</c:v>
                </c:pt>
                <c:pt idx="62">
                  <c:v>2007</c:v>
                </c:pt>
                <c:pt idx="63">
                  <c:v>2008</c:v>
                </c:pt>
                <c:pt idx="64">
                  <c:v>2009</c:v>
                </c:pt>
                <c:pt idx="65">
                  <c:v>2010</c:v>
                </c:pt>
                <c:pt idx="66">
                  <c:v>2011</c:v>
                </c:pt>
                <c:pt idx="67">
                  <c:v>2012</c:v>
                </c:pt>
                <c:pt idx="68">
                  <c:v>2013</c:v>
                </c:pt>
                <c:pt idx="69">
                  <c:v>2014</c:v>
                </c:pt>
                <c:pt idx="70">
                  <c:v>2015</c:v>
                </c:pt>
                <c:pt idx="71">
                  <c:v>2016</c:v>
                </c:pt>
                <c:pt idx="72">
                  <c:v>2017</c:v>
                </c:pt>
                <c:pt idx="73">
                  <c:v>2018</c:v>
                </c:pt>
                <c:pt idx="74">
                  <c:v>2019</c:v>
                </c:pt>
                <c:pt idx="75">
                  <c:v>2020</c:v>
                </c:pt>
              </c:numCache>
            </c:numRef>
          </c:xVal>
          <c:yVal>
            <c:numRef>
              <c:f>Consumption!$F$5:$F$80</c:f>
              <c:numCache>
                <c:formatCode>#,##0</c:formatCode>
                <c:ptCount val="76"/>
                <c:pt idx="2">
                  <c:v>4.6291017320670924E-2</c:v>
                </c:pt>
                <c:pt idx="3">
                  <c:v>0.182109546415121</c:v>
                </c:pt>
                <c:pt idx="4">
                  <c:v>0.40295251415436811</c:v>
                </c:pt>
                <c:pt idx="5">
                  <c:v>0.70441940543092973</c:v>
                </c:pt>
                <c:pt idx="6">
                  <c:v>1.0822093599751224</c:v>
                </c:pt>
                <c:pt idx="7">
                  <c:v>1.5321183672351768</c:v>
                </c:pt>
                <c:pt idx="8">
                  <c:v>2.0500365554783393</c:v>
                </c:pt>
                <c:pt idx="9">
                  <c:v>2.6319455714412685</c:v>
                </c:pt>
                <c:pt idx="10">
                  <c:v>3.2739160470206121</c:v>
                </c:pt>
                <c:pt idx="11">
                  <c:v>3.9721051496493911</c:v>
                </c:pt>
                <c:pt idx="12">
                  <c:v>4.7227542131513509</c:v>
                </c:pt>
                <c:pt idx="13">
                  <c:v>5.5221864460057652</c:v>
                </c:pt>
                <c:pt idx="14">
                  <c:v>7.5665202349402305</c:v>
                </c:pt>
                <c:pt idx="15">
                  <c:v>11.732733080121491</c:v>
                </c:pt>
                <c:pt idx="16">
                  <c:v>17.581227422371295</c:v>
                </c:pt>
                <c:pt idx="17">
                  <c:v>24.624099721224486</c:v>
                </c:pt>
                <c:pt idx="18">
                  <c:v>32.305154973722502</c:v>
                </c:pt>
                <c:pt idx="19">
                  <c:v>40.15577760214768</c:v>
                </c:pt>
                <c:pt idx="20">
                  <c:v>47.802566847744927</c:v>
                </c:pt>
                <c:pt idx="21">
                  <c:v>54.946411814095825</c:v>
                </c:pt>
                <c:pt idx="22">
                  <c:v>61.152836956721849</c:v>
                </c:pt>
                <c:pt idx="23">
                  <c:v>66.064865492927552</c:v>
                </c:pt>
                <c:pt idx="24">
                  <c:v>69.271608316766432</c:v>
                </c:pt>
                <c:pt idx="25">
                  <c:v>70.422535211267615</c:v>
                </c:pt>
                <c:pt idx="26">
                  <c:v>64.095937144629389</c:v>
                </c:pt>
                <c:pt idx="27">
                  <c:v>66.934404283801868</c:v>
                </c:pt>
                <c:pt idx="28">
                  <c:v>79.039211660849929</c:v>
                </c:pt>
                <c:pt idx="29">
                  <c:v>107.44985673352434</c:v>
                </c:pt>
                <c:pt idx="30">
                  <c:v>130.08876645240281</c:v>
                </c:pt>
                <c:pt idx="31">
                  <c:v>159.91036871053169</c:v>
                </c:pt>
                <c:pt idx="32">
                  <c:v>186.16480162767041</c:v>
                </c:pt>
                <c:pt idx="33">
                  <c:v>188.00813008130083</c:v>
                </c:pt>
                <c:pt idx="34">
                  <c:v>187.85540211210397</c:v>
                </c:pt>
                <c:pt idx="35">
                  <c:v>253.57541332792371</c:v>
                </c:pt>
                <c:pt idx="36">
                  <c:v>213.00334719545594</c:v>
                </c:pt>
                <c:pt idx="37">
                  <c:v>192.77597402597402</c:v>
                </c:pt>
                <c:pt idx="38">
                  <c:v>196.10182887563619</c:v>
                </c:pt>
                <c:pt idx="39">
                  <c:v>205.38112785595939</c:v>
                </c:pt>
                <c:pt idx="40">
                  <c:v>219.42817397116349</c:v>
                </c:pt>
                <c:pt idx="41">
                  <c:v>237.21599751583148</c:v>
                </c:pt>
                <c:pt idx="42">
                  <c:v>257.57887240544886</c:v>
                </c:pt>
                <c:pt idx="43">
                  <c:v>278.8456492194274</c:v>
                </c:pt>
                <c:pt idx="44">
                  <c:v>300.38955337383982</c:v>
                </c:pt>
                <c:pt idx="45">
                  <c:v>321.47060593540783</c:v>
                </c:pt>
                <c:pt idx="46">
                  <c:v>340.56145866641941</c:v>
                </c:pt>
                <c:pt idx="47">
                  <c:v>356.72255460351022</c:v>
                </c:pt>
                <c:pt idx="48">
                  <c:v>369.13625396464795</c:v>
                </c:pt>
                <c:pt idx="49">
                  <c:v>376.98906431412809</c:v>
                </c:pt>
                <c:pt idx="50">
                  <c:v>379.44174805169183</c:v>
                </c:pt>
                <c:pt idx="51">
                  <c:v>342.04233533523575</c:v>
                </c:pt>
                <c:pt idx="52">
                  <c:v>355.75817699636576</c:v>
                </c:pt>
                <c:pt idx="53">
                  <c:v>374.61736744094878</c:v>
                </c:pt>
                <c:pt idx="54">
                  <c:v>378.77899471934285</c:v>
                </c:pt>
                <c:pt idx="55">
                  <c:v>402.50209735635542</c:v>
                </c:pt>
                <c:pt idx="56">
                  <c:v>407.32925051035193</c:v>
                </c:pt>
                <c:pt idx="57">
                  <c:v>375.02477499274175</c:v>
                </c:pt>
                <c:pt idx="58">
                  <c:v>391.65564764841935</c:v>
                </c:pt>
                <c:pt idx="59">
                  <c:v>414.09471259955859</c:v>
                </c:pt>
                <c:pt idx="60">
                  <c:v>454.01965836434778</c:v>
                </c:pt>
                <c:pt idx="61">
                  <c:v>478.7250663632916</c:v>
                </c:pt>
                <c:pt idx="62">
                  <c:v>478.55354790137403</c:v>
                </c:pt>
                <c:pt idx="63">
                  <c:v>439.46825396825301</c:v>
                </c:pt>
                <c:pt idx="64">
                  <c:v>409.76472767691735</c:v>
                </c:pt>
                <c:pt idx="65">
                  <c:v>380.7868942731277</c:v>
                </c:pt>
                <c:pt idx="66">
                  <c:v>387.21502637802439</c:v>
                </c:pt>
                <c:pt idx="67">
                  <c:v>402.34757860498644</c:v>
                </c:pt>
                <c:pt idx="68">
                  <c:v>360.33635955056178</c:v>
                </c:pt>
                <c:pt idx="69">
                  <c:v>334.96526665672269</c:v>
                </c:pt>
                <c:pt idx="70">
                  <c:v>321.08604733938421</c:v>
                </c:pt>
                <c:pt idx="71">
                  <c:v>317.67950420540063</c:v>
                </c:pt>
                <c:pt idx="72">
                  <c:v>345.63970393867299</c:v>
                </c:pt>
                <c:pt idx="73">
                  <c:v>326.55436688881093</c:v>
                </c:pt>
                <c:pt idx="74">
                  <c:v>331.67842522428361</c:v>
                </c:pt>
                <c:pt idx="75">
                  <c:v>325.4502740798747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92-43FA-BD00-4164F26EC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046432"/>
        <c:axId val="1580049344"/>
      </c:scatterChart>
      <c:valAx>
        <c:axId val="1580046432"/>
        <c:scaling>
          <c:orientation val="minMax"/>
          <c:max val="2055"/>
          <c:min val="19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049344"/>
        <c:crosses val="autoZero"/>
        <c:crossBetween val="midCat"/>
      </c:valAx>
      <c:valAx>
        <c:axId val="15800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04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consumption per capita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Consumption!$B$5:$B$80</c:f>
              <c:numCache>
                <c:formatCode>General</c:formatCode>
                <c:ptCount val="76"/>
                <c:pt idx="0">
                  <c:v>1945</c:v>
                </c:pt>
                <c:pt idx="1">
                  <c:v>1946</c:v>
                </c:pt>
                <c:pt idx="2">
                  <c:v>1947</c:v>
                </c:pt>
                <c:pt idx="3">
                  <c:v>1948</c:v>
                </c:pt>
                <c:pt idx="4">
                  <c:v>1949</c:v>
                </c:pt>
                <c:pt idx="5">
                  <c:v>1950</c:v>
                </c:pt>
                <c:pt idx="6">
                  <c:v>1951</c:v>
                </c:pt>
                <c:pt idx="7">
                  <c:v>1952</c:v>
                </c:pt>
                <c:pt idx="8">
                  <c:v>1953</c:v>
                </c:pt>
                <c:pt idx="9">
                  <c:v>1954</c:v>
                </c:pt>
                <c:pt idx="10">
                  <c:v>1955</c:v>
                </c:pt>
                <c:pt idx="11">
                  <c:v>1956</c:v>
                </c:pt>
                <c:pt idx="12">
                  <c:v>1957</c:v>
                </c:pt>
                <c:pt idx="13">
                  <c:v>1958</c:v>
                </c:pt>
                <c:pt idx="14">
                  <c:v>1959</c:v>
                </c:pt>
                <c:pt idx="15">
                  <c:v>1960</c:v>
                </c:pt>
                <c:pt idx="16">
                  <c:v>1961</c:v>
                </c:pt>
                <c:pt idx="17">
                  <c:v>1962</c:v>
                </c:pt>
                <c:pt idx="18">
                  <c:v>1963</c:v>
                </c:pt>
                <c:pt idx="19">
                  <c:v>1964</c:v>
                </c:pt>
                <c:pt idx="20">
                  <c:v>1965</c:v>
                </c:pt>
                <c:pt idx="21">
                  <c:v>1966</c:v>
                </c:pt>
                <c:pt idx="22">
                  <c:v>1967</c:v>
                </c:pt>
                <c:pt idx="23">
                  <c:v>1968</c:v>
                </c:pt>
                <c:pt idx="24">
                  <c:v>1969</c:v>
                </c:pt>
                <c:pt idx="25">
                  <c:v>1970</c:v>
                </c:pt>
                <c:pt idx="26">
                  <c:v>1971</c:v>
                </c:pt>
                <c:pt idx="27">
                  <c:v>1972</c:v>
                </c:pt>
                <c:pt idx="28">
                  <c:v>1973</c:v>
                </c:pt>
                <c:pt idx="29">
                  <c:v>1974</c:v>
                </c:pt>
                <c:pt idx="30">
                  <c:v>1975</c:v>
                </c:pt>
                <c:pt idx="31">
                  <c:v>1976</c:v>
                </c:pt>
                <c:pt idx="32">
                  <c:v>1977</c:v>
                </c:pt>
                <c:pt idx="33">
                  <c:v>1978</c:v>
                </c:pt>
                <c:pt idx="34">
                  <c:v>1979</c:v>
                </c:pt>
                <c:pt idx="35">
                  <c:v>1980</c:v>
                </c:pt>
                <c:pt idx="36">
                  <c:v>1981</c:v>
                </c:pt>
                <c:pt idx="37">
                  <c:v>1982</c:v>
                </c:pt>
                <c:pt idx="38">
                  <c:v>1983</c:v>
                </c:pt>
                <c:pt idx="39">
                  <c:v>1984</c:v>
                </c:pt>
                <c:pt idx="40">
                  <c:v>1985</c:v>
                </c:pt>
                <c:pt idx="41">
                  <c:v>1986</c:v>
                </c:pt>
                <c:pt idx="42">
                  <c:v>1987</c:v>
                </c:pt>
                <c:pt idx="43">
                  <c:v>1988</c:v>
                </c:pt>
                <c:pt idx="44">
                  <c:v>1989</c:v>
                </c:pt>
                <c:pt idx="45">
                  <c:v>1990</c:v>
                </c:pt>
                <c:pt idx="46">
                  <c:v>1991</c:v>
                </c:pt>
                <c:pt idx="47">
                  <c:v>1992</c:v>
                </c:pt>
                <c:pt idx="48">
                  <c:v>1993</c:v>
                </c:pt>
                <c:pt idx="49">
                  <c:v>1994</c:v>
                </c:pt>
                <c:pt idx="50">
                  <c:v>1995</c:v>
                </c:pt>
                <c:pt idx="51">
                  <c:v>1996</c:v>
                </c:pt>
                <c:pt idx="52">
                  <c:v>1997</c:v>
                </c:pt>
                <c:pt idx="53">
                  <c:v>1998</c:v>
                </c:pt>
                <c:pt idx="54">
                  <c:v>1999</c:v>
                </c:pt>
                <c:pt idx="55">
                  <c:v>2000</c:v>
                </c:pt>
                <c:pt idx="56">
                  <c:v>2001</c:v>
                </c:pt>
                <c:pt idx="57">
                  <c:v>2002</c:v>
                </c:pt>
                <c:pt idx="58">
                  <c:v>2003</c:v>
                </c:pt>
                <c:pt idx="59">
                  <c:v>2004</c:v>
                </c:pt>
                <c:pt idx="60">
                  <c:v>2005</c:v>
                </c:pt>
                <c:pt idx="61">
                  <c:v>2006</c:v>
                </c:pt>
                <c:pt idx="62">
                  <c:v>2007</c:v>
                </c:pt>
                <c:pt idx="63">
                  <c:v>2008</c:v>
                </c:pt>
                <c:pt idx="64">
                  <c:v>2009</c:v>
                </c:pt>
                <c:pt idx="65">
                  <c:v>2010</c:v>
                </c:pt>
                <c:pt idx="66">
                  <c:v>2011</c:v>
                </c:pt>
                <c:pt idx="67">
                  <c:v>2012</c:v>
                </c:pt>
                <c:pt idx="68">
                  <c:v>2013</c:v>
                </c:pt>
                <c:pt idx="69">
                  <c:v>2014</c:v>
                </c:pt>
                <c:pt idx="70">
                  <c:v>2015</c:v>
                </c:pt>
                <c:pt idx="71">
                  <c:v>2016</c:v>
                </c:pt>
                <c:pt idx="72">
                  <c:v>2017</c:v>
                </c:pt>
                <c:pt idx="73">
                  <c:v>2018</c:v>
                </c:pt>
                <c:pt idx="74">
                  <c:v>2019</c:v>
                </c:pt>
                <c:pt idx="75">
                  <c:v>2020</c:v>
                </c:pt>
              </c:numCache>
            </c:numRef>
          </c:xVal>
          <c:yVal>
            <c:numRef>
              <c:f>Consumption!$G$5:$G$80</c:f>
              <c:numCache>
                <c:formatCode>#,##0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2.4582708522825045E-2</c:v>
                </c:pt>
                <c:pt idx="3">
                  <c:v>9.7295193617435299E-2</c:v>
                </c:pt>
                <c:pt idx="4">
                  <c:v>0.19286403085824494</c:v>
                </c:pt>
                <c:pt idx="5">
                  <c:v>0.33615658442627844</c:v>
                </c:pt>
                <c:pt idx="6">
                  <c:v>0.52368373996264894</c:v>
                </c:pt>
                <c:pt idx="7">
                  <c:v>0.73284352436176359</c:v>
                </c:pt>
                <c:pt idx="8">
                  <c:v>0.96202683003665512</c:v>
                </c:pt>
                <c:pt idx="9">
                  <c:v>1.2125412771202928</c:v>
                </c:pt>
                <c:pt idx="10">
                  <c:v>1.5036594908026006</c:v>
                </c:pt>
                <c:pt idx="11">
                  <c:v>2.3838193494020636</c:v>
                </c:pt>
                <c:pt idx="12">
                  <c:v>4.4032183168071546</c:v>
                </c:pt>
                <c:pt idx="13">
                  <c:v>7.3379190016265277</c:v>
                </c:pt>
                <c:pt idx="14">
                  <c:v>11.063062075196745</c:v>
                </c:pt>
                <c:pt idx="15">
                  <c:v>15.366430260047281</c:v>
                </c:pt>
                <c:pt idx="16">
                  <c:v>20.167666746095357</c:v>
                </c:pt>
                <c:pt idx="17">
                  <c:v>25.15000638325035</c:v>
                </c:pt>
                <c:pt idx="18">
                  <c:v>30.261837041994312</c:v>
                </c:pt>
                <c:pt idx="19">
                  <c:v>35.624094390395364</c:v>
                </c:pt>
                <c:pt idx="20">
                  <c:v>40.977890807662334</c:v>
                </c:pt>
                <c:pt idx="21">
                  <c:v>46.212675941745992</c:v>
                </c:pt>
                <c:pt idx="22">
                  <c:v>51.223056430128359</c:v>
                </c:pt>
                <c:pt idx="23">
                  <c:v>55.874987478713813</c:v>
                </c:pt>
                <c:pt idx="24">
                  <c:v>60.018283715568984</c:v>
                </c:pt>
                <c:pt idx="25">
                  <c:v>63.51926258567714</c:v>
                </c:pt>
                <c:pt idx="26">
                  <c:v>66.437728044330839</c:v>
                </c:pt>
                <c:pt idx="27">
                  <c:v>66.536430629968478</c:v>
                </c:pt>
                <c:pt idx="28">
                  <c:v>68.690279749798535</c:v>
                </c:pt>
                <c:pt idx="29">
                  <c:v>74.342356080823478</c:v>
                </c:pt>
                <c:pt idx="30">
                  <c:v>79.033757756314159</c:v>
                </c:pt>
                <c:pt idx="31">
                  <c:v>85.146194409268745</c:v>
                </c:pt>
                <c:pt idx="32">
                  <c:v>90.450653871483681</c:v>
                </c:pt>
                <c:pt idx="33">
                  <c:v>86.181055155875299</c:v>
                </c:pt>
                <c:pt idx="34">
                  <c:v>83.050404805432223</c:v>
                </c:pt>
                <c:pt idx="35">
                  <c:v>80.14105419450631</c:v>
                </c:pt>
                <c:pt idx="36">
                  <c:v>77.904100992949679</c:v>
                </c:pt>
                <c:pt idx="37">
                  <c:v>76.781912941349191</c:v>
                </c:pt>
                <c:pt idx="38">
                  <c:v>88.548893595267657</c:v>
                </c:pt>
                <c:pt idx="39">
                  <c:v>80.489223276269399</c:v>
                </c:pt>
                <c:pt idx="40">
                  <c:v>78.033427393097455</c:v>
                </c:pt>
                <c:pt idx="41">
                  <c:v>91.31006174950943</c:v>
                </c:pt>
                <c:pt idx="42">
                  <c:v>107.82100888506734</c:v>
                </c:pt>
                <c:pt idx="43">
                  <c:v>118.67849887736556</c:v>
                </c:pt>
                <c:pt idx="44">
                  <c:v>119.8092976268543</c:v>
                </c:pt>
                <c:pt idx="45">
                  <c:v>124.53049780458129</c:v>
                </c:pt>
                <c:pt idx="46">
                  <c:v>137.72977783863348</c:v>
                </c:pt>
                <c:pt idx="47">
                  <c:v>135.32156969614388</c:v>
                </c:pt>
                <c:pt idx="48">
                  <c:v>137.22630213191769</c:v>
                </c:pt>
                <c:pt idx="49">
                  <c:v>152.05745669623997</c:v>
                </c:pt>
                <c:pt idx="50">
                  <c:v>161.03664286676548</c:v>
                </c:pt>
                <c:pt idx="51">
                  <c:v>163.92287167094599</c:v>
                </c:pt>
                <c:pt idx="52">
                  <c:v>175.53307132703404</c:v>
                </c:pt>
                <c:pt idx="53">
                  <c:v>189.33195580810187</c:v>
                </c:pt>
                <c:pt idx="54">
                  <c:v>220.37635745668575</c:v>
                </c:pt>
                <c:pt idx="55">
                  <c:v>241.03746397694525</c:v>
                </c:pt>
                <c:pt idx="56">
                  <c:v>254.48392001700375</c:v>
                </c:pt>
                <c:pt idx="57">
                  <c:v>250.71016962908854</c:v>
                </c:pt>
                <c:pt idx="58">
                  <c:v>257.01989103452723</c:v>
                </c:pt>
                <c:pt idx="59">
                  <c:v>259.63738778384089</c:v>
                </c:pt>
                <c:pt idx="60">
                  <c:v>254.4712347914483</c:v>
                </c:pt>
                <c:pt idx="61">
                  <c:v>267.17460918397927</c:v>
                </c:pt>
                <c:pt idx="62">
                  <c:v>280.27155422461237</c:v>
                </c:pt>
                <c:pt idx="63">
                  <c:v>271.8569223332762</c:v>
                </c:pt>
                <c:pt idx="64">
                  <c:v>250.95021641663689</c:v>
                </c:pt>
                <c:pt idx="65">
                  <c:v>263.16520772544118</c:v>
                </c:pt>
                <c:pt idx="66">
                  <c:v>269.54691413031787</c:v>
                </c:pt>
                <c:pt idx="67">
                  <c:v>254.17794290781771</c:v>
                </c:pt>
                <c:pt idx="68">
                  <c:v>242.30254350736277</c:v>
                </c:pt>
                <c:pt idx="69">
                  <c:v>227.18288395672707</c:v>
                </c:pt>
                <c:pt idx="70">
                  <c:v>225.11388751071217</c:v>
                </c:pt>
                <c:pt idx="71">
                  <c:v>225.39963410610923</c:v>
                </c:pt>
                <c:pt idx="72">
                  <c:v>230.25587311087835</c:v>
                </c:pt>
                <c:pt idx="73">
                  <c:v>242.71757640942909</c:v>
                </c:pt>
                <c:pt idx="74">
                  <c:v>250.78369905956112</c:v>
                </c:pt>
                <c:pt idx="75">
                  <c:v>250.40260050101398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03-4D8B-9E15-AEFE435E0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046432"/>
        <c:axId val="1580049344"/>
      </c:scatterChart>
      <c:valAx>
        <c:axId val="1580046432"/>
        <c:scaling>
          <c:orientation val="minMax"/>
          <c:max val="2055"/>
          <c:min val="19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049344"/>
        <c:crosses val="autoZero"/>
        <c:crossBetween val="midCat"/>
      </c:valAx>
      <c:valAx>
        <c:axId val="1580049344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04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stock per capita, 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BE_Stock!$B$5:$B$80</c:f>
              <c:numCache>
                <c:formatCode>0</c:formatCode>
                <c:ptCount val="76"/>
                <c:pt idx="0">
                  <c:v>1945</c:v>
                </c:pt>
                <c:pt idx="1">
                  <c:v>1946</c:v>
                </c:pt>
                <c:pt idx="2">
                  <c:v>1947</c:v>
                </c:pt>
                <c:pt idx="3">
                  <c:v>1948</c:v>
                </c:pt>
                <c:pt idx="4">
                  <c:v>1949</c:v>
                </c:pt>
                <c:pt idx="5">
                  <c:v>1950</c:v>
                </c:pt>
                <c:pt idx="6">
                  <c:v>1951</c:v>
                </c:pt>
                <c:pt idx="7">
                  <c:v>1952</c:v>
                </c:pt>
                <c:pt idx="8">
                  <c:v>1953</c:v>
                </c:pt>
                <c:pt idx="9">
                  <c:v>1954</c:v>
                </c:pt>
                <c:pt idx="10">
                  <c:v>1955</c:v>
                </c:pt>
                <c:pt idx="11">
                  <c:v>1956</c:v>
                </c:pt>
                <c:pt idx="12">
                  <c:v>1957</c:v>
                </c:pt>
                <c:pt idx="13">
                  <c:v>1958</c:v>
                </c:pt>
                <c:pt idx="14">
                  <c:v>1959</c:v>
                </c:pt>
                <c:pt idx="15">
                  <c:v>1960</c:v>
                </c:pt>
                <c:pt idx="16">
                  <c:v>1961</c:v>
                </c:pt>
                <c:pt idx="17">
                  <c:v>1962</c:v>
                </c:pt>
                <c:pt idx="18">
                  <c:v>1963</c:v>
                </c:pt>
                <c:pt idx="19">
                  <c:v>1964</c:v>
                </c:pt>
                <c:pt idx="20">
                  <c:v>1965</c:v>
                </c:pt>
                <c:pt idx="21">
                  <c:v>1966</c:v>
                </c:pt>
                <c:pt idx="22">
                  <c:v>1967</c:v>
                </c:pt>
                <c:pt idx="23">
                  <c:v>1968</c:v>
                </c:pt>
                <c:pt idx="24">
                  <c:v>1969</c:v>
                </c:pt>
                <c:pt idx="25">
                  <c:v>1970</c:v>
                </c:pt>
                <c:pt idx="26">
                  <c:v>1971</c:v>
                </c:pt>
                <c:pt idx="27">
                  <c:v>1972</c:v>
                </c:pt>
                <c:pt idx="28">
                  <c:v>1973</c:v>
                </c:pt>
                <c:pt idx="29">
                  <c:v>1974</c:v>
                </c:pt>
                <c:pt idx="30">
                  <c:v>1975</c:v>
                </c:pt>
                <c:pt idx="31">
                  <c:v>1976</c:v>
                </c:pt>
                <c:pt idx="32">
                  <c:v>1977</c:v>
                </c:pt>
                <c:pt idx="33">
                  <c:v>1978</c:v>
                </c:pt>
                <c:pt idx="34">
                  <c:v>1979</c:v>
                </c:pt>
                <c:pt idx="35">
                  <c:v>1980</c:v>
                </c:pt>
                <c:pt idx="36">
                  <c:v>1981</c:v>
                </c:pt>
                <c:pt idx="37">
                  <c:v>1982</c:v>
                </c:pt>
                <c:pt idx="38">
                  <c:v>1983</c:v>
                </c:pt>
                <c:pt idx="39">
                  <c:v>1984</c:v>
                </c:pt>
                <c:pt idx="40">
                  <c:v>1985</c:v>
                </c:pt>
                <c:pt idx="41">
                  <c:v>1986</c:v>
                </c:pt>
                <c:pt idx="42">
                  <c:v>1987</c:v>
                </c:pt>
                <c:pt idx="43">
                  <c:v>1988</c:v>
                </c:pt>
                <c:pt idx="44">
                  <c:v>1989</c:v>
                </c:pt>
                <c:pt idx="45">
                  <c:v>1990</c:v>
                </c:pt>
                <c:pt idx="46">
                  <c:v>1991</c:v>
                </c:pt>
                <c:pt idx="47">
                  <c:v>1992</c:v>
                </c:pt>
                <c:pt idx="48">
                  <c:v>1993</c:v>
                </c:pt>
                <c:pt idx="49">
                  <c:v>1994</c:v>
                </c:pt>
                <c:pt idx="50">
                  <c:v>1995</c:v>
                </c:pt>
                <c:pt idx="51">
                  <c:v>1996</c:v>
                </c:pt>
                <c:pt idx="52">
                  <c:v>1997</c:v>
                </c:pt>
                <c:pt idx="53">
                  <c:v>1998</c:v>
                </c:pt>
                <c:pt idx="54">
                  <c:v>1999</c:v>
                </c:pt>
                <c:pt idx="55">
                  <c:v>2000</c:v>
                </c:pt>
                <c:pt idx="56">
                  <c:v>2001</c:v>
                </c:pt>
                <c:pt idx="57">
                  <c:v>2002</c:v>
                </c:pt>
                <c:pt idx="58">
                  <c:v>2003</c:v>
                </c:pt>
                <c:pt idx="59">
                  <c:v>2004</c:v>
                </c:pt>
                <c:pt idx="60">
                  <c:v>2005</c:v>
                </c:pt>
                <c:pt idx="61">
                  <c:v>2006</c:v>
                </c:pt>
                <c:pt idx="62">
                  <c:v>2007</c:v>
                </c:pt>
                <c:pt idx="63">
                  <c:v>2008</c:v>
                </c:pt>
                <c:pt idx="64">
                  <c:v>2009</c:v>
                </c:pt>
                <c:pt idx="65">
                  <c:v>2010</c:v>
                </c:pt>
                <c:pt idx="66">
                  <c:v>2011</c:v>
                </c:pt>
                <c:pt idx="67">
                  <c:v>2012</c:v>
                </c:pt>
                <c:pt idx="68">
                  <c:v>2013</c:v>
                </c:pt>
                <c:pt idx="69">
                  <c:v>2014</c:v>
                </c:pt>
                <c:pt idx="70">
                  <c:v>2015</c:v>
                </c:pt>
                <c:pt idx="71">
                  <c:v>2016</c:v>
                </c:pt>
                <c:pt idx="72">
                  <c:v>2017</c:v>
                </c:pt>
                <c:pt idx="73">
                  <c:v>2018</c:v>
                </c:pt>
                <c:pt idx="74">
                  <c:v>2019</c:v>
                </c:pt>
                <c:pt idx="75">
                  <c:v>2020</c:v>
                </c:pt>
              </c:numCache>
            </c:numRef>
          </c:xVal>
          <c:yVal>
            <c:numRef>
              <c:f>BE_Stock!$G$5:$G$80</c:f>
              <c:numCache>
                <c:formatCode>_-* #,##0_-;\-* #,##0_-;_-* "-"??_-;_-@_-</c:formatCode>
                <c:ptCount val="76"/>
                <c:pt idx="2" formatCode="#,##0_ ;\-#,##0\ ">
                  <c:v>4.6291017320670924E-2</c:v>
                </c:pt>
                <c:pt idx="3" formatCode="#,##0_ ;\-#,##0\ ">
                  <c:v>0.22813395689012178</c:v>
                </c:pt>
                <c:pt idx="4" formatCode="#,##0_ ;\-#,##0\ ">
                  <c:v>0.62978008834722388</c:v>
                </c:pt>
                <c:pt idx="5" formatCode="#,##0_ ;\-#,##0\ ">
                  <c:v>1.3306136648346514</c:v>
                </c:pt>
                <c:pt idx="6" formatCode="#,##0_ ;\-#,##0\ ">
                  <c:v>2.4052896971365803</c:v>
                </c:pt>
                <c:pt idx="7" formatCode="#,##0_ ;\-#,##0\ ">
                  <c:v>3.9238670740777621</c:v>
                </c:pt>
                <c:pt idx="8" formatCode="#,##0_ ;\-#,##0\ ">
                  <c:v>5.9519372115504448</c:v>
                </c:pt>
                <c:pt idx="9" formatCode="#,##0_ ;\-#,##0\ ">
                  <c:v>8.5507484044137385</c:v>
                </c:pt>
                <c:pt idx="10" formatCode="#,##0_ ;\-#,##0\ ">
                  <c:v>11.777326047792837</c:v>
                </c:pt>
                <c:pt idx="11" formatCode="#,##0_ ;\-#,##0\ ">
                  <c:v>15.684588886970809</c:v>
                </c:pt>
                <c:pt idx="12" formatCode="#,##0_ ;\-#,##0\ ">
                  <c:v>20.321461448092126</c:v>
                </c:pt>
                <c:pt idx="13" formatCode="#,##0_ ;\-#,##0\ ">
                  <c:v>25.732982795265816</c:v>
                </c:pt>
                <c:pt idx="14" formatCode="#,##0_ ;\-#,##0\ ">
                  <c:v>33.160127274200327</c:v>
                </c:pt>
                <c:pt idx="15" formatCode="#,##0_ ;\-#,##0\ ">
                  <c:v>44.714225004980563</c:v>
                </c:pt>
                <c:pt idx="16" formatCode="#,##0_ ;\-#,##0\ ">
                  <c:v>62.144522443123371</c:v>
                </c:pt>
                <c:pt idx="17" formatCode="#,##0_ ;\-#,##0\ ">
                  <c:v>86.51926229769613</c:v>
                </c:pt>
                <c:pt idx="18" formatCode="#,##0_ ;\-#,##0\ ">
                  <c:v>118.18180918761442</c:v>
                </c:pt>
                <c:pt idx="19" formatCode="#,##0_ ;\-#,##0\ ">
                  <c:v>157.22860841393464</c:v>
                </c:pt>
                <c:pt idx="20" formatCode="#,##0_ ;\-#,##0\ ">
                  <c:v>203.60242839739402</c:v>
                </c:pt>
                <c:pt idx="21" formatCode="#,##0_ ;\-#,##0\ ">
                  <c:v>257.18123363955095</c:v>
                </c:pt>
                <c:pt idx="22" formatCode="#,##0_ ;\-#,##0\ ">
                  <c:v>316.91140016699654</c:v>
                </c:pt>
                <c:pt idx="23" formatCode="#,##0_ ;\-#,##0\ ">
                  <c:v>381.7243025445955</c:v>
                </c:pt>
                <c:pt idx="24" formatCode="#,##0_ ;\-#,##0\ ">
                  <c:v>449.92743105950575</c:v>
                </c:pt>
                <c:pt idx="25" formatCode="#,##0_ ;\-#,##0\ ">
                  <c:v>519.88400994200424</c:v>
                </c:pt>
                <c:pt idx="26" formatCode="#,##0_ ;\-#,##0\ ">
                  <c:v>583.06626692856332</c:v>
                </c:pt>
                <c:pt idx="27" formatCode="#,##0_ ;\-#,##0\ ">
                  <c:v>647.71908145402051</c:v>
                </c:pt>
                <c:pt idx="28" formatCode="#,##0_ ;\-#,##0\ ">
                  <c:v>724.69718743584406</c:v>
                </c:pt>
                <c:pt idx="29" formatCode="#,##0_ ;\-#,##0\ ">
                  <c:v>829.92222677036352</c:v>
                </c:pt>
                <c:pt idx="30" formatCode="#,##0_ ;\-#,##0\ ">
                  <c:v>957.55535149474474</c:v>
                </c:pt>
                <c:pt idx="31" formatCode="#,##0_ ;\-#,##0\ ">
                  <c:v>1115.8077001425945</c:v>
                </c:pt>
                <c:pt idx="32" formatCode="#,##0_ ;\-#,##0\ ">
                  <c:v>1300.6103763987785</c:v>
                </c:pt>
                <c:pt idx="33" formatCode="#,##0_ ;\-#,##0\ ">
                  <c:v>1487.296747967479</c:v>
                </c:pt>
                <c:pt idx="34" formatCode="#,##0_ ;\-#,##0\ ">
                  <c:v>1673.9439480097474</c:v>
                </c:pt>
                <c:pt idx="35" formatCode="#,##0_ ;\-#,##0\ ">
                  <c:v>1925.6516888122521</c:v>
                </c:pt>
                <c:pt idx="36" formatCode="#,##0_ ;\-#,##0\ ">
                  <c:v>2138.6550360077081</c:v>
                </c:pt>
                <c:pt idx="37" formatCode="#,##0_ ;\-#,##0\ ">
                  <c:v>2332.0819805194801</c:v>
                </c:pt>
                <c:pt idx="38" formatCode="#,##0_ ;\-#,##0\ ">
                  <c:v>2528.183809395116</c:v>
                </c:pt>
                <c:pt idx="39" formatCode="#,##0_ ;\-#,##0\ ">
                  <c:v>2733.8214754356914</c:v>
                </c:pt>
                <c:pt idx="40" formatCode="#,##0_ ;\-#,##0\ ">
                  <c:v>2952.4176891282682</c:v>
                </c:pt>
                <c:pt idx="41" formatCode="#,##0_ ;\-#,##0\ ">
                  <c:v>3188.4361941723382</c:v>
                </c:pt>
                <c:pt idx="42" formatCode="#,##0_ ;\-#,##0\ ">
                  <c:v>3443.4307211316495</c:v>
                </c:pt>
                <c:pt idx="43" formatCode="#,##0_ ;\-#,##0\ ">
                  <c:v>3711.1483373197489</c:v>
                </c:pt>
                <c:pt idx="44" formatCode="#,##0_ ;\-#,##0\ ">
                  <c:v>3998.0944070808382</c:v>
                </c:pt>
                <c:pt idx="45" formatCode="#,##0_ ;\-#,##0\ ">
                  <c:v>4307.932150790366</c:v>
                </c:pt>
                <c:pt idx="46" formatCode="#,##0_ ;\-#,##0\ ">
                  <c:v>4632.5606336891688</c:v>
                </c:pt>
                <c:pt idx="47" formatCode="#,##0_ ;\-#,##0\ ">
                  <c:v>4970.3747775429274</c:v>
                </c:pt>
                <c:pt idx="48" formatCode="#,##0_ ;\-#,##0\ ">
                  <c:v>5320.2880429788001</c:v>
                </c:pt>
                <c:pt idx="49" formatCode="#,##0_ ;\-#,##0\ ">
                  <c:v>5680.4474100434891</c:v>
                </c:pt>
                <c:pt idx="50" formatCode="#,##0_ ;\-#,##0\ ">
                  <c:v>6048.1214363223762</c:v>
                </c:pt>
                <c:pt idx="51" formatCode="#,##0_ ;\-#,##0\ ">
                  <c:v>6378.2545042827524</c:v>
                </c:pt>
                <c:pt idx="52" formatCode="#,##0_ ;\-#,##0\ ">
                  <c:v>6718.9770160102062</c:v>
                </c:pt>
                <c:pt idx="53" formatCode="#,##0_ ;\-#,##0\ ">
                  <c:v>7079.1067333137225</c:v>
                </c:pt>
                <c:pt idx="54" formatCode="#,##0_ ;\-#,##0\ ">
                  <c:v>7441.9636221396358</c:v>
                </c:pt>
                <c:pt idx="55" formatCode="#,##0_ ;\-#,##0\ ">
                  <c:v>7826.3163593795643</c:v>
                </c:pt>
                <c:pt idx="56" formatCode="#,##0_ ;\-#,##0\ ">
                  <c:v>8206.2569262175475</c:v>
                </c:pt>
                <c:pt idx="57" formatCode="#,##0_ ;\-#,##0\ ">
                  <c:v>8544.749443530427</c:v>
                </c:pt>
                <c:pt idx="58" formatCode="#,##0_ ;\-#,##0\ ">
                  <c:v>8900.9941210485649</c:v>
                </c:pt>
                <c:pt idx="59" formatCode="#,##0_ ;\-#,##0\ ">
                  <c:v>9276.6525285481166</c:v>
                </c:pt>
                <c:pt idx="60" formatCode="#,##0_ ;\-#,##0\ ">
                  <c:v>9679.3270350224175</c:v>
                </c:pt>
                <c:pt idx="61" formatCode="#,##0_ ;\-#,##0\ ">
                  <c:v>10094.734546833517</c:v>
                </c:pt>
                <c:pt idx="62" formatCode="#,##0_ ;\-#,##0\ ">
                  <c:v>10499.187841144356</c:v>
                </c:pt>
                <c:pt idx="63" formatCode="#,##0_ ;\-#,##0\ ">
                  <c:v>10856.309523809516</c:v>
                </c:pt>
                <c:pt idx="64" formatCode="#,##0_ ;\-#,##0\ ">
                  <c:v>11179.593831048527</c:v>
                </c:pt>
                <c:pt idx="65" formatCode="#,##0_ ;\-#,##0\ ">
                  <c:v>11457.777991923633</c:v>
                </c:pt>
                <c:pt idx="66" formatCode="#,##0_ ;\-#,##0\ ">
                  <c:v>11742.858923048929</c:v>
                </c:pt>
                <c:pt idx="67" formatCode="#,##0_ ;\-#,##0\ ">
                  <c:v>12066.694434405483</c:v>
                </c:pt>
                <c:pt idx="68" formatCode="#,##0_ ;\-#,##0\ ">
                  <c:v>12365.205932584258</c:v>
                </c:pt>
                <c:pt idx="69" formatCode="#,##0_ ;\-#,##0\ ">
                  <c:v>12639.340579715745</c:v>
                </c:pt>
                <c:pt idx="70" formatCode="#,##0_ ;\-#,##0\ ">
                  <c:v>12895.194223280123</c:v>
                </c:pt>
                <c:pt idx="71" formatCode="#,##0_ ;\-#,##0\ ">
                  <c:v>13147.798378151574</c:v>
                </c:pt>
                <c:pt idx="72" formatCode="#,##0_ ;\-#,##0\ ">
                  <c:v>13430.879168316331</c:v>
                </c:pt>
                <c:pt idx="73" formatCode="#,##0_ ;\-#,##0\ ">
                  <c:v>13692.658162155563</c:v>
                </c:pt>
                <c:pt idx="74" formatCode="#,##0_ ;\-#,##0\ ">
                  <c:v>13932.503586902016</c:v>
                </c:pt>
                <c:pt idx="75" formatCode="#,##0_ ;\-#,##0\ ">
                  <c:v>14243.406741601153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B1-41DF-9ECE-6D43C601A54D}"/>
            </c:ext>
          </c:extLst>
        </c:ser>
        <c:ser>
          <c:idx val="1"/>
          <c:order val="1"/>
          <c:tx>
            <c:v>stock per capita, mean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BE_Stock!$B$5:$B$80</c:f>
              <c:numCache>
                <c:formatCode>0</c:formatCode>
                <c:ptCount val="76"/>
                <c:pt idx="0">
                  <c:v>1945</c:v>
                </c:pt>
                <c:pt idx="1">
                  <c:v>1946</c:v>
                </c:pt>
                <c:pt idx="2">
                  <c:v>1947</c:v>
                </c:pt>
                <c:pt idx="3">
                  <c:v>1948</c:v>
                </c:pt>
                <c:pt idx="4">
                  <c:v>1949</c:v>
                </c:pt>
                <c:pt idx="5">
                  <c:v>1950</c:v>
                </c:pt>
                <c:pt idx="6">
                  <c:v>1951</c:v>
                </c:pt>
                <c:pt idx="7">
                  <c:v>1952</c:v>
                </c:pt>
                <c:pt idx="8">
                  <c:v>1953</c:v>
                </c:pt>
                <c:pt idx="9">
                  <c:v>1954</c:v>
                </c:pt>
                <c:pt idx="10">
                  <c:v>1955</c:v>
                </c:pt>
                <c:pt idx="11">
                  <c:v>1956</c:v>
                </c:pt>
                <c:pt idx="12">
                  <c:v>1957</c:v>
                </c:pt>
                <c:pt idx="13">
                  <c:v>1958</c:v>
                </c:pt>
                <c:pt idx="14">
                  <c:v>1959</c:v>
                </c:pt>
                <c:pt idx="15">
                  <c:v>1960</c:v>
                </c:pt>
                <c:pt idx="16">
                  <c:v>1961</c:v>
                </c:pt>
                <c:pt idx="17">
                  <c:v>1962</c:v>
                </c:pt>
                <c:pt idx="18">
                  <c:v>1963</c:v>
                </c:pt>
                <c:pt idx="19">
                  <c:v>1964</c:v>
                </c:pt>
                <c:pt idx="20">
                  <c:v>1965</c:v>
                </c:pt>
                <c:pt idx="21">
                  <c:v>1966</c:v>
                </c:pt>
                <c:pt idx="22">
                  <c:v>1967</c:v>
                </c:pt>
                <c:pt idx="23">
                  <c:v>1968</c:v>
                </c:pt>
                <c:pt idx="24">
                  <c:v>1969</c:v>
                </c:pt>
                <c:pt idx="25">
                  <c:v>1970</c:v>
                </c:pt>
                <c:pt idx="26">
                  <c:v>1971</c:v>
                </c:pt>
                <c:pt idx="27">
                  <c:v>1972</c:v>
                </c:pt>
                <c:pt idx="28">
                  <c:v>1973</c:v>
                </c:pt>
                <c:pt idx="29">
                  <c:v>1974</c:v>
                </c:pt>
                <c:pt idx="30">
                  <c:v>1975</c:v>
                </c:pt>
                <c:pt idx="31">
                  <c:v>1976</c:v>
                </c:pt>
                <c:pt idx="32">
                  <c:v>1977</c:v>
                </c:pt>
                <c:pt idx="33">
                  <c:v>1978</c:v>
                </c:pt>
                <c:pt idx="34">
                  <c:v>1979</c:v>
                </c:pt>
                <c:pt idx="35">
                  <c:v>1980</c:v>
                </c:pt>
                <c:pt idx="36">
                  <c:v>1981</c:v>
                </c:pt>
                <c:pt idx="37">
                  <c:v>1982</c:v>
                </c:pt>
                <c:pt idx="38">
                  <c:v>1983</c:v>
                </c:pt>
                <c:pt idx="39">
                  <c:v>1984</c:v>
                </c:pt>
                <c:pt idx="40">
                  <c:v>1985</c:v>
                </c:pt>
                <c:pt idx="41">
                  <c:v>1986</c:v>
                </c:pt>
                <c:pt idx="42">
                  <c:v>1987</c:v>
                </c:pt>
                <c:pt idx="43">
                  <c:v>1988</c:v>
                </c:pt>
                <c:pt idx="44">
                  <c:v>1989</c:v>
                </c:pt>
                <c:pt idx="45">
                  <c:v>1990</c:v>
                </c:pt>
                <c:pt idx="46">
                  <c:v>1991</c:v>
                </c:pt>
                <c:pt idx="47">
                  <c:v>1992</c:v>
                </c:pt>
                <c:pt idx="48">
                  <c:v>1993</c:v>
                </c:pt>
                <c:pt idx="49">
                  <c:v>1994</c:v>
                </c:pt>
                <c:pt idx="50">
                  <c:v>1995</c:v>
                </c:pt>
                <c:pt idx="51">
                  <c:v>1996</c:v>
                </c:pt>
                <c:pt idx="52">
                  <c:v>1997</c:v>
                </c:pt>
                <c:pt idx="53">
                  <c:v>1998</c:v>
                </c:pt>
                <c:pt idx="54">
                  <c:v>1999</c:v>
                </c:pt>
                <c:pt idx="55">
                  <c:v>2000</c:v>
                </c:pt>
                <c:pt idx="56">
                  <c:v>2001</c:v>
                </c:pt>
                <c:pt idx="57">
                  <c:v>2002</c:v>
                </c:pt>
                <c:pt idx="58">
                  <c:v>2003</c:v>
                </c:pt>
                <c:pt idx="59">
                  <c:v>2004</c:v>
                </c:pt>
                <c:pt idx="60">
                  <c:v>2005</c:v>
                </c:pt>
                <c:pt idx="61">
                  <c:v>2006</c:v>
                </c:pt>
                <c:pt idx="62">
                  <c:v>2007</c:v>
                </c:pt>
                <c:pt idx="63">
                  <c:v>2008</c:v>
                </c:pt>
                <c:pt idx="64">
                  <c:v>2009</c:v>
                </c:pt>
                <c:pt idx="65">
                  <c:v>2010</c:v>
                </c:pt>
                <c:pt idx="66">
                  <c:v>2011</c:v>
                </c:pt>
                <c:pt idx="67">
                  <c:v>2012</c:v>
                </c:pt>
                <c:pt idx="68">
                  <c:v>2013</c:v>
                </c:pt>
                <c:pt idx="69">
                  <c:v>2014</c:v>
                </c:pt>
                <c:pt idx="70">
                  <c:v>2015</c:v>
                </c:pt>
                <c:pt idx="71">
                  <c:v>2016</c:v>
                </c:pt>
                <c:pt idx="72">
                  <c:v>2017</c:v>
                </c:pt>
                <c:pt idx="73">
                  <c:v>2018</c:v>
                </c:pt>
                <c:pt idx="74">
                  <c:v>2019</c:v>
                </c:pt>
                <c:pt idx="75">
                  <c:v>2020</c:v>
                </c:pt>
              </c:numCache>
            </c:numRef>
          </c:xVal>
          <c:yVal>
            <c:numRef>
              <c:f>BE_Stock!$H$5:$H$80</c:f>
              <c:numCache>
                <c:formatCode>_-* #,##0_-;\-* #,##0_-;_-* "-"??_-;_-@_-</c:formatCode>
                <c:ptCount val="76"/>
                <c:pt idx="2" formatCode="#,##0_ ;\-#,##0\ ">
                  <c:v>4.6291017320670924E-2</c:v>
                </c:pt>
                <c:pt idx="3" formatCode="#,##0_ ;\-#,##0\ ">
                  <c:v>0.22813395689012178</c:v>
                </c:pt>
                <c:pt idx="4" formatCode="#,##0_ ;\-#,##0\ ">
                  <c:v>0.62978008834722388</c:v>
                </c:pt>
                <c:pt idx="5" formatCode="#,##0_ ;\-#,##0\ ">
                  <c:v>1.3306136648346514</c:v>
                </c:pt>
                <c:pt idx="6" formatCode="#,##0_ ;\-#,##0\ ">
                  <c:v>2.4052896971365803</c:v>
                </c:pt>
                <c:pt idx="7" formatCode="#,##0_ ;\-#,##0\ ">
                  <c:v>3.9238670740777621</c:v>
                </c:pt>
                <c:pt idx="8" formatCode="#,##0_ ;\-#,##0\ ">
                  <c:v>5.9519372115504448</c:v>
                </c:pt>
                <c:pt idx="9" formatCode="#,##0_ ;\-#,##0\ ">
                  <c:v>8.5507484044137385</c:v>
                </c:pt>
                <c:pt idx="10" formatCode="#,##0_ ;\-#,##0\ ">
                  <c:v>11.777326047792837</c:v>
                </c:pt>
                <c:pt idx="11" formatCode="#,##0_ ;\-#,##0\ ">
                  <c:v>15.684588886970809</c:v>
                </c:pt>
                <c:pt idx="12" formatCode="#,##0_ ;\-#,##0\ ">
                  <c:v>20.321461448092126</c:v>
                </c:pt>
                <c:pt idx="13" formatCode="#,##0_ ;\-#,##0\ ">
                  <c:v>25.732982795265816</c:v>
                </c:pt>
                <c:pt idx="14" formatCode="#,##0_ ;\-#,##0\ ">
                  <c:v>33.160127274200327</c:v>
                </c:pt>
                <c:pt idx="15" formatCode="#,##0_ ;\-#,##0\ ">
                  <c:v>44.714225004980563</c:v>
                </c:pt>
                <c:pt idx="16" formatCode="#,##0_ ;\-#,##0\ ">
                  <c:v>62.144522443123371</c:v>
                </c:pt>
                <c:pt idx="17" formatCode="#,##0_ ;\-#,##0\ ">
                  <c:v>86.51926229769613</c:v>
                </c:pt>
                <c:pt idx="18" formatCode="#,##0_ ;\-#,##0\ ">
                  <c:v>118.18180918761442</c:v>
                </c:pt>
                <c:pt idx="19" formatCode="#,##0_ ;\-#,##0\ ">
                  <c:v>157.22860841393464</c:v>
                </c:pt>
                <c:pt idx="20" formatCode="#,##0_ ;\-#,##0\ ">
                  <c:v>203.60242839739402</c:v>
                </c:pt>
                <c:pt idx="21" formatCode="#,##0_ ;\-#,##0\ ">
                  <c:v>257.18123363955095</c:v>
                </c:pt>
                <c:pt idx="22" formatCode="#,##0_ ;\-#,##0\ ">
                  <c:v>316.91140016699654</c:v>
                </c:pt>
                <c:pt idx="23" formatCode="#,##0_ ;\-#,##0\ ">
                  <c:v>381.7243025445955</c:v>
                </c:pt>
                <c:pt idx="24" formatCode="#,##0_ ;\-#,##0\ ">
                  <c:v>449.92743105950575</c:v>
                </c:pt>
                <c:pt idx="25" formatCode="#,##0_ ;\-#,##0\ ">
                  <c:v>519.88400994200424</c:v>
                </c:pt>
                <c:pt idx="26" formatCode="#,##0_ ;\-#,##0\ ">
                  <c:v>583.06626692856332</c:v>
                </c:pt>
                <c:pt idx="27" formatCode="#,##0_ ;\-#,##0\ ">
                  <c:v>647.71908145402051</c:v>
                </c:pt>
                <c:pt idx="28" formatCode="#,##0_ ;\-#,##0\ ">
                  <c:v>724.69718743584406</c:v>
                </c:pt>
                <c:pt idx="29" formatCode="#,##0_ ;\-#,##0\ ">
                  <c:v>829.92222677036352</c:v>
                </c:pt>
                <c:pt idx="30" formatCode="#,##0_ ;\-#,##0\ ">
                  <c:v>957.55535149474474</c:v>
                </c:pt>
                <c:pt idx="31" formatCode="#,##0_ ;\-#,##0\ ">
                  <c:v>1115.8077001425945</c:v>
                </c:pt>
                <c:pt idx="32" formatCode="#,##0_ ;\-#,##0\ ">
                  <c:v>1300.6103763987785</c:v>
                </c:pt>
                <c:pt idx="33" formatCode="#,##0_ ;\-#,##0\ ">
                  <c:v>1487.296747967479</c:v>
                </c:pt>
                <c:pt idx="34" formatCode="#,##0_ ;\-#,##0\ ">
                  <c:v>1673.9439480097474</c:v>
                </c:pt>
                <c:pt idx="35" formatCode="#,##0_ ;\-#,##0\ ">
                  <c:v>1925.6516888122521</c:v>
                </c:pt>
                <c:pt idx="36" formatCode="#,##0_ ;\-#,##0\ ">
                  <c:v>2138.6550360077081</c:v>
                </c:pt>
                <c:pt idx="37" formatCode="#,##0_ ;\-#,##0\ ">
                  <c:v>2332.0819805194801</c:v>
                </c:pt>
                <c:pt idx="38" formatCode="#,##0_ ;\-#,##0\ ">
                  <c:v>2528.183809395116</c:v>
                </c:pt>
                <c:pt idx="39" formatCode="#,##0_ ;\-#,##0\ ">
                  <c:v>2733.8214754356914</c:v>
                </c:pt>
                <c:pt idx="40" formatCode="#,##0_ ;\-#,##0\ ">
                  <c:v>2952.4176891282682</c:v>
                </c:pt>
                <c:pt idx="41" formatCode="#,##0_ ;\-#,##0\ ">
                  <c:v>3188.4361941723382</c:v>
                </c:pt>
                <c:pt idx="42" formatCode="#,##0_ ;\-#,##0\ ">
                  <c:v>3443.4307211316495</c:v>
                </c:pt>
                <c:pt idx="43" formatCode="#,##0_ ;\-#,##0\ ">
                  <c:v>3711.1483373197489</c:v>
                </c:pt>
                <c:pt idx="44" formatCode="#,##0_ ;\-#,##0\ ">
                  <c:v>3998.0944070808382</c:v>
                </c:pt>
                <c:pt idx="45" formatCode="#,##0_ ;\-#,##0\ ">
                  <c:v>4307.932150790366</c:v>
                </c:pt>
                <c:pt idx="46" formatCode="#,##0_ ;\-#,##0\ ">
                  <c:v>4632.5606336891688</c:v>
                </c:pt>
                <c:pt idx="47" formatCode="#,##0_ ;\-#,##0\ ">
                  <c:v>4970.3747775429274</c:v>
                </c:pt>
                <c:pt idx="48" formatCode="#,##0_ ;\-#,##0\ ">
                  <c:v>5320.2880429788001</c:v>
                </c:pt>
                <c:pt idx="49" formatCode="#,##0_ ;\-#,##0\ ">
                  <c:v>5680.4474100434891</c:v>
                </c:pt>
                <c:pt idx="50" formatCode="#,##0_ ;\-#,##0\ ">
                  <c:v>6048.1214363223762</c:v>
                </c:pt>
                <c:pt idx="51" formatCode="#,##0_ ;\-#,##0\ ">
                  <c:v>6378.2545042827524</c:v>
                </c:pt>
                <c:pt idx="52" formatCode="#,##0_ ;\-#,##0\ ">
                  <c:v>6718.9770160102062</c:v>
                </c:pt>
                <c:pt idx="53" formatCode="#,##0_ ;\-#,##0\ ">
                  <c:v>7079.1067333137225</c:v>
                </c:pt>
                <c:pt idx="54" formatCode="#,##0_ ;\-#,##0\ ">
                  <c:v>7441.9636221396358</c:v>
                </c:pt>
                <c:pt idx="55" formatCode="#,##0_ ;\-#,##0\ ">
                  <c:v>7826.3163593795643</c:v>
                </c:pt>
                <c:pt idx="56" formatCode="#,##0_ ;\-#,##0\ ">
                  <c:v>8206.2569262175475</c:v>
                </c:pt>
                <c:pt idx="57" formatCode="#,##0_ ;\-#,##0\ ">
                  <c:v>8544.749443530427</c:v>
                </c:pt>
                <c:pt idx="58" formatCode="#,##0_ ;\-#,##0\ ">
                  <c:v>8900.9941210485649</c:v>
                </c:pt>
                <c:pt idx="59" formatCode="#,##0_ ;\-#,##0\ ">
                  <c:v>9276.6525285481166</c:v>
                </c:pt>
                <c:pt idx="60" formatCode="#,##0_ ;\-#,##0\ ">
                  <c:v>9679.3270350224175</c:v>
                </c:pt>
                <c:pt idx="61" formatCode="#,##0_ ;\-#,##0\ ">
                  <c:v>10094.734546833517</c:v>
                </c:pt>
                <c:pt idx="62" formatCode="#,##0_ ;\-#,##0\ ">
                  <c:v>10499.187841144356</c:v>
                </c:pt>
                <c:pt idx="63" formatCode="#,##0_ ;\-#,##0\ ">
                  <c:v>10856.309523809516</c:v>
                </c:pt>
                <c:pt idx="64" formatCode="#,##0_ ;\-#,##0\ ">
                  <c:v>11179.593831048527</c:v>
                </c:pt>
                <c:pt idx="65" formatCode="#,##0_ ;\-#,##0\ ">
                  <c:v>11457.777991923633</c:v>
                </c:pt>
                <c:pt idx="66" formatCode="#,##0_ ;\-#,##0\ ">
                  <c:v>11742.858923048929</c:v>
                </c:pt>
                <c:pt idx="67" formatCode="#,##0_ ;\-#,##0\ ">
                  <c:v>12066.694434405483</c:v>
                </c:pt>
                <c:pt idx="68" formatCode="#,##0_ ;\-#,##0\ ">
                  <c:v>12365.205932584258</c:v>
                </c:pt>
                <c:pt idx="69" formatCode="#,##0_ ;\-#,##0\ ">
                  <c:v>12639.340579715745</c:v>
                </c:pt>
                <c:pt idx="70" formatCode="#,##0_ ;\-#,##0\ ">
                  <c:v>12895.194223280123</c:v>
                </c:pt>
                <c:pt idx="71" formatCode="#,##0_ ;\-#,##0\ ">
                  <c:v>13147.798378151574</c:v>
                </c:pt>
                <c:pt idx="72" formatCode="#,##0_ ;\-#,##0\ ">
                  <c:v>13430.879168316331</c:v>
                </c:pt>
                <c:pt idx="73" formatCode="#,##0_ ;\-#,##0\ ">
                  <c:v>13692.658162155563</c:v>
                </c:pt>
                <c:pt idx="74" formatCode="#,##0_ ;\-#,##0\ ">
                  <c:v>13932.503586902016</c:v>
                </c:pt>
                <c:pt idx="75" formatCode="#,##0_ ;\-#,##0\ ">
                  <c:v>14243.406741601153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B1-41DF-9ECE-6D43C601A54D}"/>
            </c:ext>
          </c:extLst>
        </c:ser>
        <c:ser>
          <c:idx val="2"/>
          <c:order val="2"/>
          <c:tx>
            <c:v>stock per capita, 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BE_Stock!$B$5:$B$80</c:f>
              <c:numCache>
                <c:formatCode>0</c:formatCode>
                <c:ptCount val="76"/>
                <c:pt idx="0">
                  <c:v>1945</c:v>
                </c:pt>
                <c:pt idx="1">
                  <c:v>1946</c:v>
                </c:pt>
                <c:pt idx="2">
                  <c:v>1947</c:v>
                </c:pt>
                <c:pt idx="3">
                  <c:v>1948</c:v>
                </c:pt>
                <c:pt idx="4">
                  <c:v>1949</c:v>
                </c:pt>
                <c:pt idx="5">
                  <c:v>1950</c:v>
                </c:pt>
                <c:pt idx="6">
                  <c:v>1951</c:v>
                </c:pt>
                <c:pt idx="7">
                  <c:v>1952</c:v>
                </c:pt>
                <c:pt idx="8">
                  <c:v>1953</c:v>
                </c:pt>
                <c:pt idx="9">
                  <c:v>1954</c:v>
                </c:pt>
                <c:pt idx="10">
                  <c:v>1955</c:v>
                </c:pt>
                <c:pt idx="11">
                  <c:v>1956</c:v>
                </c:pt>
                <c:pt idx="12">
                  <c:v>1957</c:v>
                </c:pt>
                <c:pt idx="13">
                  <c:v>1958</c:v>
                </c:pt>
                <c:pt idx="14">
                  <c:v>1959</c:v>
                </c:pt>
                <c:pt idx="15">
                  <c:v>1960</c:v>
                </c:pt>
                <c:pt idx="16">
                  <c:v>1961</c:v>
                </c:pt>
                <c:pt idx="17">
                  <c:v>1962</c:v>
                </c:pt>
                <c:pt idx="18">
                  <c:v>1963</c:v>
                </c:pt>
                <c:pt idx="19">
                  <c:v>1964</c:v>
                </c:pt>
                <c:pt idx="20">
                  <c:v>1965</c:v>
                </c:pt>
                <c:pt idx="21">
                  <c:v>1966</c:v>
                </c:pt>
                <c:pt idx="22">
                  <c:v>1967</c:v>
                </c:pt>
                <c:pt idx="23">
                  <c:v>1968</c:v>
                </c:pt>
                <c:pt idx="24">
                  <c:v>1969</c:v>
                </c:pt>
                <c:pt idx="25">
                  <c:v>1970</c:v>
                </c:pt>
                <c:pt idx="26">
                  <c:v>1971</c:v>
                </c:pt>
                <c:pt idx="27">
                  <c:v>1972</c:v>
                </c:pt>
                <c:pt idx="28">
                  <c:v>1973</c:v>
                </c:pt>
                <c:pt idx="29">
                  <c:v>1974</c:v>
                </c:pt>
                <c:pt idx="30">
                  <c:v>1975</c:v>
                </c:pt>
                <c:pt idx="31">
                  <c:v>1976</c:v>
                </c:pt>
                <c:pt idx="32">
                  <c:v>1977</c:v>
                </c:pt>
                <c:pt idx="33">
                  <c:v>1978</c:v>
                </c:pt>
                <c:pt idx="34">
                  <c:v>1979</c:v>
                </c:pt>
                <c:pt idx="35">
                  <c:v>1980</c:v>
                </c:pt>
                <c:pt idx="36">
                  <c:v>1981</c:v>
                </c:pt>
                <c:pt idx="37">
                  <c:v>1982</c:v>
                </c:pt>
                <c:pt idx="38">
                  <c:v>1983</c:v>
                </c:pt>
                <c:pt idx="39">
                  <c:v>1984</c:v>
                </c:pt>
                <c:pt idx="40">
                  <c:v>1985</c:v>
                </c:pt>
                <c:pt idx="41">
                  <c:v>1986</c:v>
                </c:pt>
                <c:pt idx="42">
                  <c:v>1987</c:v>
                </c:pt>
                <c:pt idx="43">
                  <c:v>1988</c:v>
                </c:pt>
                <c:pt idx="44">
                  <c:v>1989</c:v>
                </c:pt>
                <c:pt idx="45">
                  <c:v>1990</c:v>
                </c:pt>
                <c:pt idx="46">
                  <c:v>1991</c:v>
                </c:pt>
                <c:pt idx="47">
                  <c:v>1992</c:v>
                </c:pt>
                <c:pt idx="48">
                  <c:v>1993</c:v>
                </c:pt>
                <c:pt idx="49">
                  <c:v>1994</c:v>
                </c:pt>
                <c:pt idx="50">
                  <c:v>1995</c:v>
                </c:pt>
                <c:pt idx="51">
                  <c:v>1996</c:v>
                </c:pt>
                <c:pt idx="52">
                  <c:v>1997</c:v>
                </c:pt>
                <c:pt idx="53">
                  <c:v>1998</c:v>
                </c:pt>
                <c:pt idx="54">
                  <c:v>1999</c:v>
                </c:pt>
                <c:pt idx="55">
                  <c:v>2000</c:v>
                </c:pt>
                <c:pt idx="56">
                  <c:v>2001</c:v>
                </c:pt>
                <c:pt idx="57">
                  <c:v>2002</c:v>
                </c:pt>
                <c:pt idx="58">
                  <c:v>2003</c:v>
                </c:pt>
                <c:pt idx="59">
                  <c:v>2004</c:v>
                </c:pt>
                <c:pt idx="60">
                  <c:v>2005</c:v>
                </c:pt>
                <c:pt idx="61">
                  <c:v>2006</c:v>
                </c:pt>
                <c:pt idx="62">
                  <c:v>2007</c:v>
                </c:pt>
                <c:pt idx="63">
                  <c:v>2008</c:v>
                </c:pt>
                <c:pt idx="64">
                  <c:v>2009</c:v>
                </c:pt>
                <c:pt idx="65">
                  <c:v>2010</c:v>
                </c:pt>
                <c:pt idx="66">
                  <c:v>2011</c:v>
                </c:pt>
                <c:pt idx="67">
                  <c:v>2012</c:v>
                </c:pt>
                <c:pt idx="68">
                  <c:v>2013</c:v>
                </c:pt>
                <c:pt idx="69">
                  <c:v>2014</c:v>
                </c:pt>
                <c:pt idx="70">
                  <c:v>2015</c:v>
                </c:pt>
                <c:pt idx="71">
                  <c:v>2016</c:v>
                </c:pt>
                <c:pt idx="72">
                  <c:v>2017</c:v>
                </c:pt>
                <c:pt idx="73">
                  <c:v>2018</c:v>
                </c:pt>
                <c:pt idx="74">
                  <c:v>2019</c:v>
                </c:pt>
                <c:pt idx="75">
                  <c:v>2020</c:v>
                </c:pt>
              </c:numCache>
            </c:numRef>
          </c:xVal>
          <c:yVal>
            <c:numRef>
              <c:f>BE_Stock!$I$5:$I$80</c:f>
              <c:numCache>
                <c:formatCode>_-* #,##0_-;\-* #,##0_-;_-* "-"??_-;_-@_-</c:formatCode>
                <c:ptCount val="76"/>
                <c:pt idx="2" formatCode="#,##0_ ;\-#,##0\ ">
                  <c:v>4.6291017320670924E-2</c:v>
                </c:pt>
                <c:pt idx="3" formatCode="#,##0_ ;\-#,##0\ ">
                  <c:v>0.22813395689012178</c:v>
                </c:pt>
                <c:pt idx="4" formatCode="#,##0_ ;\-#,##0\ ">
                  <c:v>0.62978008834722388</c:v>
                </c:pt>
                <c:pt idx="5" formatCode="#,##0_ ;\-#,##0\ ">
                  <c:v>1.3306136648346514</c:v>
                </c:pt>
                <c:pt idx="6" formatCode="#,##0_ ;\-#,##0\ ">
                  <c:v>2.4052896971365803</c:v>
                </c:pt>
                <c:pt idx="7" formatCode="#,##0_ ;\-#,##0\ ">
                  <c:v>3.9238670740777621</c:v>
                </c:pt>
                <c:pt idx="8" formatCode="#,##0_ ;\-#,##0\ ">
                  <c:v>5.9519372115504448</c:v>
                </c:pt>
                <c:pt idx="9" formatCode="#,##0_ ;\-#,##0\ ">
                  <c:v>8.5507484044137385</c:v>
                </c:pt>
                <c:pt idx="10" formatCode="#,##0_ ;\-#,##0\ ">
                  <c:v>11.777326047792837</c:v>
                </c:pt>
                <c:pt idx="11" formatCode="#,##0_ ;\-#,##0\ ">
                  <c:v>15.684588886970809</c:v>
                </c:pt>
                <c:pt idx="12" formatCode="#,##0_ ;\-#,##0\ ">
                  <c:v>20.321461448092126</c:v>
                </c:pt>
                <c:pt idx="13" formatCode="#,##0_ ;\-#,##0\ ">
                  <c:v>25.732982795265816</c:v>
                </c:pt>
                <c:pt idx="14" formatCode="#,##0_ ;\-#,##0\ ">
                  <c:v>33.160127274200327</c:v>
                </c:pt>
                <c:pt idx="15" formatCode="#,##0_ ;\-#,##0\ ">
                  <c:v>44.714225004980563</c:v>
                </c:pt>
                <c:pt idx="16" formatCode="#,##0_ ;\-#,##0\ ">
                  <c:v>62.144522443123371</c:v>
                </c:pt>
                <c:pt idx="17" formatCode="#,##0_ ;\-#,##0\ ">
                  <c:v>86.51926229769613</c:v>
                </c:pt>
                <c:pt idx="18" formatCode="#,##0_ ;\-#,##0\ ">
                  <c:v>118.18180918761442</c:v>
                </c:pt>
                <c:pt idx="19" formatCode="#,##0_ ;\-#,##0\ ">
                  <c:v>157.22860841393464</c:v>
                </c:pt>
                <c:pt idx="20" formatCode="#,##0_ ;\-#,##0\ ">
                  <c:v>203.60242839739402</c:v>
                </c:pt>
                <c:pt idx="21" formatCode="#,##0_ ;\-#,##0\ ">
                  <c:v>257.18123363955095</c:v>
                </c:pt>
                <c:pt idx="22" formatCode="#,##0_ ;\-#,##0\ ">
                  <c:v>316.91140016699654</c:v>
                </c:pt>
                <c:pt idx="23" formatCode="#,##0_ ;\-#,##0\ ">
                  <c:v>381.7243025445955</c:v>
                </c:pt>
                <c:pt idx="24" formatCode="#,##0_ ;\-#,##0\ ">
                  <c:v>449.92743105950575</c:v>
                </c:pt>
                <c:pt idx="25" formatCode="#,##0_ ;\-#,##0\ ">
                  <c:v>519.88400994200424</c:v>
                </c:pt>
                <c:pt idx="26" formatCode="#,##0_ ;\-#,##0\ ">
                  <c:v>583.06626692856332</c:v>
                </c:pt>
                <c:pt idx="27" formatCode="#,##0_ ;\-#,##0\ ">
                  <c:v>647.71908145402051</c:v>
                </c:pt>
                <c:pt idx="28" formatCode="#,##0_ ;\-#,##0\ ">
                  <c:v>724.69718743584406</c:v>
                </c:pt>
                <c:pt idx="29" formatCode="#,##0_ ;\-#,##0\ ">
                  <c:v>829.92222677036352</c:v>
                </c:pt>
                <c:pt idx="30" formatCode="#,##0_ ;\-#,##0\ ">
                  <c:v>957.55535149474474</c:v>
                </c:pt>
                <c:pt idx="31" formatCode="#,##0_ ;\-#,##0\ ">
                  <c:v>1115.8077001425945</c:v>
                </c:pt>
                <c:pt idx="32" formatCode="#,##0_ ;\-#,##0\ ">
                  <c:v>1300.6103763987785</c:v>
                </c:pt>
                <c:pt idx="33" formatCode="#,##0_ ;\-#,##0\ ">
                  <c:v>1487.296747967479</c:v>
                </c:pt>
                <c:pt idx="34" formatCode="#,##0_ ;\-#,##0\ ">
                  <c:v>1673.9439480097474</c:v>
                </c:pt>
                <c:pt idx="35" formatCode="#,##0_ ;\-#,##0\ ">
                  <c:v>1925.6516888122521</c:v>
                </c:pt>
                <c:pt idx="36" formatCode="#,##0_ ;\-#,##0\ ">
                  <c:v>2138.6550360077081</c:v>
                </c:pt>
                <c:pt idx="37" formatCode="#,##0_ ;\-#,##0\ ">
                  <c:v>2332.0819805194801</c:v>
                </c:pt>
                <c:pt idx="38" formatCode="#,##0_ ;\-#,##0\ ">
                  <c:v>2528.183809395116</c:v>
                </c:pt>
                <c:pt idx="39" formatCode="#,##0_ ;\-#,##0\ ">
                  <c:v>2733.8214754356914</c:v>
                </c:pt>
                <c:pt idx="40" formatCode="#,##0_ ;\-#,##0\ ">
                  <c:v>2952.4176891282682</c:v>
                </c:pt>
                <c:pt idx="41" formatCode="#,##0_ ;\-#,##0\ ">
                  <c:v>3188.4361941723382</c:v>
                </c:pt>
                <c:pt idx="42" formatCode="#,##0_ ;\-#,##0\ ">
                  <c:v>3443.4307211316495</c:v>
                </c:pt>
                <c:pt idx="43" formatCode="#,##0_ ;\-#,##0\ ">
                  <c:v>3711.1483373197489</c:v>
                </c:pt>
                <c:pt idx="44" formatCode="#,##0_ ;\-#,##0\ ">
                  <c:v>3998.0944070808382</c:v>
                </c:pt>
                <c:pt idx="45" formatCode="#,##0_ ;\-#,##0\ ">
                  <c:v>4307.932150790366</c:v>
                </c:pt>
                <c:pt idx="46" formatCode="#,##0_ ;\-#,##0\ ">
                  <c:v>4632.5606336891688</c:v>
                </c:pt>
                <c:pt idx="47" formatCode="#,##0_ ;\-#,##0\ ">
                  <c:v>4970.3747775429274</c:v>
                </c:pt>
                <c:pt idx="48" formatCode="#,##0_ ;\-#,##0\ ">
                  <c:v>5320.2880429788001</c:v>
                </c:pt>
                <c:pt idx="49" formatCode="#,##0_ ;\-#,##0\ ">
                  <c:v>5680.4474100434891</c:v>
                </c:pt>
                <c:pt idx="50" formatCode="#,##0_ ;\-#,##0\ ">
                  <c:v>6048.1214363223762</c:v>
                </c:pt>
                <c:pt idx="51" formatCode="#,##0_ ;\-#,##0\ ">
                  <c:v>6378.2545042827524</c:v>
                </c:pt>
                <c:pt idx="52" formatCode="#,##0_ ;\-#,##0\ ">
                  <c:v>6718.9770160102062</c:v>
                </c:pt>
                <c:pt idx="53" formatCode="#,##0_ ;\-#,##0\ ">
                  <c:v>7079.1067333137225</c:v>
                </c:pt>
                <c:pt idx="54" formatCode="#,##0_ ;\-#,##0\ ">
                  <c:v>7441.9636221396358</c:v>
                </c:pt>
                <c:pt idx="55" formatCode="#,##0_ ;\-#,##0\ ">
                  <c:v>7826.3163593795643</c:v>
                </c:pt>
                <c:pt idx="56" formatCode="#,##0_ ;\-#,##0\ ">
                  <c:v>8206.2569262175475</c:v>
                </c:pt>
                <c:pt idx="57" formatCode="#,##0_ ;\-#,##0\ ">
                  <c:v>8544.749443530427</c:v>
                </c:pt>
                <c:pt idx="58" formatCode="#,##0_ ;\-#,##0\ ">
                  <c:v>8900.9941210485649</c:v>
                </c:pt>
                <c:pt idx="59" formatCode="#,##0_ ;\-#,##0\ ">
                  <c:v>9276.6525285481166</c:v>
                </c:pt>
                <c:pt idx="60" formatCode="#,##0_ ;\-#,##0\ ">
                  <c:v>9679.3270350224175</c:v>
                </c:pt>
                <c:pt idx="61" formatCode="#,##0_ ;\-#,##0\ ">
                  <c:v>10094.734546833517</c:v>
                </c:pt>
                <c:pt idx="62" formatCode="#,##0_ ;\-#,##0\ ">
                  <c:v>10499.187841144356</c:v>
                </c:pt>
                <c:pt idx="63" formatCode="#,##0_ ;\-#,##0\ ">
                  <c:v>10856.309523809516</c:v>
                </c:pt>
                <c:pt idx="64" formatCode="#,##0_ ;\-#,##0\ ">
                  <c:v>11179.593831048527</c:v>
                </c:pt>
                <c:pt idx="65" formatCode="#,##0_ ;\-#,##0\ ">
                  <c:v>11457.777991923633</c:v>
                </c:pt>
                <c:pt idx="66" formatCode="#,##0_ ;\-#,##0\ ">
                  <c:v>11742.858923048929</c:v>
                </c:pt>
                <c:pt idx="67" formatCode="#,##0_ ;\-#,##0\ ">
                  <c:v>12066.694434405483</c:v>
                </c:pt>
                <c:pt idx="68" formatCode="#,##0_ ;\-#,##0\ ">
                  <c:v>12365.205932584258</c:v>
                </c:pt>
                <c:pt idx="69" formatCode="#,##0_ ;\-#,##0\ ">
                  <c:v>12639.340579715745</c:v>
                </c:pt>
                <c:pt idx="70" formatCode="#,##0_ ;\-#,##0\ ">
                  <c:v>12895.194223280123</c:v>
                </c:pt>
                <c:pt idx="71" formatCode="#,##0_ ;\-#,##0\ ">
                  <c:v>13147.798378151574</c:v>
                </c:pt>
                <c:pt idx="72" formatCode="#,##0_ ;\-#,##0\ ">
                  <c:v>13430.879168316331</c:v>
                </c:pt>
                <c:pt idx="73" formatCode="#,##0_ ;\-#,##0\ ">
                  <c:v>13692.658162155563</c:v>
                </c:pt>
                <c:pt idx="74" formatCode="#,##0_ ;\-#,##0\ ">
                  <c:v>13932.503586902016</c:v>
                </c:pt>
                <c:pt idx="75" formatCode="#,##0_ ;\-#,##0\ ">
                  <c:v>14243.406741601153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B1-41DF-9ECE-6D43C601A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046432"/>
        <c:axId val="1580049344"/>
      </c:scatterChart>
      <c:valAx>
        <c:axId val="1580046432"/>
        <c:scaling>
          <c:orientation val="minMax"/>
          <c:max val="2055"/>
          <c:min val="19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049344"/>
        <c:crosses val="autoZero"/>
        <c:crossBetween val="midCat"/>
      </c:valAx>
      <c:valAx>
        <c:axId val="15800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04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stock per capita, 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FR_Stock!$B$5:$B$80</c:f>
              <c:numCache>
                <c:formatCode>0</c:formatCode>
                <c:ptCount val="76"/>
                <c:pt idx="0">
                  <c:v>1945</c:v>
                </c:pt>
                <c:pt idx="1">
                  <c:v>1946</c:v>
                </c:pt>
                <c:pt idx="2">
                  <c:v>1947</c:v>
                </c:pt>
                <c:pt idx="3">
                  <c:v>1948</c:v>
                </c:pt>
                <c:pt idx="4">
                  <c:v>1949</c:v>
                </c:pt>
                <c:pt idx="5">
                  <c:v>1950</c:v>
                </c:pt>
                <c:pt idx="6">
                  <c:v>1951</c:v>
                </c:pt>
                <c:pt idx="7">
                  <c:v>1952</c:v>
                </c:pt>
                <c:pt idx="8">
                  <c:v>1953</c:v>
                </c:pt>
                <c:pt idx="9">
                  <c:v>1954</c:v>
                </c:pt>
                <c:pt idx="10">
                  <c:v>1955</c:v>
                </c:pt>
                <c:pt idx="11">
                  <c:v>1956</c:v>
                </c:pt>
                <c:pt idx="12">
                  <c:v>1957</c:v>
                </c:pt>
                <c:pt idx="13">
                  <c:v>1958</c:v>
                </c:pt>
                <c:pt idx="14">
                  <c:v>1959</c:v>
                </c:pt>
                <c:pt idx="15">
                  <c:v>1960</c:v>
                </c:pt>
                <c:pt idx="16">
                  <c:v>1961</c:v>
                </c:pt>
                <c:pt idx="17">
                  <c:v>1962</c:v>
                </c:pt>
                <c:pt idx="18">
                  <c:v>1963</c:v>
                </c:pt>
                <c:pt idx="19">
                  <c:v>1964</c:v>
                </c:pt>
                <c:pt idx="20">
                  <c:v>1965</c:v>
                </c:pt>
                <c:pt idx="21">
                  <c:v>1966</c:v>
                </c:pt>
                <c:pt idx="22">
                  <c:v>1967</c:v>
                </c:pt>
                <c:pt idx="23">
                  <c:v>1968</c:v>
                </c:pt>
                <c:pt idx="24">
                  <c:v>1969</c:v>
                </c:pt>
                <c:pt idx="25">
                  <c:v>1970</c:v>
                </c:pt>
                <c:pt idx="26">
                  <c:v>1971</c:v>
                </c:pt>
                <c:pt idx="27">
                  <c:v>1972</c:v>
                </c:pt>
                <c:pt idx="28">
                  <c:v>1973</c:v>
                </c:pt>
                <c:pt idx="29">
                  <c:v>1974</c:v>
                </c:pt>
                <c:pt idx="30">
                  <c:v>1975</c:v>
                </c:pt>
                <c:pt idx="31">
                  <c:v>1976</c:v>
                </c:pt>
                <c:pt idx="32">
                  <c:v>1977</c:v>
                </c:pt>
                <c:pt idx="33">
                  <c:v>1978</c:v>
                </c:pt>
                <c:pt idx="34">
                  <c:v>1979</c:v>
                </c:pt>
                <c:pt idx="35">
                  <c:v>1980</c:v>
                </c:pt>
                <c:pt idx="36">
                  <c:v>1981</c:v>
                </c:pt>
                <c:pt idx="37">
                  <c:v>1982</c:v>
                </c:pt>
                <c:pt idx="38">
                  <c:v>1983</c:v>
                </c:pt>
                <c:pt idx="39">
                  <c:v>1984</c:v>
                </c:pt>
                <c:pt idx="40">
                  <c:v>1985</c:v>
                </c:pt>
                <c:pt idx="41">
                  <c:v>1986</c:v>
                </c:pt>
                <c:pt idx="42">
                  <c:v>1987</c:v>
                </c:pt>
                <c:pt idx="43">
                  <c:v>1988</c:v>
                </c:pt>
                <c:pt idx="44">
                  <c:v>1989</c:v>
                </c:pt>
                <c:pt idx="45">
                  <c:v>1990</c:v>
                </c:pt>
                <c:pt idx="46">
                  <c:v>1991</c:v>
                </c:pt>
                <c:pt idx="47">
                  <c:v>1992</c:v>
                </c:pt>
                <c:pt idx="48">
                  <c:v>1993</c:v>
                </c:pt>
                <c:pt idx="49">
                  <c:v>1994</c:v>
                </c:pt>
                <c:pt idx="50">
                  <c:v>1995</c:v>
                </c:pt>
                <c:pt idx="51">
                  <c:v>1996</c:v>
                </c:pt>
                <c:pt idx="52">
                  <c:v>1997</c:v>
                </c:pt>
                <c:pt idx="53">
                  <c:v>1998</c:v>
                </c:pt>
                <c:pt idx="54">
                  <c:v>1999</c:v>
                </c:pt>
                <c:pt idx="55">
                  <c:v>2000</c:v>
                </c:pt>
                <c:pt idx="56">
                  <c:v>2001</c:v>
                </c:pt>
                <c:pt idx="57">
                  <c:v>2002</c:v>
                </c:pt>
                <c:pt idx="58">
                  <c:v>2003</c:v>
                </c:pt>
                <c:pt idx="59">
                  <c:v>2004</c:v>
                </c:pt>
                <c:pt idx="60">
                  <c:v>2005</c:v>
                </c:pt>
                <c:pt idx="61">
                  <c:v>2006</c:v>
                </c:pt>
                <c:pt idx="62">
                  <c:v>2007</c:v>
                </c:pt>
                <c:pt idx="63">
                  <c:v>2008</c:v>
                </c:pt>
                <c:pt idx="64">
                  <c:v>2009</c:v>
                </c:pt>
                <c:pt idx="65">
                  <c:v>2010</c:v>
                </c:pt>
                <c:pt idx="66">
                  <c:v>2011</c:v>
                </c:pt>
                <c:pt idx="67">
                  <c:v>2012</c:v>
                </c:pt>
                <c:pt idx="68">
                  <c:v>2013</c:v>
                </c:pt>
                <c:pt idx="69">
                  <c:v>2014</c:v>
                </c:pt>
                <c:pt idx="70">
                  <c:v>2015</c:v>
                </c:pt>
                <c:pt idx="71">
                  <c:v>2016</c:v>
                </c:pt>
                <c:pt idx="72">
                  <c:v>2017</c:v>
                </c:pt>
                <c:pt idx="73">
                  <c:v>2018</c:v>
                </c:pt>
                <c:pt idx="74">
                  <c:v>2019</c:v>
                </c:pt>
                <c:pt idx="75">
                  <c:v>2020</c:v>
                </c:pt>
              </c:numCache>
            </c:numRef>
          </c:xVal>
          <c:yVal>
            <c:numRef>
              <c:f>FR_Stock!$G$5:$G$80</c:f>
              <c:numCache>
                <c:formatCode>#,##0_ ;\-#,##0\ 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2.4582708522825045E-2</c:v>
                </c:pt>
                <c:pt idx="3">
                  <c:v>0.12161899202179413</c:v>
                </c:pt>
                <c:pt idx="4">
                  <c:v>0.31340405014464801</c:v>
                </c:pt>
                <c:pt idx="5">
                  <c:v>0.64830198425067975</c:v>
                </c:pt>
                <c:pt idx="6">
                  <c:v>1.1663865117349907</c:v>
                </c:pt>
                <c:pt idx="7">
                  <c:v>1.8912090951271319</c:v>
                </c:pt>
                <c:pt idx="8">
                  <c:v>2.8391523520593971</c:v>
                </c:pt>
                <c:pt idx="9">
                  <c:v>4.0340315565732814</c:v>
                </c:pt>
                <c:pt idx="10">
                  <c:v>5.5057070586310601</c:v>
                </c:pt>
                <c:pt idx="11">
                  <c:v>7.8390982451490947</c:v>
                </c:pt>
                <c:pt idx="12">
                  <c:v>12.165592875302243</c:v>
                </c:pt>
                <c:pt idx="13">
                  <c:v>19.365822930898144</c:v>
                </c:pt>
                <c:pt idx="14">
                  <c:v>30.234593342053753</c:v>
                </c:pt>
                <c:pt idx="15">
                  <c:v>45.158042202959457</c:v>
                </c:pt>
                <c:pt idx="16">
                  <c:v>64.857136667894196</c:v>
                </c:pt>
                <c:pt idx="17">
                  <c:v>88.854844887016469</c:v>
                </c:pt>
                <c:pt idx="18">
                  <c:v>117.5966203781161</c:v>
                </c:pt>
                <c:pt idx="19">
                  <c:v>152.01821569033328</c:v>
                </c:pt>
                <c:pt idx="20">
                  <c:v>191.59932728988062</c:v>
                </c:pt>
                <c:pt idx="21">
                  <c:v>236.22976161418924</c:v>
                </c:pt>
                <c:pt idx="22">
                  <c:v>285.62202308872202</c:v>
                </c:pt>
                <c:pt idx="23">
                  <c:v>339.39697485725736</c:v>
                </c:pt>
                <c:pt idx="24">
                  <c:v>396.69700703525581</c:v>
                </c:pt>
                <c:pt idx="25">
                  <c:v>456.6690301741117</c:v>
                </c:pt>
                <c:pt idx="26">
                  <c:v>518.83865680669646</c:v>
                </c:pt>
                <c:pt idx="27">
                  <c:v>580.85917100249503</c:v>
                </c:pt>
                <c:pt idx="28">
                  <c:v>644.90195325991021</c:v>
                </c:pt>
                <c:pt idx="29">
                  <c:v>715.0400304994281</c:v>
                </c:pt>
                <c:pt idx="30">
                  <c:v>790.83094555873924</c:v>
                </c:pt>
                <c:pt idx="31">
                  <c:v>872.83826948156275</c:v>
                </c:pt>
                <c:pt idx="32">
                  <c:v>959.41292689810894</c:v>
                </c:pt>
                <c:pt idx="33">
                  <c:v>1041.4418465227818</c:v>
                </c:pt>
                <c:pt idx="34">
                  <c:v>1120.0238779241129</c:v>
                </c:pt>
                <c:pt idx="35">
                  <c:v>1194.4691907943579</c:v>
                </c:pt>
                <c:pt idx="36">
                  <c:v>1265.7155512900963</c:v>
                </c:pt>
                <c:pt idx="37">
                  <c:v>1335.2969243191662</c:v>
                </c:pt>
                <c:pt idx="38">
                  <c:v>1417.0196450741255</c:v>
                </c:pt>
                <c:pt idx="39">
                  <c:v>1490.9679060807618</c:v>
                </c:pt>
                <c:pt idx="40">
                  <c:v>1562.0432674914985</c:v>
                </c:pt>
                <c:pt idx="41">
                  <c:v>1645.9574774515274</c:v>
                </c:pt>
                <c:pt idx="42">
                  <c:v>1745.6112066494698</c:v>
                </c:pt>
                <c:pt idx="43">
                  <c:v>1855.1445169107951</c:v>
                </c:pt>
                <c:pt idx="44">
                  <c:v>1964.9256508870496</c:v>
                </c:pt>
                <c:pt idx="45">
                  <c:v>2079.546456470754</c:v>
                </c:pt>
                <c:pt idx="46">
                  <c:v>2156.1633519323591</c:v>
                </c:pt>
                <c:pt idx="47">
                  <c:v>2280.98174138166</c:v>
                </c:pt>
                <c:pt idx="48">
                  <c:v>2408.5751598514271</c:v>
                </c:pt>
                <c:pt idx="49">
                  <c:v>2551.9222644697929</c:v>
                </c:pt>
                <c:pt idx="50">
                  <c:v>2703.9775023575376</c:v>
                </c:pt>
                <c:pt idx="51">
                  <c:v>2858.5980634009634</c:v>
                </c:pt>
                <c:pt idx="52">
                  <c:v>3024.2829668032446</c:v>
                </c:pt>
                <c:pt idx="53">
                  <c:v>3202.7294995917414</c:v>
                </c:pt>
                <c:pt idx="54">
                  <c:v>3406.9634419298682</c:v>
                </c:pt>
                <c:pt idx="55">
                  <c:v>3624.9979415397283</c:v>
                </c:pt>
                <c:pt idx="56">
                  <c:v>3853.5225544855552</c:v>
                </c:pt>
                <c:pt idx="57">
                  <c:v>4076.5846928009087</c:v>
                </c:pt>
                <c:pt idx="58">
                  <c:v>4305.151681227635</c:v>
                </c:pt>
                <c:pt idx="59">
                  <c:v>4533.5808356403322</c:v>
                </c:pt>
                <c:pt idx="60">
                  <c:v>4754.4235839766188</c:v>
                </c:pt>
                <c:pt idx="61">
                  <c:v>4988.9735459751073</c:v>
                </c:pt>
                <c:pt idx="62">
                  <c:v>5238.8955958671077</c:v>
                </c:pt>
                <c:pt idx="63">
                  <c:v>5481.9983471847563</c:v>
                </c:pt>
                <c:pt idx="64">
                  <c:v>5705.2234753874554</c:v>
                </c:pt>
                <c:pt idx="65">
                  <c:v>5940.7314776218482</c:v>
                </c:pt>
                <c:pt idx="66">
                  <c:v>6181.6184491526728</c:v>
                </c:pt>
                <c:pt idx="67">
                  <c:v>6405.9293916181214</c:v>
                </c:pt>
                <c:pt idx="68">
                  <c:v>6615.7813070463671</c:v>
                </c:pt>
                <c:pt idx="69">
                  <c:v>6788.9614798497214</c:v>
                </c:pt>
                <c:pt idx="70">
                  <c:v>6989.9869198502547</c:v>
                </c:pt>
                <c:pt idx="71">
                  <c:v>7197.2527966889602</c:v>
                </c:pt>
                <c:pt idx="72">
                  <c:v>7412.000598533592</c:v>
                </c:pt>
                <c:pt idx="73">
                  <c:v>7642.3172298407571</c:v>
                </c:pt>
                <c:pt idx="74">
                  <c:v>7887.6250186595016</c:v>
                </c:pt>
                <c:pt idx="75">
                  <c:v>8129.3242276034835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DB-4D1F-9146-E25BB21B95EE}"/>
            </c:ext>
          </c:extLst>
        </c:ser>
        <c:ser>
          <c:idx val="1"/>
          <c:order val="1"/>
          <c:tx>
            <c:v>stock per capita, mean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FR_Stock!$B$5:$B$80</c:f>
              <c:numCache>
                <c:formatCode>0</c:formatCode>
                <c:ptCount val="76"/>
                <c:pt idx="0">
                  <c:v>1945</c:v>
                </c:pt>
                <c:pt idx="1">
                  <c:v>1946</c:v>
                </c:pt>
                <c:pt idx="2">
                  <c:v>1947</c:v>
                </c:pt>
                <c:pt idx="3">
                  <c:v>1948</c:v>
                </c:pt>
                <c:pt idx="4">
                  <c:v>1949</c:v>
                </c:pt>
                <c:pt idx="5">
                  <c:v>1950</c:v>
                </c:pt>
                <c:pt idx="6">
                  <c:v>1951</c:v>
                </c:pt>
                <c:pt idx="7">
                  <c:v>1952</c:v>
                </c:pt>
                <c:pt idx="8">
                  <c:v>1953</c:v>
                </c:pt>
                <c:pt idx="9">
                  <c:v>1954</c:v>
                </c:pt>
                <c:pt idx="10">
                  <c:v>1955</c:v>
                </c:pt>
                <c:pt idx="11">
                  <c:v>1956</c:v>
                </c:pt>
                <c:pt idx="12">
                  <c:v>1957</c:v>
                </c:pt>
                <c:pt idx="13">
                  <c:v>1958</c:v>
                </c:pt>
                <c:pt idx="14">
                  <c:v>1959</c:v>
                </c:pt>
                <c:pt idx="15">
                  <c:v>1960</c:v>
                </c:pt>
                <c:pt idx="16">
                  <c:v>1961</c:v>
                </c:pt>
                <c:pt idx="17">
                  <c:v>1962</c:v>
                </c:pt>
                <c:pt idx="18">
                  <c:v>1963</c:v>
                </c:pt>
                <c:pt idx="19">
                  <c:v>1964</c:v>
                </c:pt>
                <c:pt idx="20">
                  <c:v>1965</c:v>
                </c:pt>
                <c:pt idx="21">
                  <c:v>1966</c:v>
                </c:pt>
                <c:pt idx="22">
                  <c:v>1967</c:v>
                </c:pt>
                <c:pt idx="23">
                  <c:v>1968</c:v>
                </c:pt>
                <c:pt idx="24">
                  <c:v>1969</c:v>
                </c:pt>
                <c:pt idx="25">
                  <c:v>1970</c:v>
                </c:pt>
                <c:pt idx="26">
                  <c:v>1971</c:v>
                </c:pt>
                <c:pt idx="27">
                  <c:v>1972</c:v>
                </c:pt>
                <c:pt idx="28">
                  <c:v>1973</c:v>
                </c:pt>
                <c:pt idx="29">
                  <c:v>1974</c:v>
                </c:pt>
                <c:pt idx="30">
                  <c:v>1975</c:v>
                </c:pt>
                <c:pt idx="31">
                  <c:v>1976</c:v>
                </c:pt>
                <c:pt idx="32">
                  <c:v>1977</c:v>
                </c:pt>
                <c:pt idx="33">
                  <c:v>1978</c:v>
                </c:pt>
                <c:pt idx="34">
                  <c:v>1979</c:v>
                </c:pt>
                <c:pt idx="35">
                  <c:v>1980</c:v>
                </c:pt>
                <c:pt idx="36">
                  <c:v>1981</c:v>
                </c:pt>
                <c:pt idx="37">
                  <c:v>1982</c:v>
                </c:pt>
                <c:pt idx="38">
                  <c:v>1983</c:v>
                </c:pt>
                <c:pt idx="39">
                  <c:v>1984</c:v>
                </c:pt>
                <c:pt idx="40">
                  <c:v>1985</c:v>
                </c:pt>
                <c:pt idx="41">
                  <c:v>1986</c:v>
                </c:pt>
                <c:pt idx="42">
                  <c:v>1987</c:v>
                </c:pt>
                <c:pt idx="43">
                  <c:v>1988</c:v>
                </c:pt>
                <c:pt idx="44">
                  <c:v>1989</c:v>
                </c:pt>
                <c:pt idx="45">
                  <c:v>1990</c:v>
                </c:pt>
                <c:pt idx="46">
                  <c:v>1991</c:v>
                </c:pt>
                <c:pt idx="47">
                  <c:v>1992</c:v>
                </c:pt>
                <c:pt idx="48">
                  <c:v>1993</c:v>
                </c:pt>
                <c:pt idx="49">
                  <c:v>1994</c:v>
                </c:pt>
                <c:pt idx="50">
                  <c:v>1995</c:v>
                </c:pt>
                <c:pt idx="51">
                  <c:v>1996</c:v>
                </c:pt>
                <c:pt idx="52">
                  <c:v>1997</c:v>
                </c:pt>
                <c:pt idx="53">
                  <c:v>1998</c:v>
                </c:pt>
                <c:pt idx="54">
                  <c:v>1999</c:v>
                </c:pt>
                <c:pt idx="55">
                  <c:v>2000</c:v>
                </c:pt>
                <c:pt idx="56">
                  <c:v>2001</c:v>
                </c:pt>
                <c:pt idx="57">
                  <c:v>2002</c:v>
                </c:pt>
                <c:pt idx="58">
                  <c:v>2003</c:v>
                </c:pt>
                <c:pt idx="59">
                  <c:v>2004</c:v>
                </c:pt>
                <c:pt idx="60">
                  <c:v>2005</c:v>
                </c:pt>
                <c:pt idx="61">
                  <c:v>2006</c:v>
                </c:pt>
                <c:pt idx="62">
                  <c:v>2007</c:v>
                </c:pt>
                <c:pt idx="63">
                  <c:v>2008</c:v>
                </c:pt>
                <c:pt idx="64">
                  <c:v>2009</c:v>
                </c:pt>
                <c:pt idx="65">
                  <c:v>2010</c:v>
                </c:pt>
                <c:pt idx="66">
                  <c:v>2011</c:v>
                </c:pt>
                <c:pt idx="67">
                  <c:v>2012</c:v>
                </c:pt>
                <c:pt idx="68">
                  <c:v>2013</c:v>
                </c:pt>
                <c:pt idx="69">
                  <c:v>2014</c:v>
                </c:pt>
                <c:pt idx="70">
                  <c:v>2015</c:v>
                </c:pt>
                <c:pt idx="71">
                  <c:v>2016</c:v>
                </c:pt>
                <c:pt idx="72">
                  <c:v>2017</c:v>
                </c:pt>
                <c:pt idx="73">
                  <c:v>2018</c:v>
                </c:pt>
                <c:pt idx="74">
                  <c:v>2019</c:v>
                </c:pt>
                <c:pt idx="75">
                  <c:v>2020</c:v>
                </c:pt>
              </c:numCache>
            </c:numRef>
          </c:xVal>
          <c:yVal>
            <c:numRef>
              <c:f>FR_Stock!$H$5:$H$80</c:f>
              <c:numCache>
                <c:formatCode>#,##0_ ;\-#,##0\ 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2.4582708522825045E-2</c:v>
                </c:pt>
                <c:pt idx="3">
                  <c:v>0.12161899202179413</c:v>
                </c:pt>
                <c:pt idx="4">
                  <c:v>0.31340405014464801</c:v>
                </c:pt>
                <c:pt idx="5">
                  <c:v>0.64830198425067975</c:v>
                </c:pt>
                <c:pt idx="6">
                  <c:v>1.1663865117349907</c:v>
                </c:pt>
                <c:pt idx="7">
                  <c:v>1.8912090951271319</c:v>
                </c:pt>
                <c:pt idx="8">
                  <c:v>2.8391523520593971</c:v>
                </c:pt>
                <c:pt idx="9">
                  <c:v>4.0340315565732814</c:v>
                </c:pt>
                <c:pt idx="10">
                  <c:v>5.5057070586310601</c:v>
                </c:pt>
                <c:pt idx="11">
                  <c:v>7.8390982451490947</c:v>
                </c:pt>
                <c:pt idx="12">
                  <c:v>12.165592875302243</c:v>
                </c:pt>
                <c:pt idx="13">
                  <c:v>19.365822930898144</c:v>
                </c:pt>
                <c:pt idx="14">
                  <c:v>30.234593342053753</c:v>
                </c:pt>
                <c:pt idx="15">
                  <c:v>45.158042202959457</c:v>
                </c:pt>
                <c:pt idx="16">
                  <c:v>64.857136667894196</c:v>
                </c:pt>
                <c:pt idx="17">
                  <c:v>88.854844887016469</c:v>
                </c:pt>
                <c:pt idx="18">
                  <c:v>117.5966203781161</c:v>
                </c:pt>
                <c:pt idx="19">
                  <c:v>152.01821569033328</c:v>
                </c:pt>
                <c:pt idx="20">
                  <c:v>191.59932728988062</c:v>
                </c:pt>
                <c:pt idx="21">
                  <c:v>236.22976161418924</c:v>
                </c:pt>
                <c:pt idx="22">
                  <c:v>285.62202308872202</c:v>
                </c:pt>
                <c:pt idx="23">
                  <c:v>339.39697485725736</c:v>
                </c:pt>
                <c:pt idx="24">
                  <c:v>396.69700703525581</c:v>
                </c:pt>
                <c:pt idx="25">
                  <c:v>456.6690301741117</c:v>
                </c:pt>
                <c:pt idx="26">
                  <c:v>518.83865680669646</c:v>
                </c:pt>
                <c:pt idx="27">
                  <c:v>580.85917100249503</c:v>
                </c:pt>
                <c:pt idx="28">
                  <c:v>644.90195325991021</c:v>
                </c:pt>
                <c:pt idx="29">
                  <c:v>715.0400304994281</c:v>
                </c:pt>
                <c:pt idx="30">
                  <c:v>790.83094555873924</c:v>
                </c:pt>
                <c:pt idx="31">
                  <c:v>872.83826948156275</c:v>
                </c:pt>
                <c:pt idx="32">
                  <c:v>959.41292689810894</c:v>
                </c:pt>
                <c:pt idx="33">
                  <c:v>1041.4418465227818</c:v>
                </c:pt>
                <c:pt idx="34">
                  <c:v>1120.0238779241129</c:v>
                </c:pt>
                <c:pt idx="35">
                  <c:v>1194.4691907943579</c:v>
                </c:pt>
                <c:pt idx="36">
                  <c:v>1265.7155512900963</c:v>
                </c:pt>
                <c:pt idx="37">
                  <c:v>1335.2969243191662</c:v>
                </c:pt>
                <c:pt idx="38">
                  <c:v>1417.0196450741255</c:v>
                </c:pt>
                <c:pt idx="39">
                  <c:v>1490.9679060807618</c:v>
                </c:pt>
                <c:pt idx="40">
                  <c:v>1562.0432674914985</c:v>
                </c:pt>
                <c:pt idx="41">
                  <c:v>1645.9574774515274</c:v>
                </c:pt>
                <c:pt idx="42">
                  <c:v>1745.6112066494698</c:v>
                </c:pt>
                <c:pt idx="43">
                  <c:v>1855.1445169107951</c:v>
                </c:pt>
                <c:pt idx="44">
                  <c:v>1964.9256508870496</c:v>
                </c:pt>
                <c:pt idx="45">
                  <c:v>2079.546456470754</c:v>
                </c:pt>
                <c:pt idx="46">
                  <c:v>2156.1633519323591</c:v>
                </c:pt>
                <c:pt idx="47">
                  <c:v>2280.98174138166</c:v>
                </c:pt>
                <c:pt idx="48">
                  <c:v>2408.5751598514271</c:v>
                </c:pt>
                <c:pt idx="49">
                  <c:v>2551.9222644697929</c:v>
                </c:pt>
                <c:pt idx="50">
                  <c:v>2703.9775023575376</c:v>
                </c:pt>
                <c:pt idx="51">
                  <c:v>2858.5980634009634</c:v>
                </c:pt>
                <c:pt idx="52">
                  <c:v>3024.2829668032446</c:v>
                </c:pt>
                <c:pt idx="53">
                  <c:v>3202.7294995917414</c:v>
                </c:pt>
                <c:pt idx="54">
                  <c:v>3406.9634419298682</c:v>
                </c:pt>
                <c:pt idx="55">
                  <c:v>3624.9979415397283</c:v>
                </c:pt>
                <c:pt idx="56">
                  <c:v>3853.5225544855552</c:v>
                </c:pt>
                <c:pt idx="57">
                  <c:v>4076.5846928009087</c:v>
                </c:pt>
                <c:pt idx="58">
                  <c:v>4305.151681227635</c:v>
                </c:pt>
                <c:pt idx="59">
                  <c:v>4533.5808356403322</c:v>
                </c:pt>
                <c:pt idx="60">
                  <c:v>4754.4235839766188</c:v>
                </c:pt>
                <c:pt idx="61">
                  <c:v>4988.9735459751073</c:v>
                </c:pt>
                <c:pt idx="62">
                  <c:v>5238.8955958671077</c:v>
                </c:pt>
                <c:pt idx="63">
                  <c:v>5481.9983471847563</c:v>
                </c:pt>
                <c:pt idx="64">
                  <c:v>5705.2234753874554</c:v>
                </c:pt>
                <c:pt idx="65">
                  <c:v>5940.7314776218482</c:v>
                </c:pt>
                <c:pt idx="66">
                  <c:v>6181.6184491526728</c:v>
                </c:pt>
                <c:pt idx="67">
                  <c:v>6405.9293916181214</c:v>
                </c:pt>
                <c:pt idx="68">
                  <c:v>6615.7813070463671</c:v>
                </c:pt>
                <c:pt idx="69">
                  <c:v>6788.9614798497214</c:v>
                </c:pt>
                <c:pt idx="70">
                  <c:v>6989.9869198502547</c:v>
                </c:pt>
                <c:pt idx="71">
                  <c:v>7197.2527966889602</c:v>
                </c:pt>
                <c:pt idx="72">
                  <c:v>7412.000598533592</c:v>
                </c:pt>
                <c:pt idx="73">
                  <c:v>7642.3172298407571</c:v>
                </c:pt>
                <c:pt idx="74">
                  <c:v>7887.6250186595016</c:v>
                </c:pt>
                <c:pt idx="75">
                  <c:v>8129.3242276034835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DB-4D1F-9146-E25BB21B95EE}"/>
            </c:ext>
          </c:extLst>
        </c:ser>
        <c:ser>
          <c:idx val="2"/>
          <c:order val="2"/>
          <c:tx>
            <c:v>stock per capita, 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FR_Stock!$B$5:$B$80</c:f>
              <c:numCache>
                <c:formatCode>0</c:formatCode>
                <c:ptCount val="76"/>
                <c:pt idx="0">
                  <c:v>1945</c:v>
                </c:pt>
                <c:pt idx="1">
                  <c:v>1946</c:v>
                </c:pt>
                <c:pt idx="2">
                  <c:v>1947</c:v>
                </c:pt>
                <c:pt idx="3">
                  <c:v>1948</c:v>
                </c:pt>
                <c:pt idx="4">
                  <c:v>1949</c:v>
                </c:pt>
                <c:pt idx="5">
                  <c:v>1950</c:v>
                </c:pt>
                <c:pt idx="6">
                  <c:v>1951</c:v>
                </c:pt>
                <c:pt idx="7">
                  <c:v>1952</c:v>
                </c:pt>
                <c:pt idx="8">
                  <c:v>1953</c:v>
                </c:pt>
                <c:pt idx="9">
                  <c:v>1954</c:v>
                </c:pt>
                <c:pt idx="10">
                  <c:v>1955</c:v>
                </c:pt>
                <c:pt idx="11">
                  <c:v>1956</c:v>
                </c:pt>
                <c:pt idx="12">
                  <c:v>1957</c:v>
                </c:pt>
                <c:pt idx="13">
                  <c:v>1958</c:v>
                </c:pt>
                <c:pt idx="14">
                  <c:v>1959</c:v>
                </c:pt>
                <c:pt idx="15">
                  <c:v>1960</c:v>
                </c:pt>
                <c:pt idx="16">
                  <c:v>1961</c:v>
                </c:pt>
                <c:pt idx="17">
                  <c:v>1962</c:v>
                </c:pt>
                <c:pt idx="18">
                  <c:v>1963</c:v>
                </c:pt>
                <c:pt idx="19">
                  <c:v>1964</c:v>
                </c:pt>
                <c:pt idx="20">
                  <c:v>1965</c:v>
                </c:pt>
                <c:pt idx="21">
                  <c:v>1966</c:v>
                </c:pt>
                <c:pt idx="22">
                  <c:v>1967</c:v>
                </c:pt>
                <c:pt idx="23">
                  <c:v>1968</c:v>
                </c:pt>
                <c:pt idx="24">
                  <c:v>1969</c:v>
                </c:pt>
                <c:pt idx="25">
                  <c:v>1970</c:v>
                </c:pt>
                <c:pt idx="26">
                  <c:v>1971</c:v>
                </c:pt>
                <c:pt idx="27">
                  <c:v>1972</c:v>
                </c:pt>
                <c:pt idx="28">
                  <c:v>1973</c:v>
                </c:pt>
                <c:pt idx="29">
                  <c:v>1974</c:v>
                </c:pt>
                <c:pt idx="30">
                  <c:v>1975</c:v>
                </c:pt>
                <c:pt idx="31">
                  <c:v>1976</c:v>
                </c:pt>
                <c:pt idx="32">
                  <c:v>1977</c:v>
                </c:pt>
                <c:pt idx="33">
                  <c:v>1978</c:v>
                </c:pt>
                <c:pt idx="34">
                  <c:v>1979</c:v>
                </c:pt>
                <c:pt idx="35">
                  <c:v>1980</c:v>
                </c:pt>
                <c:pt idx="36">
                  <c:v>1981</c:v>
                </c:pt>
                <c:pt idx="37">
                  <c:v>1982</c:v>
                </c:pt>
                <c:pt idx="38">
                  <c:v>1983</c:v>
                </c:pt>
                <c:pt idx="39">
                  <c:v>1984</c:v>
                </c:pt>
                <c:pt idx="40">
                  <c:v>1985</c:v>
                </c:pt>
                <c:pt idx="41">
                  <c:v>1986</c:v>
                </c:pt>
                <c:pt idx="42">
                  <c:v>1987</c:v>
                </c:pt>
                <c:pt idx="43">
                  <c:v>1988</c:v>
                </c:pt>
                <c:pt idx="44">
                  <c:v>1989</c:v>
                </c:pt>
                <c:pt idx="45">
                  <c:v>1990</c:v>
                </c:pt>
                <c:pt idx="46">
                  <c:v>1991</c:v>
                </c:pt>
                <c:pt idx="47">
                  <c:v>1992</c:v>
                </c:pt>
                <c:pt idx="48">
                  <c:v>1993</c:v>
                </c:pt>
                <c:pt idx="49">
                  <c:v>1994</c:v>
                </c:pt>
                <c:pt idx="50">
                  <c:v>1995</c:v>
                </c:pt>
                <c:pt idx="51">
                  <c:v>1996</c:v>
                </c:pt>
                <c:pt idx="52">
                  <c:v>1997</c:v>
                </c:pt>
                <c:pt idx="53">
                  <c:v>1998</c:v>
                </c:pt>
                <c:pt idx="54">
                  <c:v>1999</c:v>
                </c:pt>
                <c:pt idx="55">
                  <c:v>2000</c:v>
                </c:pt>
                <c:pt idx="56">
                  <c:v>2001</c:v>
                </c:pt>
                <c:pt idx="57">
                  <c:v>2002</c:v>
                </c:pt>
                <c:pt idx="58">
                  <c:v>2003</c:v>
                </c:pt>
                <c:pt idx="59">
                  <c:v>2004</c:v>
                </c:pt>
                <c:pt idx="60">
                  <c:v>2005</c:v>
                </c:pt>
                <c:pt idx="61">
                  <c:v>2006</c:v>
                </c:pt>
                <c:pt idx="62">
                  <c:v>2007</c:v>
                </c:pt>
                <c:pt idx="63">
                  <c:v>2008</c:v>
                </c:pt>
                <c:pt idx="64">
                  <c:v>2009</c:v>
                </c:pt>
                <c:pt idx="65">
                  <c:v>2010</c:v>
                </c:pt>
                <c:pt idx="66">
                  <c:v>2011</c:v>
                </c:pt>
                <c:pt idx="67">
                  <c:v>2012</c:v>
                </c:pt>
                <c:pt idx="68">
                  <c:v>2013</c:v>
                </c:pt>
                <c:pt idx="69">
                  <c:v>2014</c:v>
                </c:pt>
                <c:pt idx="70">
                  <c:v>2015</c:v>
                </c:pt>
                <c:pt idx="71">
                  <c:v>2016</c:v>
                </c:pt>
                <c:pt idx="72">
                  <c:v>2017</c:v>
                </c:pt>
                <c:pt idx="73">
                  <c:v>2018</c:v>
                </c:pt>
                <c:pt idx="74">
                  <c:v>2019</c:v>
                </c:pt>
                <c:pt idx="75">
                  <c:v>2020</c:v>
                </c:pt>
              </c:numCache>
            </c:numRef>
          </c:xVal>
          <c:yVal>
            <c:numRef>
              <c:f>FR_Stock!$I$5:$I$80</c:f>
              <c:numCache>
                <c:formatCode>#,##0_ ;\-#,##0\ 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2.4582708522825045E-2</c:v>
                </c:pt>
                <c:pt idx="3">
                  <c:v>0.12161899202179413</c:v>
                </c:pt>
                <c:pt idx="4">
                  <c:v>0.31340405014464801</c:v>
                </c:pt>
                <c:pt idx="5">
                  <c:v>0.64830198425067975</c:v>
                </c:pt>
                <c:pt idx="6">
                  <c:v>1.1663865117349907</c:v>
                </c:pt>
                <c:pt idx="7">
                  <c:v>1.8912090951271319</c:v>
                </c:pt>
                <c:pt idx="8">
                  <c:v>2.8391523520593971</c:v>
                </c:pt>
                <c:pt idx="9">
                  <c:v>4.0340315565732814</c:v>
                </c:pt>
                <c:pt idx="10">
                  <c:v>5.5057070586310601</c:v>
                </c:pt>
                <c:pt idx="11">
                  <c:v>7.8390982451490947</c:v>
                </c:pt>
                <c:pt idx="12">
                  <c:v>12.165592875302243</c:v>
                </c:pt>
                <c:pt idx="13">
                  <c:v>19.365822930898144</c:v>
                </c:pt>
                <c:pt idx="14">
                  <c:v>30.234593342053753</c:v>
                </c:pt>
                <c:pt idx="15">
                  <c:v>45.158042202959457</c:v>
                </c:pt>
                <c:pt idx="16">
                  <c:v>64.857136667894196</c:v>
                </c:pt>
                <c:pt idx="17">
                  <c:v>88.854844887016469</c:v>
                </c:pt>
                <c:pt idx="18">
                  <c:v>117.5966203781161</c:v>
                </c:pt>
                <c:pt idx="19">
                  <c:v>152.01821569033328</c:v>
                </c:pt>
                <c:pt idx="20">
                  <c:v>191.59932728988062</c:v>
                </c:pt>
                <c:pt idx="21">
                  <c:v>236.22976161418924</c:v>
                </c:pt>
                <c:pt idx="22">
                  <c:v>285.62202308872202</c:v>
                </c:pt>
                <c:pt idx="23">
                  <c:v>339.39697485725736</c:v>
                </c:pt>
                <c:pt idx="24">
                  <c:v>396.69700703525581</c:v>
                </c:pt>
                <c:pt idx="25">
                  <c:v>456.6690301741117</c:v>
                </c:pt>
                <c:pt idx="26">
                  <c:v>518.83865680669646</c:v>
                </c:pt>
                <c:pt idx="27">
                  <c:v>580.85917100249503</c:v>
                </c:pt>
                <c:pt idx="28">
                  <c:v>644.90195325991021</c:v>
                </c:pt>
                <c:pt idx="29">
                  <c:v>715.0400304994281</c:v>
                </c:pt>
                <c:pt idx="30">
                  <c:v>790.83094555873924</c:v>
                </c:pt>
                <c:pt idx="31">
                  <c:v>872.83826948156275</c:v>
                </c:pt>
                <c:pt idx="32">
                  <c:v>959.41292689810894</c:v>
                </c:pt>
                <c:pt idx="33">
                  <c:v>1041.4418465227818</c:v>
                </c:pt>
                <c:pt idx="34">
                  <c:v>1120.0238779241129</c:v>
                </c:pt>
                <c:pt idx="35">
                  <c:v>1194.4691907943579</c:v>
                </c:pt>
                <c:pt idx="36">
                  <c:v>1265.7155512900963</c:v>
                </c:pt>
                <c:pt idx="37">
                  <c:v>1335.2969243191662</c:v>
                </c:pt>
                <c:pt idx="38">
                  <c:v>1417.0196450741255</c:v>
                </c:pt>
                <c:pt idx="39">
                  <c:v>1490.9679060807618</c:v>
                </c:pt>
                <c:pt idx="40">
                  <c:v>1562.0432674914985</c:v>
                </c:pt>
                <c:pt idx="41">
                  <c:v>1645.9574774515274</c:v>
                </c:pt>
                <c:pt idx="42">
                  <c:v>1745.6112066494698</c:v>
                </c:pt>
                <c:pt idx="43">
                  <c:v>1855.1445169107951</c:v>
                </c:pt>
                <c:pt idx="44">
                  <c:v>1964.9256508870496</c:v>
                </c:pt>
                <c:pt idx="45">
                  <c:v>2079.546456470754</c:v>
                </c:pt>
                <c:pt idx="46">
                  <c:v>2156.1633519323591</c:v>
                </c:pt>
                <c:pt idx="47">
                  <c:v>2280.98174138166</c:v>
                </c:pt>
                <c:pt idx="48">
                  <c:v>2408.5751598514271</c:v>
                </c:pt>
                <c:pt idx="49">
                  <c:v>2551.9222644697929</c:v>
                </c:pt>
                <c:pt idx="50">
                  <c:v>2703.9775023575376</c:v>
                </c:pt>
                <c:pt idx="51">
                  <c:v>2858.5980634009634</c:v>
                </c:pt>
                <c:pt idx="52">
                  <c:v>3024.2829668032446</c:v>
                </c:pt>
                <c:pt idx="53">
                  <c:v>3202.7294995917414</c:v>
                </c:pt>
                <c:pt idx="54">
                  <c:v>3406.9634419298682</c:v>
                </c:pt>
                <c:pt idx="55">
                  <c:v>3624.9979415397283</c:v>
                </c:pt>
                <c:pt idx="56">
                  <c:v>3853.5225544855552</c:v>
                </c:pt>
                <c:pt idx="57">
                  <c:v>4076.5846928009087</c:v>
                </c:pt>
                <c:pt idx="58">
                  <c:v>4305.151681227635</c:v>
                </c:pt>
                <c:pt idx="59">
                  <c:v>4533.5808356403322</c:v>
                </c:pt>
                <c:pt idx="60">
                  <c:v>4754.4235839766188</c:v>
                </c:pt>
                <c:pt idx="61">
                  <c:v>4988.9735459751073</c:v>
                </c:pt>
                <c:pt idx="62">
                  <c:v>5238.8955958671077</c:v>
                </c:pt>
                <c:pt idx="63">
                  <c:v>5481.9983471847563</c:v>
                </c:pt>
                <c:pt idx="64">
                  <c:v>5705.2234753874554</c:v>
                </c:pt>
                <c:pt idx="65">
                  <c:v>5940.7314776218482</c:v>
                </c:pt>
                <c:pt idx="66">
                  <c:v>6181.6184491526728</c:v>
                </c:pt>
                <c:pt idx="67">
                  <c:v>6405.9293916181214</c:v>
                </c:pt>
                <c:pt idx="68">
                  <c:v>6615.7813070463671</c:v>
                </c:pt>
                <c:pt idx="69">
                  <c:v>6788.9614798497214</c:v>
                </c:pt>
                <c:pt idx="70">
                  <c:v>6989.9869198502547</c:v>
                </c:pt>
                <c:pt idx="71">
                  <c:v>7197.2527966889602</c:v>
                </c:pt>
                <c:pt idx="72">
                  <c:v>7412.000598533592</c:v>
                </c:pt>
                <c:pt idx="73">
                  <c:v>7642.3172298407571</c:v>
                </c:pt>
                <c:pt idx="74">
                  <c:v>7887.6250186595016</c:v>
                </c:pt>
                <c:pt idx="75">
                  <c:v>8129.3242276034835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DB-4D1F-9146-E25BB21B9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046432"/>
        <c:axId val="1580049344"/>
      </c:scatterChart>
      <c:valAx>
        <c:axId val="1580046432"/>
        <c:scaling>
          <c:orientation val="minMax"/>
          <c:max val="2055"/>
          <c:min val="19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049344"/>
        <c:crosses val="autoZero"/>
        <c:crossBetween val="midCat"/>
      </c:valAx>
      <c:valAx>
        <c:axId val="1580049344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\-#,##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04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5</xdr:row>
      <xdr:rowOff>85725</xdr:rowOff>
    </xdr:from>
    <xdr:to>
      <xdr:col>7</xdr:col>
      <xdr:colOff>452850</xdr:colOff>
      <xdr:row>16</xdr:row>
      <xdr:rowOff>150225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B82C1B-04D8-498A-8408-E41351671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504825</xdr:colOff>
      <xdr:row>21</xdr:row>
      <xdr:rowOff>104775</xdr:rowOff>
    </xdr:from>
    <xdr:to>
      <xdr:col>7</xdr:col>
      <xdr:colOff>557625</xdr:colOff>
      <xdr:row>32</xdr:row>
      <xdr:rowOff>169275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B2DE53-E65A-4732-ACC8-A6AD004E9A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171450</xdr:colOff>
      <xdr:row>6</xdr:row>
      <xdr:rowOff>9525</xdr:rowOff>
    </xdr:from>
    <xdr:to>
      <xdr:col>18</xdr:col>
      <xdr:colOff>224250</xdr:colOff>
      <xdr:row>17</xdr:row>
      <xdr:rowOff>74025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8DC08F-D007-4058-96C4-B577080DEC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47625</xdr:colOff>
      <xdr:row>21</xdr:row>
      <xdr:rowOff>114300</xdr:rowOff>
    </xdr:from>
    <xdr:to>
      <xdr:col>18</xdr:col>
      <xdr:colOff>100425</xdr:colOff>
      <xdr:row>32</xdr:row>
      <xdr:rowOff>178800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578CF8-C3D7-4512-8EEC-01A518807B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542925</xdr:colOff>
      <xdr:row>55</xdr:row>
      <xdr:rowOff>28575</xdr:rowOff>
    </xdr:from>
    <xdr:to>
      <xdr:col>7</xdr:col>
      <xdr:colOff>595725</xdr:colOff>
      <xdr:row>66</xdr:row>
      <xdr:rowOff>93075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27BD15-6804-46D8-9C1E-AA51EFDCA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55</xdr:row>
      <xdr:rowOff>0</xdr:rowOff>
    </xdr:from>
    <xdr:to>
      <xdr:col>19</xdr:col>
      <xdr:colOff>52800</xdr:colOff>
      <xdr:row>66</xdr:row>
      <xdr:rowOff>64500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DABEDB-1F88-4CE7-B9C2-B9E07F8B52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71</xdr:row>
      <xdr:rowOff>0</xdr:rowOff>
    </xdr:from>
    <xdr:to>
      <xdr:col>8</xdr:col>
      <xdr:colOff>52800</xdr:colOff>
      <xdr:row>82</xdr:row>
      <xdr:rowOff>64500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AF70AFD-498E-476C-AC98-4808D8CE3F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276225</xdr:colOff>
      <xdr:row>70</xdr:row>
      <xdr:rowOff>180975</xdr:rowOff>
    </xdr:from>
    <xdr:to>
      <xdr:col>18</xdr:col>
      <xdr:colOff>329025</xdr:colOff>
      <xdr:row>82</xdr:row>
      <xdr:rowOff>54975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CEEBEBF-8460-4E84-8196-4C285C6C90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397E6-2646-4D9D-8376-82EDC39E3D97}">
  <dimension ref="B2:C18"/>
  <sheetViews>
    <sheetView showGridLines="0" tabSelected="1" workbookViewId="0">
      <selection activeCell="E26" sqref="E26"/>
    </sheetView>
  </sheetViews>
  <sheetFormatPr defaultRowHeight="15" x14ac:dyDescent="0.25"/>
  <cols>
    <col min="1" max="1" width="9.140625" style="67"/>
    <col min="2" max="2" width="40.42578125" style="67" bestFit="1" customWidth="1"/>
    <col min="3" max="3" width="117.140625" style="67" customWidth="1"/>
    <col min="4" max="16384" width="9.140625" style="67"/>
  </cols>
  <sheetData>
    <row r="2" spans="2:3" ht="30" x14ac:dyDescent="0.25">
      <c r="B2" s="68" t="s">
        <v>34</v>
      </c>
      <c r="C2" s="69" t="s">
        <v>40</v>
      </c>
    </row>
    <row r="5" spans="2:3" ht="30" x14ac:dyDescent="0.25">
      <c r="B5" s="68" t="s">
        <v>35</v>
      </c>
      <c r="C5" s="69" t="s">
        <v>36</v>
      </c>
    </row>
    <row r="8" spans="2:3" x14ac:dyDescent="0.25">
      <c r="B8" s="68" t="s">
        <v>37</v>
      </c>
    </row>
    <row r="10" spans="2:3" x14ac:dyDescent="0.25">
      <c r="B10" s="70" t="s">
        <v>38</v>
      </c>
      <c r="C10" s="70" t="s">
        <v>39</v>
      </c>
    </row>
    <row r="11" spans="2:3" ht="30" x14ac:dyDescent="0.25">
      <c r="B11" s="71" t="s">
        <v>45</v>
      </c>
      <c r="C11" s="69" t="s">
        <v>51</v>
      </c>
    </row>
    <row r="12" spans="2:3" x14ac:dyDescent="0.25">
      <c r="B12" s="71" t="s">
        <v>46</v>
      </c>
      <c r="C12" s="69" t="s">
        <v>49</v>
      </c>
    </row>
    <row r="13" spans="2:3" x14ac:dyDescent="0.25">
      <c r="B13" s="71" t="s">
        <v>47</v>
      </c>
      <c r="C13" s="69" t="s">
        <v>50</v>
      </c>
    </row>
    <row r="14" spans="2:3" x14ac:dyDescent="0.25">
      <c r="B14" s="71" t="s">
        <v>48</v>
      </c>
      <c r="C14" s="69" t="s">
        <v>52</v>
      </c>
    </row>
    <row r="15" spans="2:3" x14ac:dyDescent="0.25">
      <c r="B15" s="71" t="s">
        <v>41</v>
      </c>
      <c r="C15" s="69" t="s">
        <v>53</v>
      </c>
    </row>
    <row r="16" spans="2:3" x14ac:dyDescent="0.25">
      <c r="B16" s="71" t="s">
        <v>42</v>
      </c>
      <c r="C16" s="69" t="s">
        <v>54</v>
      </c>
    </row>
    <row r="17" spans="2:3" x14ac:dyDescent="0.25">
      <c r="B17" s="72" t="s">
        <v>43</v>
      </c>
      <c r="C17" s="73" t="s">
        <v>44</v>
      </c>
    </row>
    <row r="18" spans="2:3" x14ac:dyDescent="0.25">
      <c r="C18" s="6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D2:O70"/>
  <sheetViews>
    <sheetView showGridLines="0" zoomScale="85" zoomScaleNormal="85" workbookViewId="0">
      <selection activeCell="W13" sqref="W13"/>
    </sheetView>
  </sheetViews>
  <sheetFormatPr defaultRowHeight="15" x14ac:dyDescent="0.25"/>
  <sheetData>
    <row r="2" spans="4:15" x14ac:dyDescent="0.25">
      <c r="D2" s="10" t="s">
        <v>1</v>
      </c>
      <c r="O2" s="10" t="s">
        <v>0</v>
      </c>
    </row>
    <row r="5" spans="4:15" x14ac:dyDescent="0.25">
      <c r="D5" t="s">
        <v>23</v>
      </c>
      <c r="N5" t="s">
        <v>23</v>
      </c>
    </row>
    <row r="20" spans="4:14" x14ac:dyDescent="0.25">
      <c r="D20" t="s">
        <v>24</v>
      </c>
      <c r="N20" t="s">
        <v>24</v>
      </c>
    </row>
    <row r="37" spans="5:15" x14ac:dyDescent="0.25">
      <c r="E37" t="s">
        <v>2</v>
      </c>
      <c r="O37" t="s">
        <v>2</v>
      </c>
    </row>
    <row r="53" spans="4:14" x14ac:dyDescent="0.25">
      <c r="D53" t="s">
        <v>25</v>
      </c>
      <c r="N53" t="s">
        <v>25</v>
      </c>
    </row>
    <row r="70" spans="4:14" x14ac:dyDescent="0.25">
      <c r="D70" t="s">
        <v>26</v>
      </c>
      <c r="N70" t="s">
        <v>26</v>
      </c>
    </row>
  </sheetData>
  <pageMargins left="0.25" right="0.25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80"/>
  <sheetViews>
    <sheetView showGridLines="0" workbookViewId="0">
      <selection activeCell="J8" sqref="J8"/>
    </sheetView>
  </sheetViews>
  <sheetFormatPr defaultRowHeight="15" x14ac:dyDescent="0.25"/>
  <cols>
    <col min="1" max="1" width="9.140625" style="20"/>
    <col min="2" max="2" width="9.140625" style="18"/>
    <col min="3" max="4" width="10.7109375" style="20" customWidth="1"/>
    <col min="5" max="16384" width="9.140625" style="20"/>
  </cols>
  <sheetData>
    <row r="2" spans="2:4" x14ac:dyDescent="0.25">
      <c r="C2" s="19" t="s">
        <v>27</v>
      </c>
      <c r="D2" s="19"/>
    </row>
    <row r="3" spans="2:4" x14ac:dyDescent="0.25">
      <c r="C3" s="21" t="s">
        <v>6</v>
      </c>
      <c r="D3" s="21"/>
    </row>
    <row r="4" spans="2:4" x14ac:dyDescent="0.25">
      <c r="B4" s="22" t="s">
        <v>5</v>
      </c>
      <c r="C4" s="23" t="s">
        <v>4</v>
      </c>
      <c r="D4" s="23" t="s">
        <v>0</v>
      </c>
    </row>
    <row r="5" spans="2:4" x14ac:dyDescent="0.25">
      <c r="B5" s="18">
        <v>1945</v>
      </c>
      <c r="C5" s="24"/>
      <c r="D5" s="24"/>
    </row>
    <row r="6" spans="2:4" x14ac:dyDescent="0.25">
      <c r="B6" s="18">
        <v>1946</v>
      </c>
      <c r="C6" s="25">
        <v>0</v>
      </c>
      <c r="D6" s="25">
        <v>0</v>
      </c>
    </row>
    <row r="7" spans="2:4" x14ac:dyDescent="0.25">
      <c r="B7" s="18">
        <v>1947</v>
      </c>
      <c r="C7" s="25">
        <v>3.9402913943355097E-4</v>
      </c>
      <c r="D7" s="25">
        <v>1E-3</v>
      </c>
    </row>
    <row r="8" spans="2:4" x14ac:dyDescent="0.25">
      <c r="B8" s="18">
        <v>1948</v>
      </c>
      <c r="C8" s="25">
        <v>1.5590958605664401E-3</v>
      </c>
      <c r="D8" s="25">
        <v>4.0000000000000001E-3</v>
      </c>
    </row>
    <row r="9" spans="2:4" x14ac:dyDescent="0.25">
      <c r="B9" s="18">
        <v>1949</v>
      </c>
      <c r="C9" s="25">
        <v>3.46966911764705E-3</v>
      </c>
      <c r="D9" s="25">
        <v>8.0000000000000002E-3</v>
      </c>
    </row>
    <row r="10" spans="2:4" x14ac:dyDescent="0.25">
      <c r="B10" s="18">
        <v>1950</v>
      </c>
      <c r="C10" s="25">
        <v>6.1002178649237401E-3</v>
      </c>
      <c r="D10" s="25">
        <v>1.4E-2</v>
      </c>
    </row>
    <row r="11" spans="2:4" x14ac:dyDescent="0.25">
      <c r="B11" s="18">
        <v>1951</v>
      </c>
      <c r="C11" s="25">
        <v>9.4252110566448704E-3</v>
      </c>
      <c r="D11" s="25">
        <v>2.1999999999999999E-2</v>
      </c>
    </row>
    <row r="12" spans="2:4" x14ac:dyDescent="0.25">
      <c r="B12" s="18">
        <v>1952</v>
      </c>
      <c r="C12" s="25">
        <v>1.34191176470588E-2</v>
      </c>
      <c r="D12" s="25">
        <v>3.1E-2</v>
      </c>
    </row>
    <row r="13" spans="2:4" x14ac:dyDescent="0.25">
      <c r="B13" s="18">
        <v>1953</v>
      </c>
      <c r="C13" s="25">
        <v>1.8056406590413899E-2</v>
      </c>
      <c r="D13" s="25">
        <v>4.1000000000000002E-2</v>
      </c>
    </row>
    <row r="14" spans="2:4" x14ac:dyDescent="0.25">
      <c r="B14" s="18">
        <v>1954</v>
      </c>
      <c r="C14" s="25">
        <v>2.33115468409586E-2</v>
      </c>
      <c r="D14" s="25">
        <v>5.1999999999999998E-2</v>
      </c>
    </row>
    <row r="15" spans="2:4" x14ac:dyDescent="0.25">
      <c r="B15" s="18">
        <v>1955</v>
      </c>
      <c r="C15" s="25">
        <v>2.9159007352941101E-2</v>
      </c>
      <c r="D15" s="25">
        <v>6.5000000000000002E-2</v>
      </c>
    </row>
    <row r="16" spans="2:4" x14ac:dyDescent="0.25">
      <c r="B16" s="18">
        <v>1956</v>
      </c>
      <c r="C16" s="25">
        <v>3.5573257080610002E-2</v>
      </c>
      <c r="D16" s="25">
        <v>0.104</v>
      </c>
    </row>
    <row r="17" spans="2:4" x14ac:dyDescent="0.25">
      <c r="B17" s="18">
        <v>1957</v>
      </c>
      <c r="C17" s="25">
        <v>4.25287649782135E-2</v>
      </c>
      <c r="D17" s="25">
        <v>0.19400000000000001</v>
      </c>
    </row>
    <row r="18" spans="2:4" x14ac:dyDescent="0.25">
      <c r="B18" s="18">
        <v>1958</v>
      </c>
      <c r="C18" s="25">
        <v>0.05</v>
      </c>
      <c r="D18" s="25">
        <v>0.32700000000000001</v>
      </c>
    </row>
    <row r="19" spans="2:4" x14ac:dyDescent="0.25">
      <c r="B19" s="18">
        <v>1959</v>
      </c>
      <c r="C19" s="25">
        <v>6.8883272058823497E-2</v>
      </c>
      <c r="D19" s="25">
        <v>0.498</v>
      </c>
    </row>
    <row r="20" spans="2:4" x14ac:dyDescent="0.25">
      <c r="B20" s="18">
        <v>1960</v>
      </c>
      <c r="C20" s="25">
        <v>0.107389705882352</v>
      </c>
      <c r="D20" s="25">
        <v>0.70199999999999996</v>
      </c>
    </row>
    <row r="21" spans="2:4" x14ac:dyDescent="0.25">
      <c r="B21" s="18">
        <v>1961</v>
      </c>
      <c r="C21" s="25">
        <v>0.16146599264705799</v>
      </c>
      <c r="D21" s="25">
        <v>0.93100000000000005</v>
      </c>
    </row>
    <row r="22" spans="2:4" x14ac:dyDescent="0.25">
      <c r="B22" s="18">
        <v>1962</v>
      </c>
      <c r="C22" s="25">
        <v>0.22705882352941101</v>
      </c>
      <c r="D22" s="25">
        <v>1.1819999999999999</v>
      </c>
    </row>
    <row r="23" spans="2:4" x14ac:dyDescent="0.25">
      <c r="B23" s="18">
        <v>1963</v>
      </c>
      <c r="C23" s="25">
        <v>0.30011488970588202</v>
      </c>
      <c r="D23" s="25">
        <v>1.4470000000000001</v>
      </c>
    </row>
    <row r="24" spans="2:4" x14ac:dyDescent="0.25">
      <c r="B24" s="18">
        <v>1964</v>
      </c>
      <c r="C24" s="25">
        <v>0.37658088235294102</v>
      </c>
      <c r="D24" s="25">
        <v>1.7210000000000001</v>
      </c>
    </row>
    <row r="25" spans="2:4" x14ac:dyDescent="0.25">
      <c r="B25" s="18">
        <v>1965</v>
      </c>
      <c r="C25" s="25">
        <v>0.45240349264705798</v>
      </c>
      <c r="D25" s="25">
        <v>1.998</v>
      </c>
    </row>
    <row r="26" spans="2:4" x14ac:dyDescent="0.25">
      <c r="B26" s="18">
        <v>1966</v>
      </c>
      <c r="C26" s="25">
        <v>0.52352941176470502</v>
      </c>
      <c r="D26" s="25">
        <v>2.2719999999999998</v>
      </c>
    </row>
    <row r="27" spans="2:4" x14ac:dyDescent="0.25">
      <c r="B27" s="18">
        <v>1967</v>
      </c>
      <c r="C27" s="25">
        <v>0.58590533088235197</v>
      </c>
      <c r="D27" s="25">
        <v>2.5379999999999998</v>
      </c>
    </row>
    <row r="28" spans="2:4" x14ac:dyDescent="0.25">
      <c r="B28" s="18">
        <v>1968</v>
      </c>
      <c r="C28" s="25">
        <v>0.63547794117647005</v>
      </c>
      <c r="D28" s="25">
        <v>2.7890000000000001</v>
      </c>
    </row>
    <row r="29" spans="2:4" x14ac:dyDescent="0.25">
      <c r="B29" s="18">
        <v>1969</v>
      </c>
      <c r="C29" s="25">
        <v>0.66819393382352898</v>
      </c>
      <c r="D29" s="25">
        <v>3.02</v>
      </c>
    </row>
    <row r="30" spans="2:4" x14ac:dyDescent="0.25">
      <c r="B30" s="18">
        <v>1970</v>
      </c>
      <c r="C30" s="25">
        <v>0.68</v>
      </c>
      <c r="D30" s="25">
        <v>3.2250000000000001</v>
      </c>
    </row>
    <row r="31" spans="2:4" x14ac:dyDescent="0.25">
      <c r="B31" s="18">
        <v>1971</v>
      </c>
      <c r="C31" s="25">
        <v>0.62</v>
      </c>
      <c r="D31" s="25">
        <v>3.4049999999999998</v>
      </c>
    </row>
    <row r="32" spans="2:4" x14ac:dyDescent="0.25">
      <c r="B32" s="18">
        <v>1972</v>
      </c>
      <c r="C32" s="25">
        <v>0.65</v>
      </c>
      <c r="D32" s="25">
        <v>3.44</v>
      </c>
    </row>
    <row r="33" spans="2:4" x14ac:dyDescent="0.25">
      <c r="B33" s="18">
        <v>1973</v>
      </c>
      <c r="C33" s="25">
        <v>0.77</v>
      </c>
      <c r="D33" s="25">
        <v>3.58</v>
      </c>
    </row>
    <row r="34" spans="2:4" x14ac:dyDescent="0.25">
      <c r="B34" s="18">
        <v>1974</v>
      </c>
      <c r="C34" s="25">
        <v>1.05</v>
      </c>
      <c r="D34" s="25">
        <v>3.9</v>
      </c>
    </row>
    <row r="35" spans="2:4" x14ac:dyDescent="0.25">
      <c r="B35" s="18">
        <v>1975</v>
      </c>
      <c r="C35" s="25">
        <v>1.2749999999999999</v>
      </c>
      <c r="D35" s="25">
        <v>4.165</v>
      </c>
    </row>
    <row r="36" spans="2:4" x14ac:dyDescent="0.25">
      <c r="B36" s="18">
        <v>1976</v>
      </c>
      <c r="C36" s="25">
        <v>1.57</v>
      </c>
      <c r="D36" s="25">
        <v>4.5049999999999999</v>
      </c>
    </row>
    <row r="37" spans="2:4" x14ac:dyDescent="0.25">
      <c r="B37" s="18">
        <v>1977</v>
      </c>
      <c r="C37" s="25">
        <v>1.83</v>
      </c>
      <c r="D37" s="25">
        <v>4.8070000000000004</v>
      </c>
    </row>
    <row r="38" spans="2:4" x14ac:dyDescent="0.25">
      <c r="B38" s="18">
        <v>1978</v>
      </c>
      <c r="C38" s="25">
        <v>1.85</v>
      </c>
      <c r="D38" s="25">
        <v>4.5999999999999996</v>
      </c>
    </row>
    <row r="39" spans="2:4" x14ac:dyDescent="0.25">
      <c r="B39" s="18">
        <v>1979</v>
      </c>
      <c r="C39" s="25">
        <v>1.85</v>
      </c>
      <c r="D39" s="25">
        <v>4.452</v>
      </c>
    </row>
    <row r="40" spans="2:4" x14ac:dyDescent="0.25">
      <c r="B40" s="18">
        <v>1980</v>
      </c>
      <c r="C40" s="25">
        <v>2.5</v>
      </c>
      <c r="D40" s="25">
        <v>4.3179999999999996</v>
      </c>
    </row>
    <row r="41" spans="2:4" x14ac:dyDescent="0.25">
      <c r="B41" s="18">
        <v>1981</v>
      </c>
      <c r="C41" s="25">
        <v>2.1</v>
      </c>
      <c r="D41" s="25">
        <v>4.2210000000000001</v>
      </c>
    </row>
    <row r="42" spans="2:4" x14ac:dyDescent="0.25">
      <c r="B42" s="18">
        <v>1982</v>
      </c>
      <c r="C42" s="25">
        <v>1.9</v>
      </c>
      <c r="D42" s="25">
        <v>4.1840000000000002</v>
      </c>
    </row>
    <row r="43" spans="2:4" x14ac:dyDescent="0.25">
      <c r="B43" s="18">
        <v>1983</v>
      </c>
      <c r="C43" s="25">
        <v>1.9327796253982701</v>
      </c>
      <c r="D43" s="25">
        <v>4.8499999999999996</v>
      </c>
    </row>
    <row r="44" spans="2:4" x14ac:dyDescent="0.25">
      <c r="B44" s="18">
        <v>1984</v>
      </c>
      <c r="C44" s="25">
        <v>2.0240310150204799</v>
      </c>
      <c r="D44" s="25">
        <v>4.4290000000000003</v>
      </c>
    </row>
    <row r="45" spans="2:4" x14ac:dyDescent="0.25">
      <c r="B45" s="18">
        <v>1985</v>
      </c>
      <c r="C45" s="25">
        <v>2.1631229390077298</v>
      </c>
      <c r="D45" s="25">
        <v>4.3140000000000001</v>
      </c>
    </row>
    <row r="46" spans="2:4" x14ac:dyDescent="0.25">
      <c r="B46" s="18">
        <v>1986</v>
      </c>
      <c r="C46" s="25">
        <v>2.33942416750113</v>
      </c>
      <c r="D46" s="25">
        <v>5.0720000000000001</v>
      </c>
    </row>
    <row r="47" spans="2:4" x14ac:dyDescent="0.25">
      <c r="B47" s="18">
        <v>1987</v>
      </c>
      <c r="C47" s="25">
        <v>2.5423034706417802</v>
      </c>
      <c r="D47" s="25">
        <v>6.0190000000000001</v>
      </c>
    </row>
    <row r="48" spans="2:4" x14ac:dyDescent="0.25">
      <c r="B48" s="18">
        <v>1988</v>
      </c>
      <c r="C48" s="25">
        <v>2.7611296185707701</v>
      </c>
      <c r="D48" s="25">
        <v>6.66</v>
      </c>
    </row>
    <row r="49" spans="2:4" x14ac:dyDescent="0.25">
      <c r="B49" s="18">
        <v>1989</v>
      </c>
      <c r="C49" s="25">
        <v>2.9852713814292202</v>
      </c>
      <c r="D49" s="25">
        <v>6.76</v>
      </c>
    </row>
    <row r="50" spans="2:4" x14ac:dyDescent="0.25">
      <c r="B50" s="18">
        <v>1990</v>
      </c>
      <c r="C50" s="25">
        <v>3.2040975293582101</v>
      </c>
      <c r="D50" s="25">
        <v>7.0620000000000003</v>
      </c>
    </row>
    <row r="51" spans="2:4" x14ac:dyDescent="0.25">
      <c r="B51" s="18">
        <v>1991</v>
      </c>
      <c r="C51" s="25">
        <v>3.4069768324988599</v>
      </c>
      <c r="D51" s="25">
        <v>8.0470000000000006</v>
      </c>
    </row>
    <row r="52" spans="2:4" x14ac:dyDescent="0.25">
      <c r="B52" s="18">
        <v>1992</v>
      </c>
      <c r="C52" s="25">
        <v>3.5832780609922601</v>
      </c>
      <c r="D52" s="25">
        <v>7.9450000000000003</v>
      </c>
    </row>
    <row r="53" spans="2:4" x14ac:dyDescent="0.25">
      <c r="B53" s="18">
        <v>1993</v>
      </c>
      <c r="C53" s="25">
        <v>3.72236998497951</v>
      </c>
      <c r="D53" s="25">
        <v>8.0909999999999993</v>
      </c>
    </row>
    <row r="54" spans="2:4" x14ac:dyDescent="0.25">
      <c r="B54" s="18">
        <v>1994</v>
      </c>
      <c r="C54" s="25">
        <v>3.8136213746017198</v>
      </c>
      <c r="D54" s="25">
        <v>8.9979999999999993</v>
      </c>
    </row>
    <row r="55" spans="2:4" x14ac:dyDescent="0.25">
      <c r="B55" s="18">
        <v>1995</v>
      </c>
      <c r="C55" s="25">
        <v>3.8464010000000002</v>
      </c>
      <c r="D55" s="25">
        <v>9.5630000000000006</v>
      </c>
    </row>
    <row r="56" spans="2:4" x14ac:dyDescent="0.25">
      <c r="B56" s="18">
        <v>1996</v>
      </c>
      <c r="C56" s="25">
        <v>3.47412399999999</v>
      </c>
      <c r="D56" s="25">
        <v>9.7680000000000007</v>
      </c>
    </row>
    <row r="57" spans="2:4" x14ac:dyDescent="0.25">
      <c r="B57" s="18">
        <v>1997</v>
      </c>
      <c r="C57" s="25">
        <v>3.6219739999999998</v>
      </c>
      <c r="D57" s="25">
        <v>10.496</v>
      </c>
    </row>
    <row r="58" spans="2:4" x14ac:dyDescent="0.25">
      <c r="B58" s="18">
        <v>1998</v>
      </c>
      <c r="C58" s="25">
        <v>3.8222209999999999</v>
      </c>
      <c r="D58" s="25">
        <v>11.362</v>
      </c>
    </row>
    <row r="59" spans="2:4" x14ac:dyDescent="0.25">
      <c r="B59" s="18">
        <v>1999</v>
      </c>
      <c r="C59" s="25">
        <v>3.8733939999999998</v>
      </c>
      <c r="D59" s="25">
        <v>13.292</v>
      </c>
    </row>
    <row r="60" spans="2:4" x14ac:dyDescent="0.25">
      <c r="B60" s="18">
        <v>2000</v>
      </c>
      <c r="C60" s="25">
        <v>4.1260490000000001</v>
      </c>
      <c r="D60" s="25">
        <v>14.637</v>
      </c>
    </row>
    <row r="61" spans="2:4" x14ac:dyDescent="0.25">
      <c r="B61" s="18">
        <v>2001</v>
      </c>
      <c r="C61" s="25">
        <v>4.1901959999999896</v>
      </c>
      <c r="D61" s="25">
        <v>15.565</v>
      </c>
    </row>
    <row r="62" spans="2:4" x14ac:dyDescent="0.25">
      <c r="B62" s="18">
        <v>2002</v>
      </c>
      <c r="C62" s="25">
        <v>3.8751310000000001</v>
      </c>
      <c r="D62" s="25">
        <v>15.445</v>
      </c>
    </row>
    <row r="63" spans="2:4" x14ac:dyDescent="0.25">
      <c r="B63" s="18">
        <v>2003</v>
      </c>
      <c r="C63" s="25">
        <v>4.0638189999999996</v>
      </c>
      <c r="D63" s="25">
        <v>15.945</v>
      </c>
    </row>
    <row r="64" spans="2:4" x14ac:dyDescent="0.25">
      <c r="B64" s="18">
        <v>2004</v>
      </c>
      <c r="C64" s="25">
        <v>4.3152809999999997</v>
      </c>
      <c r="D64" s="25">
        <v>16.225000000000001</v>
      </c>
    </row>
    <row r="65" spans="2:4" x14ac:dyDescent="0.25">
      <c r="B65" s="18">
        <v>2005</v>
      </c>
      <c r="C65" s="25">
        <v>4.7576720000000003</v>
      </c>
      <c r="D65" s="25">
        <v>16.021000000000001</v>
      </c>
    </row>
    <row r="66" spans="2:4" x14ac:dyDescent="0.25">
      <c r="B66" s="18">
        <v>2006</v>
      </c>
      <c r="C66" s="25">
        <v>5.0495919999999996</v>
      </c>
      <c r="D66" s="25">
        <v>16.937000000000001</v>
      </c>
    </row>
    <row r="67" spans="2:4" x14ac:dyDescent="0.25">
      <c r="B67" s="18">
        <v>2007</v>
      </c>
      <c r="C67" s="25">
        <v>5.0851100000000002</v>
      </c>
      <c r="D67" s="25">
        <v>17.876000000000001</v>
      </c>
    </row>
    <row r="68" spans="2:4" x14ac:dyDescent="0.25">
      <c r="B68" s="18">
        <v>2008</v>
      </c>
      <c r="C68" s="25">
        <v>4.7067049999999897</v>
      </c>
      <c r="D68" s="25">
        <v>17.434999999999999</v>
      </c>
    </row>
    <row r="69" spans="2:4" x14ac:dyDescent="0.25">
      <c r="B69" s="18">
        <v>2009</v>
      </c>
      <c r="C69" s="25">
        <v>4.4238200000000001</v>
      </c>
      <c r="D69" s="25">
        <v>16.175999999999998</v>
      </c>
    </row>
    <row r="70" spans="2:4" x14ac:dyDescent="0.25">
      <c r="B70" s="18">
        <v>2010</v>
      </c>
      <c r="C70" s="25">
        <v>4.1490539999999996</v>
      </c>
      <c r="D70" s="25">
        <v>17.045999999999999</v>
      </c>
    </row>
    <row r="71" spans="2:4" x14ac:dyDescent="0.25">
      <c r="B71" s="18">
        <v>2011</v>
      </c>
      <c r="C71" s="25">
        <v>4.2570420000000002</v>
      </c>
      <c r="D71" s="25">
        <v>17.544</v>
      </c>
    </row>
    <row r="72" spans="2:4" x14ac:dyDescent="0.25">
      <c r="B72" s="18">
        <v>2012</v>
      </c>
      <c r="C72" s="25">
        <v>4.4531829999999903</v>
      </c>
      <c r="D72" s="25">
        <v>16.623999999999999</v>
      </c>
    </row>
    <row r="73" spans="2:4" x14ac:dyDescent="0.25">
      <c r="B73" s="18">
        <v>2013</v>
      </c>
      <c r="C73" s="25">
        <v>4.0087419999999998</v>
      </c>
      <c r="D73" s="25">
        <v>15.928000000000001</v>
      </c>
    </row>
    <row r="74" spans="2:4" x14ac:dyDescent="0.25">
      <c r="B74" s="18">
        <v>2014</v>
      </c>
      <c r="C74" s="25">
        <v>3.7449116812221601</v>
      </c>
      <c r="D74" s="25">
        <v>15.057</v>
      </c>
    </row>
    <row r="75" spans="2:4" x14ac:dyDescent="0.25">
      <c r="B75" s="18">
        <v>2015</v>
      </c>
      <c r="C75" s="25">
        <v>3.608365</v>
      </c>
      <c r="D75" s="25">
        <v>14.973000000000001</v>
      </c>
    </row>
    <row r="76" spans="2:4" x14ac:dyDescent="0.25">
      <c r="B76" s="18">
        <v>2016</v>
      </c>
      <c r="C76" s="25">
        <v>3.58819</v>
      </c>
      <c r="D76" s="25">
        <v>15.031000000000001</v>
      </c>
    </row>
    <row r="77" spans="2:4" x14ac:dyDescent="0.25">
      <c r="B77" s="18">
        <v>2017</v>
      </c>
      <c r="C77" s="25">
        <v>3.9226649999999998</v>
      </c>
      <c r="D77" s="25">
        <v>15.388</v>
      </c>
    </row>
    <row r="78" spans="2:4" x14ac:dyDescent="0.25">
      <c r="B78" s="18">
        <v>2018</v>
      </c>
      <c r="C78" s="25">
        <v>3.7240259999999998</v>
      </c>
      <c r="D78" s="25">
        <v>16.248000000000001</v>
      </c>
    </row>
    <row r="79" spans="2:4" x14ac:dyDescent="0.25">
      <c r="B79" s="18">
        <v>2019</v>
      </c>
      <c r="C79" s="26">
        <v>3.8079999999999998</v>
      </c>
      <c r="D79" s="26">
        <v>16.8</v>
      </c>
    </row>
    <row r="80" spans="2:4" x14ac:dyDescent="0.25">
      <c r="B80" s="18">
        <v>2020</v>
      </c>
      <c r="C80" s="26">
        <v>3.7404000000000002</v>
      </c>
      <c r="D80" s="26">
        <v>16.792999999999999</v>
      </c>
    </row>
  </sheetData>
  <mergeCells count="2">
    <mergeCell ref="C2:D2"/>
    <mergeCell ref="C3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80"/>
  <sheetViews>
    <sheetView showGridLines="0" workbookViewId="0">
      <selection activeCell="N8" sqref="N8"/>
    </sheetView>
  </sheetViews>
  <sheetFormatPr defaultRowHeight="15" x14ac:dyDescent="0.25"/>
  <cols>
    <col min="1" max="1" width="9.140625" style="3"/>
    <col min="2" max="2" width="8.140625" style="39" customWidth="1"/>
    <col min="3" max="4" width="10.7109375" style="3" customWidth="1"/>
    <col min="5" max="16384" width="9.140625" style="3"/>
  </cols>
  <sheetData>
    <row r="1" spans="2:6" x14ac:dyDescent="0.25">
      <c r="B1" s="40" t="s">
        <v>28</v>
      </c>
    </row>
    <row r="3" spans="2:6" x14ac:dyDescent="0.25">
      <c r="C3" s="32" t="s">
        <v>19</v>
      </c>
      <c r="D3" s="32"/>
    </row>
    <row r="4" spans="2:6" x14ac:dyDescent="0.25">
      <c r="B4" s="41" t="s">
        <v>5</v>
      </c>
      <c r="C4" s="2" t="s">
        <v>4</v>
      </c>
      <c r="D4" s="2" t="s">
        <v>0</v>
      </c>
    </row>
    <row r="5" spans="2:6" x14ac:dyDescent="0.25">
      <c r="B5" s="39">
        <v>1945</v>
      </c>
      <c r="C5" s="27"/>
      <c r="D5" s="28">
        <v>39660</v>
      </c>
    </row>
    <row r="6" spans="2:6" x14ac:dyDescent="0.25">
      <c r="B6" s="39">
        <v>1946</v>
      </c>
      <c r="C6" s="27"/>
      <c r="D6" s="28">
        <v>40287</v>
      </c>
    </row>
    <row r="7" spans="2:6" x14ac:dyDescent="0.25">
      <c r="B7" s="39">
        <v>1947</v>
      </c>
      <c r="C7" s="29">
        <v>8512</v>
      </c>
      <c r="D7" s="28">
        <v>40679</v>
      </c>
    </row>
    <row r="8" spans="2:6" x14ac:dyDescent="0.25">
      <c r="B8" s="39">
        <v>1948</v>
      </c>
      <c r="C8" s="30">
        <f>C7+$F$9</f>
        <v>8561.3076923076915</v>
      </c>
      <c r="D8" s="28">
        <v>41112</v>
      </c>
      <c r="F8" s="33" t="s">
        <v>29</v>
      </c>
    </row>
    <row r="9" spans="2:6" x14ac:dyDescent="0.25">
      <c r="B9" s="39">
        <v>1949</v>
      </c>
      <c r="C9" s="30">
        <f>C8+$F$9</f>
        <v>8610.6153846153829</v>
      </c>
      <c r="D9" s="28">
        <v>41480</v>
      </c>
      <c r="F9" s="34">
        <f>(C20-C7)/(B20-B7)</f>
        <v>49.307692307692307</v>
      </c>
    </row>
    <row r="10" spans="2:6" x14ac:dyDescent="0.25">
      <c r="B10" s="39">
        <v>1950</v>
      </c>
      <c r="C10" s="30">
        <f>C9+$F$9</f>
        <v>8659.9230769230744</v>
      </c>
      <c r="D10" s="28">
        <v>41647.258000000002</v>
      </c>
    </row>
    <row r="11" spans="2:6" x14ac:dyDescent="0.25">
      <c r="B11" s="39">
        <v>1951</v>
      </c>
      <c r="C11" s="30">
        <f>C10+$F$9</f>
        <v>8709.2307692307659</v>
      </c>
      <c r="D11" s="28">
        <v>42010.088000000003</v>
      </c>
    </row>
    <row r="12" spans="2:6" x14ac:dyDescent="0.25">
      <c r="B12" s="39">
        <v>1952</v>
      </c>
      <c r="C12" s="30">
        <f>C11+$F$9</f>
        <v>8758.5384615384573</v>
      </c>
      <c r="D12" s="28">
        <v>42300.981</v>
      </c>
    </row>
    <row r="13" spans="2:6" x14ac:dyDescent="0.25">
      <c r="B13" s="39">
        <v>1953</v>
      </c>
      <c r="C13" s="30">
        <f>C12+$F$9</f>
        <v>8807.8461538461488</v>
      </c>
      <c r="D13" s="28">
        <v>42618.353999999999</v>
      </c>
    </row>
    <row r="14" spans="2:6" x14ac:dyDescent="0.25">
      <c r="B14" s="39">
        <v>1954</v>
      </c>
      <c r="C14" s="30">
        <f>C13+$F$9</f>
        <v>8857.1538461538403</v>
      </c>
      <c r="D14" s="28">
        <v>42885.137999999999</v>
      </c>
    </row>
    <row r="15" spans="2:6" x14ac:dyDescent="0.25">
      <c r="B15" s="39">
        <v>1955</v>
      </c>
      <c r="C15" s="30">
        <f>C14+$F$9</f>
        <v>8906.4615384615317</v>
      </c>
      <c r="D15" s="28">
        <v>43227.872000000003</v>
      </c>
    </row>
    <row r="16" spans="2:6" x14ac:dyDescent="0.25">
      <c r="B16" s="39">
        <v>1956</v>
      </c>
      <c r="C16" s="30">
        <f>C15+$F$9</f>
        <v>8955.7692307692232</v>
      </c>
      <c r="D16" s="28">
        <v>43627.466999999997</v>
      </c>
    </row>
    <row r="17" spans="2:4" x14ac:dyDescent="0.25">
      <c r="B17" s="39">
        <v>1957</v>
      </c>
      <c r="C17" s="30">
        <f>C16+$F$9</f>
        <v>9005.0769230769147</v>
      </c>
      <c r="D17" s="28">
        <v>44058.682999999997</v>
      </c>
    </row>
    <row r="18" spans="2:4" x14ac:dyDescent="0.25">
      <c r="B18" s="39">
        <v>1958</v>
      </c>
      <c r="C18" s="30">
        <f>C17+$F$9</f>
        <v>9054.3846153846061</v>
      </c>
      <c r="D18" s="28">
        <v>44563.042999999998</v>
      </c>
    </row>
    <row r="19" spans="2:4" x14ac:dyDescent="0.25">
      <c r="B19" s="39">
        <v>1959</v>
      </c>
      <c r="C19" s="30">
        <f>C18+$F$9</f>
        <v>9103.6923076922976</v>
      </c>
      <c r="D19" s="28">
        <v>45014.661999999997</v>
      </c>
    </row>
    <row r="20" spans="2:4" x14ac:dyDescent="0.25">
      <c r="B20" s="39">
        <v>1960</v>
      </c>
      <c r="C20" s="29">
        <v>9153</v>
      </c>
      <c r="D20" s="28">
        <v>45684</v>
      </c>
    </row>
    <row r="21" spans="2:4" x14ac:dyDescent="0.25">
      <c r="B21" s="39">
        <v>1961</v>
      </c>
      <c r="C21" s="29">
        <v>9184</v>
      </c>
      <c r="D21" s="28">
        <v>46163</v>
      </c>
    </row>
    <row r="22" spans="2:4" x14ac:dyDescent="0.25">
      <c r="B22" s="39">
        <v>1962</v>
      </c>
      <c r="C22" s="29">
        <v>9221</v>
      </c>
      <c r="D22" s="28">
        <v>46998</v>
      </c>
    </row>
    <row r="23" spans="2:4" x14ac:dyDescent="0.25">
      <c r="B23" s="39">
        <v>1963</v>
      </c>
      <c r="C23" s="29">
        <v>9290</v>
      </c>
      <c r="D23" s="28">
        <v>47816</v>
      </c>
    </row>
    <row r="24" spans="2:4" x14ac:dyDescent="0.25">
      <c r="B24" s="39">
        <v>1964</v>
      </c>
      <c r="C24" s="29">
        <v>9378</v>
      </c>
      <c r="D24" s="28">
        <v>48310</v>
      </c>
    </row>
    <row r="25" spans="2:4" x14ac:dyDescent="0.25">
      <c r="B25" s="39">
        <v>1965</v>
      </c>
      <c r="C25" s="29">
        <v>9464</v>
      </c>
      <c r="D25" s="28">
        <v>48758</v>
      </c>
    </row>
    <row r="26" spans="2:4" x14ac:dyDescent="0.25">
      <c r="B26" s="39">
        <v>1966</v>
      </c>
      <c r="C26" s="29">
        <v>9528</v>
      </c>
      <c r="D26" s="28">
        <v>49164</v>
      </c>
    </row>
    <row r="27" spans="2:4" x14ac:dyDescent="0.25">
      <c r="B27" s="39">
        <v>1967</v>
      </c>
      <c r="C27" s="29">
        <v>9581</v>
      </c>
      <c r="D27" s="28">
        <v>49548</v>
      </c>
    </row>
    <row r="28" spans="2:4" x14ac:dyDescent="0.25">
      <c r="B28" s="39">
        <v>1968</v>
      </c>
      <c r="C28" s="29">
        <v>9619</v>
      </c>
      <c r="D28" s="28">
        <v>49915</v>
      </c>
    </row>
    <row r="29" spans="2:4" x14ac:dyDescent="0.25">
      <c r="B29" s="39">
        <v>1969</v>
      </c>
      <c r="C29" s="29">
        <v>9646</v>
      </c>
      <c r="D29" s="28">
        <v>50318</v>
      </c>
    </row>
    <row r="30" spans="2:4" x14ac:dyDescent="0.25">
      <c r="B30" s="39">
        <v>1970</v>
      </c>
      <c r="C30" s="29">
        <v>9656</v>
      </c>
      <c r="D30" s="28">
        <v>50772</v>
      </c>
    </row>
    <row r="31" spans="2:4" x14ac:dyDescent="0.25">
      <c r="B31" s="39">
        <v>1971</v>
      </c>
      <c r="C31" s="29">
        <v>9673</v>
      </c>
      <c r="D31" s="28">
        <v>51251</v>
      </c>
    </row>
    <row r="32" spans="2:4" x14ac:dyDescent="0.25">
      <c r="B32" s="39">
        <v>1972</v>
      </c>
      <c r="C32" s="29">
        <v>9711</v>
      </c>
      <c r="D32" s="28">
        <v>51701</v>
      </c>
    </row>
    <row r="33" spans="2:4" x14ac:dyDescent="0.25">
      <c r="B33" s="39">
        <v>1973</v>
      </c>
      <c r="C33" s="29">
        <v>9742</v>
      </c>
      <c r="D33" s="28">
        <v>52118</v>
      </c>
    </row>
    <row r="34" spans="2:4" x14ac:dyDescent="0.25">
      <c r="B34" s="39">
        <v>1974</v>
      </c>
      <c r="C34" s="29">
        <v>9772</v>
      </c>
      <c r="D34" s="28">
        <v>52460</v>
      </c>
    </row>
    <row r="35" spans="2:4" x14ac:dyDescent="0.25">
      <c r="B35" s="39">
        <v>1975</v>
      </c>
      <c r="C35" s="29">
        <v>9801</v>
      </c>
      <c r="D35" s="28">
        <v>52699</v>
      </c>
    </row>
    <row r="36" spans="2:4" x14ac:dyDescent="0.25">
      <c r="B36" s="39">
        <v>1976</v>
      </c>
      <c r="C36" s="29">
        <v>9818</v>
      </c>
      <c r="D36" s="28">
        <v>52909</v>
      </c>
    </row>
    <row r="37" spans="2:4" x14ac:dyDescent="0.25">
      <c r="B37" s="39">
        <v>1977</v>
      </c>
      <c r="C37" s="29">
        <v>9830</v>
      </c>
      <c r="D37" s="28">
        <v>53145</v>
      </c>
    </row>
    <row r="38" spans="2:4" x14ac:dyDescent="0.25">
      <c r="B38" s="39">
        <v>1978</v>
      </c>
      <c r="C38" s="29">
        <v>9840</v>
      </c>
      <c r="D38" s="28">
        <v>53376</v>
      </c>
    </row>
    <row r="39" spans="2:4" x14ac:dyDescent="0.25">
      <c r="B39" s="39">
        <v>1979</v>
      </c>
      <c r="C39" s="29">
        <v>9848</v>
      </c>
      <c r="D39" s="28">
        <v>53606</v>
      </c>
    </row>
    <row r="40" spans="2:4" x14ac:dyDescent="0.25">
      <c r="B40" s="39">
        <v>1980</v>
      </c>
      <c r="C40" s="29">
        <v>9859</v>
      </c>
      <c r="D40" s="28">
        <v>53880</v>
      </c>
    </row>
    <row r="41" spans="2:4" x14ac:dyDescent="0.25">
      <c r="B41" s="39">
        <v>1981</v>
      </c>
      <c r="C41" s="29">
        <v>9859</v>
      </c>
      <c r="D41" s="28">
        <v>54182</v>
      </c>
    </row>
    <row r="42" spans="2:4" x14ac:dyDescent="0.25">
      <c r="B42" s="39">
        <v>1982</v>
      </c>
      <c r="C42" s="29">
        <v>9856</v>
      </c>
      <c r="D42" s="28">
        <v>54492</v>
      </c>
    </row>
    <row r="43" spans="2:4" x14ac:dyDescent="0.25">
      <c r="B43" s="39">
        <v>1983</v>
      </c>
      <c r="C43" s="29">
        <v>9856</v>
      </c>
      <c r="D43" s="28">
        <v>54772</v>
      </c>
    </row>
    <row r="44" spans="2:4" x14ac:dyDescent="0.25">
      <c r="B44" s="39">
        <v>1984</v>
      </c>
      <c r="C44" s="29">
        <v>9855</v>
      </c>
      <c r="D44" s="28">
        <v>55026</v>
      </c>
    </row>
    <row r="45" spans="2:4" x14ac:dyDescent="0.25">
      <c r="B45" s="39">
        <v>1985</v>
      </c>
      <c r="C45" s="29">
        <v>9858</v>
      </c>
      <c r="D45" s="28">
        <v>55284</v>
      </c>
    </row>
    <row r="46" spans="2:4" x14ac:dyDescent="0.25">
      <c r="B46" s="39">
        <v>1986</v>
      </c>
      <c r="C46" s="29">
        <v>9862</v>
      </c>
      <c r="D46" s="28">
        <v>55547</v>
      </c>
    </row>
    <row r="47" spans="2:4" x14ac:dyDescent="0.25">
      <c r="B47" s="39">
        <v>1987</v>
      </c>
      <c r="C47" s="29">
        <v>9870</v>
      </c>
      <c r="D47" s="28">
        <v>55824</v>
      </c>
    </row>
    <row r="48" spans="2:4" x14ac:dyDescent="0.25">
      <c r="B48" s="39">
        <v>1988</v>
      </c>
      <c r="C48" s="29">
        <v>9902</v>
      </c>
      <c r="D48" s="28">
        <v>56118</v>
      </c>
    </row>
    <row r="49" spans="2:4" x14ac:dyDescent="0.25">
      <c r="B49" s="39">
        <v>1989</v>
      </c>
      <c r="C49" s="29">
        <v>9938</v>
      </c>
      <c r="D49" s="28">
        <v>56423</v>
      </c>
    </row>
    <row r="50" spans="2:4" x14ac:dyDescent="0.25">
      <c r="B50" s="39">
        <v>1990</v>
      </c>
      <c r="C50" s="29">
        <v>9967</v>
      </c>
      <c r="D50" s="28">
        <v>56709</v>
      </c>
    </row>
    <row r="51" spans="2:4" x14ac:dyDescent="0.25">
      <c r="B51" s="39">
        <v>1991</v>
      </c>
      <c r="C51" s="29">
        <v>10004</v>
      </c>
      <c r="D51" s="28">
        <v>58426</v>
      </c>
    </row>
    <row r="52" spans="2:4" x14ac:dyDescent="0.25">
      <c r="B52" s="39">
        <v>1992</v>
      </c>
      <c r="C52" s="29">
        <v>10045</v>
      </c>
      <c r="D52" s="28">
        <v>58712</v>
      </c>
    </row>
    <row r="53" spans="2:4" x14ac:dyDescent="0.25">
      <c r="B53" s="39">
        <v>1993</v>
      </c>
      <c r="C53" s="29">
        <v>10084</v>
      </c>
      <c r="D53" s="28">
        <v>58961</v>
      </c>
    </row>
    <row r="54" spans="2:4" x14ac:dyDescent="0.25">
      <c r="B54" s="39">
        <v>1994</v>
      </c>
      <c r="C54" s="29">
        <v>10116</v>
      </c>
      <c r="D54" s="28">
        <v>59175</v>
      </c>
    </row>
    <row r="55" spans="2:4" x14ac:dyDescent="0.25">
      <c r="B55" s="39">
        <v>1995</v>
      </c>
      <c r="C55" s="29">
        <v>10137</v>
      </c>
      <c r="D55" s="28">
        <v>59384</v>
      </c>
    </row>
    <row r="56" spans="2:4" x14ac:dyDescent="0.25">
      <c r="B56" s="39">
        <v>1996</v>
      </c>
      <c r="C56" s="29">
        <v>10157</v>
      </c>
      <c r="D56" s="28">
        <v>59589</v>
      </c>
    </row>
    <row r="57" spans="2:4" x14ac:dyDescent="0.25">
      <c r="B57" s="39">
        <v>1997</v>
      </c>
      <c r="C57" s="29">
        <v>10181</v>
      </c>
      <c r="D57" s="28">
        <v>59795</v>
      </c>
    </row>
    <row r="58" spans="2:4" x14ac:dyDescent="0.25">
      <c r="B58" s="39">
        <v>1998</v>
      </c>
      <c r="C58" s="29">
        <v>10203</v>
      </c>
      <c r="D58" s="28">
        <v>60011</v>
      </c>
    </row>
    <row r="59" spans="2:4" x14ac:dyDescent="0.25">
      <c r="B59" s="39">
        <v>1999</v>
      </c>
      <c r="C59" s="29">
        <v>10226</v>
      </c>
      <c r="D59" s="28">
        <v>60315</v>
      </c>
    </row>
    <row r="60" spans="2:4" x14ac:dyDescent="0.25">
      <c r="B60" s="39">
        <v>2000</v>
      </c>
      <c r="C60" s="29">
        <v>10251</v>
      </c>
      <c r="D60" s="28">
        <v>60725</v>
      </c>
    </row>
    <row r="61" spans="2:4" x14ac:dyDescent="0.25">
      <c r="B61" s="39">
        <v>2001</v>
      </c>
      <c r="C61" s="29">
        <v>10287</v>
      </c>
      <c r="D61" s="28">
        <v>61163</v>
      </c>
    </row>
    <row r="62" spans="2:4" x14ac:dyDescent="0.25">
      <c r="B62" s="39">
        <v>2002</v>
      </c>
      <c r="C62" s="29">
        <v>10333</v>
      </c>
      <c r="D62" s="28">
        <v>61605</v>
      </c>
    </row>
    <row r="63" spans="2:4" x14ac:dyDescent="0.25">
      <c r="B63" s="39">
        <v>2003</v>
      </c>
      <c r="C63" s="29">
        <v>10376</v>
      </c>
      <c r="D63" s="28">
        <v>62038</v>
      </c>
    </row>
    <row r="64" spans="2:4" x14ac:dyDescent="0.25">
      <c r="B64" s="39">
        <v>2004</v>
      </c>
      <c r="C64" s="29">
        <v>10421</v>
      </c>
      <c r="D64" s="28">
        <v>62491</v>
      </c>
    </row>
    <row r="65" spans="2:4" x14ac:dyDescent="0.25">
      <c r="B65" s="39">
        <v>2005</v>
      </c>
      <c r="C65" s="29">
        <v>10479</v>
      </c>
      <c r="D65" s="28">
        <v>62958</v>
      </c>
    </row>
    <row r="66" spans="2:4" x14ac:dyDescent="0.25">
      <c r="B66" s="39">
        <v>2006</v>
      </c>
      <c r="C66" s="29">
        <v>10548</v>
      </c>
      <c r="D66" s="28">
        <v>63393</v>
      </c>
    </row>
    <row r="67" spans="2:4" x14ac:dyDescent="0.25">
      <c r="B67" s="39">
        <v>2007</v>
      </c>
      <c r="C67" s="29">
        <v>10626</v>
      </c>
      <c r="D67" s="28">
        <v>63781</v>
      </c>
    </row>
    <row r="68" spans="2:4" x14ac:dyDescent="0.25">
      <c r="B68" s="39">
        <v>2008</v>
      </c>
      <c r="C68" s="29">
        <v>10710</v>
      </c>
      <c r="D68" s="28">
        <v>64133</v>
      </c>
    </row>
    <row r="69" spans="2:4" x14ac:dyDescent="0.25">
      <c r="B69" s="39">
        <v>2009</v>
      </c>
      <c r="C69" s="29">
        <v>10796</v>
      </c>
      <c r="D69" s="28">
        <v>64459</v>
      </c>
    </row>
    <row r="70" spans="2:4" x14ac:dyDescent="0.25">
      <c r="B70" s="39">
        <v>2010</v>
      </c>
      <c r="C70" s="29">
        <v>10896</v>
      </c>
      <c r="D70" s="28">
        <v>64773</v>
      </c>
    </row>
    <row r="71" spans="2:4" x14ac:dyDescent="0.25">
      <c r="B71" s="39">
        <v>2011</v>
      </c>
      <c r="C71" s="29">
        <v>10994</v>
      </c>
      <c r="D71" s="28">
        <v>65087</v>
      </c>
    </row>
    <row r="72" spans="2:4" x14ac:dyDescent="0.25">
      <c r="B72" s="39">
        <v>2012</v>
      </c>
      <c r="C72" s="29">
        <v>11068</v>
      </c>
      <c r="D72" s="28">
        <v>65403</v>
      </c>
    </row>
    <row r="73" spans="2:4" x14ac:dyDescent="0.25">
      <c r="B73" s="39">
        <v>2013</v>
      </c>
      <c r="C73" s="29">
        <v>11125</v>
      </c>
      <c r="D73" s="28">
        <v>65736</v>
      </c>
    </row>
    <row r="74" spans="2:4" x14ac:dyDescent="0.25">
      <c r="B74" s="39">
        <v>2014</v>
      </c>
      <c r="C74" s="29">
        <v>11180</v>
      </c>
      <c r="D74" s="28">
        <v>66277</v>
      </c>
    </row>
    <row r="75" spans="2:4" x14ac:dyDescent="0.25">
      <c r="B75" s="39">
        <v>2015</v>
      </c>
      <c r="C75" s="29">
        <v>11238</v>
      </c>
      <c r="D75" s="28">
        <v>66513</v>
      </c>
    </row>
    <row r="76" spans="2:4" x14ac:dyDescent="0.25">
      <c r="B76" s="39">
        <v>2016</v>
      </c>
      <c r="C76" s="29">
        <v>11295</v>
      </c>
      <c r="D76" s="28">
        <v>66686</v>
      </c>
    </row>
    <row r="77" spans="2:4" x14ac:dyDescent="0.25">
      <c r="B77" s="39">
        <v>2017</v>
      </c>
      <c r="C77" s="29">
        <v>11349</v>
      </c>
      <c r="D77" s="28">
        <v>66830</v>
      </c>
    </row>
    <row r="78" spans="2:4" x14ac:dyDescent="0.25">
      <c r="B78" s="39">
        <v>2018</v>
      </c>
      <c r="C78" s="29">
        <v>11404</v>
      </c>
      <c r="D78" s="28">
        <v>66942</v>
      </c>
    </row>
    <row r="79" spans="2:4" x14ac:dyDescent="0.25">
      <c r="B79" s="39">
        <v>2019</v>
      </c>
      <c r="C79" s="29">
        <v>11481</v>
      </c>
      <c r="D79" s="28">
        <v>66990</v>
      </c>
    </row>
    <row r="80" spans="2:4" x14ac:dyDescent="0.25">
      <c r="B80" s="39">
        <v>2020</v>
      </c>
      <c r="C80" s="31">
        <v>11493</v>
      </c>
      <c r="D80" s="28">
        <v>67064</v>
      </c>
    </row>
  </sheetData>
  <mergeCells count="1">
    <mergeCell ref="C3:D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80"/>
  <sheetViews>
    <sheetView showGridLines="0" workbookViewId="0">
      <selection activeCell="H10" sqref="H10"/>
    </sheetView>
  </sheetViews>
  <sheetFormatPr defaultRowHeight="15" x14ac:dyDescent="0.25"/>
  <cols>
    <col min="2" max="2" width="7.5703125" style="16" customWidth="1"/>
    <col min="3" max="4" width="9.42578125" customWidth="1"/>
    <col min="5" max="5" width="2.5703125" customWidth="1"/>
    <col min="6" max="7" width="9.42578125" customWidth="1"/>
  </cols>
  <sheetData>
    <row r="2" spans="2:7" x14ac:dyDescent="0.25">
      <c r="B2" s="39"/>
      <c r="C2" s="15" t="s">
        <v>3</v>
      </c>
      <c r="D2" s="15"/>
      <c r="E2" s="15"/>
      <c r="F2" s="15"/>
      <c r="G2" s="15"/>
    </row>
    <row r="3" spans="2:7" x14ac:dyDescent="0.25">
      <c r="B3" s="39"/>
      <c r="C3" s="37" t="s">
        <v>7</v>
      </c>
      <c r="D3" s="37"/>
      <c r="E3" s="38"/>
      <c r="F3" s="37" t="s">
        <v>18</v>
      </c>
      <c r="G3" s="37"/>
    </row>
    <row r="4" spans="2:7" x14ac:dyDescent="0.25">
      <c r="B4" s="17" t="s">
        <v>5</v>
      </c>
      <c r="C4" s="2" t="s">
        <v>4</v>
      </c>
      <c r="D4" s="2" t="s">
        <v>0</v>
      </c>
      <c r="E4" s="2"/>
      <c r="F4" s="2" t="s">
        <v>4</v>
      </c>
      <c r="G4" s="2" t="s">
        <v>0</v>
      </c>
    </row>
    <row r="5" spans="2:7" x14ac:dyDescent="0.25">
      <c r="B5" s="39">
        <v>1945</v>
      </c>
      <c r="C5" s="29">
        <f>RawData!C5*1000</f>
        <v>0</v>
      </c>
      <c r="D5" s="29">
        <f>RawData!D5*1000</f>
        <v>0</v>
      </c>
      <c r="E5" s="36"/>
      <c r="F5" s="29"/>
      <c r="G5" s="29">
        <f>D5/Population!D5*1000</f>
        <v>0</v>
      </c>
    </row>
    <row r="6" spans="2:7" x14ac:dyDescent="0.25">
      <c r="B6" s="39">
        <v>1946</v>
      </c>
      <c r="C6" s="29">
        <f>RawData!C6*1000</f>
        <v>0</v>
      </c>
      <c r="D6" s="29">
        <f>RawData!D6*1000</f>
        <v>0</v>
      </c>
      <c r="E6" s="36"/>
      <c r="F6" s="29"/>
      <c r="G6" s="29">
        <f>D6/Population!D6*1000</f>
        <v>0</v>
      </c>
    </row>
    <row r="7" spans="2:7" x14ac:dyDescent="0.25">
      <c r="B7" s="39">
        <v>1947</v>
      </c>
      <c r="C7" s="29">
        <f>RawData!C7*1000</f>
        <v>0.39402913943355095</v>
      </c>
      <c r="D7" s="29">
        <f>RawData!D7*1000</f>
        <v>1</v>
      </c>
      <c r="E7" s="36"/>
      <c r="F7" s="29">
        <f>C7/Population!C7*1000</f>
        <v>4.6291017320670924E-2</v>
      </c>
      <c r="G7" s="29">
        <f>D7/Population!D7*1000</f>
        <v>2.4582708522825045E-2</v>
      </c>
    </row>
    <row r="8" spans="2:7" x14ac:dyDescent="0.25">
      <c r="B8" s="39">
        <v>1948</v>
      </c>
      <c r="C8" s="29">
        <f>RawData!C8*1000</f>
        <v>1.55909586056644</v>
      </c>
      <c r="D8" s="29">
        <f>RawData!D8*1000</f>
        <v>4</v>
      </c>
      <c r="E8" s="36"/>
      <c r="F8" s="29">
        <f>C8/Population!C8*1000</f>
        <v>0.182109546415121</v>
      </c>
      <c r="G8" s="29">
        <f>D8/Population!D8*1000</f>
        <v>9.7295193617435299E-2</v>
      </c>
    </row>
    <row r="9" spans="2:7" x14ac:dyDescent="0.25">
      <c r="B9" s="39">
        <v>1949</v>
      </c>
      <c r="C9" s="29">
        <f>RawData!C9*1000</f>
        <v>3.46966911764705</v>
      </c>
      <c r="D9" s="29">
        <f>RawData!D9*1000</f>
        <v>8</v>
      </c>
      <c r="E9" s="36"/>
      <c r="F9" s="29">
        <f>C9/Population!C9*1000</f>
        <v>0.40295251415436811</v>
      </c>
      <c r="G9" s="29">
        <f>D9/Population!D9*1000</f>
        <v>0.19286403085824494</v>
      </c>
    </row>
    <row r="10" spans="2:7" x14ac:dyDescent="0.25">
      <c r="B10" s="39">
        <v>1950</v>
      </c>
      <c r="C10" s="29">
        <f>RawData!C10*1000</f>
        <v>6.1002178649237404</v>
      </c>
      <c r="D10" s="29">
        <f>RawData!D10*1000</f>
        <v>14</v>
      </c>
      <c r="E10" s="36"/>
      <c r="F10" s="29">
        <f>C10/Population!C10*1000</f>
        <v>0.70441940543092973</v>
      </c>
      <c r="G10" s="29">
        <f>D10/Population!D10*1000</f>
        <v>0.33615658442627844</v>
      </c>
    </row>
    <row r="11" spans="2:7" x14ac:dyDescent="0.25">
      <c r="B11" s="39">
        <v>1951</v>
      </c>
      <c r="C11" s="29">
        <f>RawData!C11*1000</f>
        <v>9.425211056644871</v>
      </c>
      <c r="D11" s="29">
        <f>RawData!D11*1000</f>
        <v>22</v>
      </c>
      <c r="E11" s="36"/>
      <c r="F11" s="29">
        <f>C11/Population!C11*1000</f>
        <v>1.0822093599751224</v>
      </c>
      <c r="G11" s="29">
        <f>D11/Population!D11*1000</f>
        <v>0.52368373996264894</v>
      </c>
    </row>
    <row r="12" spans="2:7" x14ac:dyDescent="0.25">
      <c r="B12" s="39">
        <v>1952</v>
      </c>
      <c r="C12" s="29">
        <f>RawData!C12*1000</f>
        <v>13.419117647058799</v>
      </c>
      <c r="D12" s="29">
        <f>RawData!D12*1000</f>
        <v>31</v>
      </c>
      <c r="E12" s="36"/>
      <c r="F12" s="29">
        <f>C12/Population!C12*1000</f>
        <v>1.5321183672351768</v>
      </c>
      <c r="G12" s="29">
        <f>D12/Population!D12*1000</f>
        <v>0.73284352436176359</v>
      </c>
    </row>
    <row r="13" spans="2:7" x14ac:dyDescent="0.25">
      <c r="B13" s="39">
        <v>1953</v>
      </c>
      <c r="C13" s="29">
        <f>RawData!C13*1000</f>
        <v>18.0564065904139</v>
      </c>
      <c r="D13" s="29">
        <f>RawData!D13*1000</f>
        <v>41</v>
      </c>
      <c r="E13" s="36"/>
      <c r="F13" s="29">
        <f>C13/Population!C13*1000</f>
        <v>2.0500365554783393</v>
      </c>
      <c r="G13" s="29">
        <f>D13/Population!D13*1000</f>
        <v>0.96202683003665512</v>
      </c>
    </row>
    <row r="14" spans="2:7" x14ac:dyDescent="0.25">
      <c r="B14" s="39">
        <v>1954</v>
      </c>
      <c r="C14" s="29">
        <f>RawData!C14*1000</f>
        <v>23.311546840958599</v>
      </c>
      <c r="D14" s="29">
        <f>RawData!D14*1000</f>
        <v>52</v>
      </c>
      <c r="E14" s="36"/>
      <c r="F14" s="29">
        <f>C14/Population!C14*1000</f>
        <v>2.6319455714412685</v>
      </c>
      <c r="G14" s="29">
        <f>D14/Population!D14*1000</f>
        <v>1.2125412771202928</v>
      </c>
    </row>
    <row r="15" spans="2:7" x14ac:dyDescent="0.25">
      <c r="B15" s="39">
        <v>1955</v>
      </c>
      <c r="C15" s="29">
        <f>RawData!C15*1000</f>
        <v>29.159007352941099</v>
      </c>
      <c r="D15" s="29">
        <f>RawData!D15*1000</f>
        <v>65</v>
      </c>
      <c r="E15" s="36"/>
      <c r="F15" s="29">
        <f>C15/Population!C15*1000</f>
        <v>3.2739160470206121</v>
      </c>
      <c r="G15" s="29">
        <f>D15/Population!D15*1000</f>
        <v>1.5036594908026006</v>
      </c>
    </row>
    <row r="16" spans="2:7" x14ac:dyDescent="0.25">
      <c r="B16" s="39">
        <v>1956</v>
      </c>
      <c r="C16" s="29">
        <f>RawData!C16*1000</f>
        <v>35.573257080609999</v>
      </c>
      <c r="D16" s="29">
        <f>RawData!D16*1000</f>
        <v>104</v>
      </c>
      <c r="E16" s="36"/>
      <c r="F16" s="29">
        <f>C16/Population!C16*1000</f>
        <v>3.9721051496493911</v>
      </c>
      <c r="G16" s="29">
        <f>D16/Population!D16*1000</f>
        <v>2.3838193494020636</v>
      </c>
    </row>
    <row r="17" spans="2:7" x14ac:dyDescent="0.25">
      <c r="B17" s="39">
        <v>1957</v>
      </c>
      <c r="C17" s="29">
        <f>RawData!C17*1000</f>
        <v>42.528764978213502</v>
      </c>
      <c r="D17" s="29">
        <f>RawData!D17*1000</f>
        <v>194</v>
      </c>
      <c r="E17" s="36"/>
      <c r="F17" s="29">
        <f>C17/Population!C17*1000</f>
        <v>4.7227542131513509</v>
      </c>
      <c r="G17" s="29">
        <f>D17/Population!D17*1000</f>
        <v>4.4032183168071546</v>
      </c>
    </row>
    <row r="18" spans="2:7" x14ac:dyDescent="0.25">
      <c r="B18" s="39">
        <v>1958</v>
      </c>
      <c r="C18" s="29">
        <f>RawData!C18*1000</f>
        <v>50</v>
      </c>
      <c r="D18" s="29">
        <f>RawData!D18*1000</f>
        <v>327</v>
      </c>
      <c r="E18" s="36"/>
      <c r="F18" s="29">
        <f>C18/Population!C18*1000</f>
        <v>5.5221864460057652</v>
      </c>
      <c r="G18" s="29">
        <f>D18/Population!D18*1000</f>
        <v>7.3379190016265277</v>
      </c>
    </row>
    <row r="19" spans="2:7" x14ac:dyDescent="0.25">
      <c r="B19" s="39">
        <v>1959</v>
      </c>
      <c r="C19" s="29">
        <f>RawData!C19*1000</f>
        <v>68.883272058823493</v>
      </c>
      <c r="D19" s="29">
        <f>RawData!D19*1000</f>
        <v>498</v>
      </c>
      <c r="E19" s="36"/>
      <c r="F19" s="29">
        <f>C19/Population!C19*1000</f>
        <v>7.5665202349402305</v>
      </c>
      <c r="G19" s="29">
        <f>D19/Population!D19*1000</f>
        <v>11.063062075196745</v>
      </c>
    </row>
    <row r="20" spans="2:7" x14ac:dyDescent="0.25">
      <c r="B20" s="39">
        <v>1960</v>
      </c>
      <c r="C20" s="29">
        <f>RawData!C20*1000</f>
        <v>107.389705882352</v>
      </c>
      <c r="D20" s="29">
        <f>RawData!D20*1000</f>
        <v>702</v>
      </c>
      <c r="E20" s="36"/>
      <c r="F20" s="29">
        <f>C20/Population!C20*1000</f>
        <v>11.732733080121491</v>
      </c>
      <c r="G20" s="29">
        <f>D20/Population!D20*1000</f>
        <v>15.366430260047281</v>
      </c>
    </row>
    <row r="21" spans="2:7" x14ac:dyDescent="0.25">
      <c r="B21" s="39">
        <v>1961</v>
      </c>
      <c r="C21" s="29">
        <f>RawData!C21*1000</f>
        <v>161.46599264705799</v>
      </c>
      <c r="D21" s="29">
        <f>RawData!D21*1000</f>
        <v>931</v>
      </c>
      <c r="E21" s="36"/>
      <c r="F21" s="29">
        <f>C21/Population!C21*1000</f>
        <v>17.581227422371295</v>
      </c>
      <c r="G21" s="29">
        <f>D21/Population!D21*1000</f>
        <v>20.167666746095357</v>
      </c>
    </row>
    <row r="22" spans="2:7" x14ac:dyDescent="0.25">
      <c r="B22" s="39">
        <v>1962</v>
      </c>
      <c r="C22" s="29">
        <f>RawData!C22*1000</f>
        <v>227.058823529411</v>
      </c>
      <c r="D22" s="29">
        <f>RawData!D22*1000</f>
        <v>1182</v>
      </c>
      <c r="E22" s="36"/>
      <c r="F22" s="29">
        <f>C22/Population!C22*1000</f>
        <v>24.624099721224486</v>
      </c>
      <c r="G22" s="29">
        <f>D22/Population!D22*1000</f>
        <v>25.15000638325035</v>
      </c>
    </row>
    <row r="23" spans="2:7" x14ac:dyDescent="0.25">
      <c r="B23" s="39">
        <v>1963</v>
      </c>
      <c r="C23" s="29">
        <f>RawData!C23*1000</f>
        <v>300.11488970588204</v>
      </c>
      <c r="D23" s="29">
        <f>RawData!D23*1000</f>
        <v>1447</v>
      </c>
      <c r="E23" s="36"/>
      <c r="F23" s="29">
        <f>C23/Population!C23*1000</f>
        <v>32.305154973722502</v>
      </c>
      <c r="G23" s="29">
        <f>D23/Population!D23*1000</f>
        <v>30.261837041994312</v>
      </c>
    </row>
    <row r="24" spans="2:7" x14ac:dyDescent="0.25">
      <c r="B24" s="39">
        <v>1964</v>
      </c>
      <c r="C24" s="29">
        <f>RawData!C24*1000</f>
        <v>376.58088235294099</v>
      </c>
      <c r="D24" s="29">
        <f>RawData!D24*1000</f>
        <v>1721</v>
      </c>
      <c r="E24" s="36"/>
      <c r="F24" s="29">
        <f>C24/Population!C24*1000</f>
        <v>40.15577760214768</v>
      </c>
      <c r="G24" s="29">
        <f>D24/Population!D24*1000</f>
        <v>35.624094390395364</v>
      </c>
    </row>
    <row r="25" spans="2:7" x14ac:dyDescent="0.25">
      <c r="B25" s="39">
        <v>1965</v>
      </c>
      <c r="C25" s="29">
        <f>RawData!C25*1000</f>
        <v>452.40349264705799</v>
      </c>
      <c r="D25" s="29">
        <f>RawData!D25*1000</f>
        <v>1998</v>
      </c>
      <c r="E25" s="36"/>
      <c r="F25" s="29">
        <f>C25/Population!C25*1000</f>
        <v>47.802566847744927</v>
      </c>
      <c r="G25" s="29">
        <f>D25/Population!D25*1000</f>
        <v>40.977890807662334</v>
      </c>
    </row>
    <row r="26" spans="2:7" x14ac:dyDescent="0.25">
      <c r="B26" s="39">
        <v>1966</v>
      </c>
      <c r="C26" s="29">
        <f>RawData!C26*1000</f>
        <v>523.52941176470506</v>
      </c>
      <c r="D26" s="29">
        <f>RawData!D26*1000</f>
        <v>2272</v>
      </c>
      <c r="E26" s="36"/>
      <c r="F26" s="29">
        <f>C26/Population!C26*1000</f>
        <v>54.946411814095825</v>
      </c>
      <c r="G26" s="29">
        <f>D26/Population!D26*1000</f>
        <v>46.212675941745992</v>
      </c>
    </row>
    <row r="27" spans="2:7" x14ac:dyDescent="0.25">
      <c r="B27" s="39">
        <v>1967</v>
      </c>
      <c r="C27" s="29">
        <f>RawData!C27*1000</f>
        <v>585.90533088235202</v>
      </c>
      <c r="D27" s="29">
        <f>RawData!D27*1000</f>
        <v>2538</v>
      </c>
      <c r="E27" s="36"/>
      <c r="F27" s="29">
        <f>C27/Population!C27*1000</f>
        <v>61.152836956721849</v>
      </c>
      <c r="G27" s="29">
        <f>D27/Population!D27*1000</f>
        <v>51.223056430128359</v>
      </c>
    </row>
    <row r="28" spans="2:7" x14ac:dyDescent="0.25">
      <c r="B28" s="39">
        <v>1968</v>
      </c>
      <c r="C28" s="29">
        <f>RawData!C28*1000</f>
        <v>635.47794117647004</v>
      </c>
      <c r="D28" s="29">
        <f>RawData!D28*1000</f>
        <v>2789</v>
      </c>
      <c r="E28" s="36"/>
      <c r="F28" s="29">
        <f>C28/Population!C28*1000</f>
        <v>66.064865492927552</v>
      </c>
      <c r="G28" s="29">
        <f>D28/Population!D28*1000</f>
        <v>55.874987478713813</v>
      </c>
    </row>
    <row r="29" spans="2:7" x14ac:dyDescent="0.25">
      <c r="B29" s="39">
        <v>1969</v>
      </c>
      <c r="C29" s="29">
        <f>RawData!C29*1000</f>
        <v>668.19393382352894</v>
      </c>
      <c r="D29" s="29">
        <f>RawData!D29*1000</f>
        <v>3020</v>
      </c>
      <c r="E29" s="36"/>
      <c r="F29" s="29">
        <f>C29/Population!C29*1000</f>
        <v>69.271608316766432</v>
      </c>
      <c r="G29" s="29">
        <f>D29/Population!D29*1000</f>
        <v>60.018283715568984</v>
      </c>
    </row>
    <row r="30" spans="2:7" x14ac:dyDescent="0.25">
      <c r="B30" s="39">
        <v>1970</v>
      </c>
      <c r="C30" s="29">
        <f>RawData!C30*1000</f>
        <v>680</v>
      </c>
      <c r="D30" s="29">
        <f>RawData!D30*1000</f>
        <v>3225</v>
      </c>
      <c r="E30" s="36"/>
      <c r="F30" s="29">
        <f>C30/Population!C30*1000</f>
        <v>70.422535211267615</v>
      </c>
      <c r="G30" s="29">
        <f>D30/Population!D30*1000</f>
        <v>63.51926258567714</v>
      </c>
    </row>
    <row r="31" spans="2:7" x14ac:dyDescent="0.25">
      <c r="B31" s="39">
        <v>1971</v>
      </c>
      <c r="C31" s="29">
        <f>RawData!C31*1000</f>
        <v>620</v>
      </c>
      <c r="D31" s="29">
        <f>RawData!D31*1000</f>
        <v>3405</v>
      </c>
      <c r="E31" s="36"/>
      <c r="F31" s="29">
        <f>C31/Population!C31*1000</f>
        <v>64.095937144629389</v>
      </c>
      <c r="G31" s="29">
        <f>D31/Population!D31*1000</f>
        <v>66.437728044330839</v>
      </c>
    </row>
    <row r="32" spans="2:7" x14ac:dyDescent="0.25">
      <c r="B32" s="39">
        <v>1972</v>
      </c>
      <c r="C32" s="29">
        <f>RawData!C32*1000</f>
        <v>650</v>
      </c>
      <c r="D32" s="29">
        <f>RawData!D32*1000</f>
        <v>3440</v>
      </c>
      <c r="E32" s="36"/>
      <c r="F32" s="29">
        <f>C32/Population!C32*1000</f>
        <v>66.934404283801868</v>
      </c>
      <c r="G32" s="29">
        <f>D32/Population!D32*1000</f>
        <v>66.536430629968478</v>
      </c>
    </row>
    <row r="33" spans="2:7" x14ac:dyDescent="0.25">
      <c r="B33" s="39">
        <v>1973</v>
      </c>
      <c r="C33" s="29">
        <f>RawData!C33*1000</f>
        <v>770</v>
      </c>
      <c r="D33" s="29">
        <f>RawData!D33*1000</f>
        <v>3580</v>
      </c>
      <c r="E33" s="36"/>
      <c r="F33" s="29">
        <f>C33/Population!C33*1000</f>
        <v>79.039211660849929</v>
      </c>
      <c r="G33" s="29">
        <f>D33/Population!D33*1000</f>
        <v>68.690279749798535</v>
      </c>
    </row>
    <row r="34" spans="2:7" x14ac:dyDescent="0.25">
      <c r="B34" s="39">
        <v>1974</v>
      </c>
      <c r="C34" s="29">
        <f>RawData!C34*1000</f>
        <v>1050</v>
      </c>
      <c r="D34" s="29">
        <f>RawData!D34*1000</f>
        <v>3900</v>
      </c>
      <c r="E34" s="36"/>
      <c r="F34" s="29">
        <f>C34/Population!C34*1000</f>
        <v>107.44985673352434</v>
      </c>
      <c r="G34" s="29">
        <f>D34/Population!D34*1000</f>
        <v>74.342356080823478</v>
      </c>
    </row>
    <row r="35" spans="2:7" x14ac:dyDescent="0.25">
      <c r="B35" s="39">
        <v>1975</v>
      </c>
      <c r="C35" s="29">
        <f>RawData!C35*1000</f>
        <v>1275</v>
      </c>
      <c r="D35" s="29">
        <f>RawData!D35*1000</f>
        <v>4165</v>
      </c>
      <c r="E35" s="36"/>
      <c r="F35" s="29">
        <f>C35/Population!C35*1000</f>
        <v>130.08876645240281</v>
      </c>
      <c r="G35" s="29">
        <f>D35/Population!D35*1000</f>
        <v>79.033757756314159</v>
      </c>
    </row>
    <row r="36" spans="2:7" x14ac:dyDescent="0.25">
      <c r="B36" s="39">
        <v>1976</v>
      </c>
      <c r="C36" s="29">
        <f>RawData!C36*1000</f>
        <v>1570</v>
      </c>
      <c r="D36" s="29">
        <f>RawData!D36*1000</f>
        <v>4505</v>
      </c>
      <c r="E36" s="36"/>
      <c r="F36" s="29">
        <f>C36/Population!C36*1000</f>
        <v>159.91036871053169</v>
      </c>
      <c r="G36" s="29">
        <f>D36/Population!D36*1000</f>
        <v>85.146194409268745</v>
      </c>
    </row>
    <row r="37" spans="2:7" x14ac:dyDescent="0.25">
      <c r="B37" s="39">
        <v>1977</v>
      </c>
      <c r="C37" s="29">
        <f>RawData!C37*1000</f>
        <v>1830</v>
      </c>
      <c r="D37" s="29">
        <f>RawData!D37*1000</f>
        <v>4807</v>
      </c>
      <c r="E37" s="36"/>
      <c r="F37" s="29">
        <f>C37/Population!C37*1000</f>
        <v>186.16480162767041</v>
      </c>
      <c r="G37" s="29">
        <f>D37/Population!D37*1000</f>
        <v>90.450653871483681</v>
      </c>
    </row>
    <row r="38" spans="2:7" x14ac:dyDescent="0.25">
      <c r="B38" s="39">
        <v>1978</v>
      </c>
      <c r="C38" s="29">
        <f>RawData!C38*1000</f>
        <v>1850</v>
      </c>
      <c r="D38" s="29">
        <f>RawData!D38*1000</f>
        <v>4600</v>
      </c>
      <c r="E38" s="36"/>
      <c r="F38" s="29">
        <f>C38/Population!C38*1000</f>
        <v>188.00813008130083</v>
      </c>
      <c r="G38" s="29">
        <f>D38/Population!D38*1000</f>
        <v>86.181055155875299</v>
      </c>
    </row>
    <row r="39" spans="2:7" x14ac:dyDescent="0.25">
      <c r="B39" s="39">
        <v>1979</v>
      </c>
      <c r="C39" s="29">
        <f>RawData!C39*1000</f>
        <v>1850</v>
      </c>
      <c r="D39" s="29">
        <f>RawData!D39*1000</f>
        <v>4452</v>
      </c>
      <c r="E39" s="36"/>
      <c r="F39" s="29">
        <f>C39/Population!C39*1000</f>
        <v>187.85540211210397</v>
      </c>
      <c r="G39" s="29">
        <f>D39/Population!D39*1000</f>
        <v>83.050404805432223</v>
      </c>
    </row>
    <row r="40" spans="2:7" x14ac:dyDescent="0.25">
      <c r="B40" s="39">
        <v>1980</v>
      </c>
      <c r="C40" s="29">
        <f>RawData!C40*1000</f>
        <v>2500</v>
      </c>
      <c r="D40" s="29">
        <f>RawData!D40*1000</f>
        <v>4318</v>
      </c>
      <c r="E40" s="36"/>
      <c r="F40" s="29">
        <f>C40/Population!C40*1000</f>
        <v>253.57541332792371</v>
      </c>
      <c r="G40" s="29">
        <f>D40/Population!D40*1000</f>
        <v>80.14105419450631</v>
      </c>
    </row>
    <row r="41" spans="2:7" x14ac:dyDescent="0.25">
      <c r="B41" s="39">
        <v>1981</v>
      </c>
      <c r="C41" s="29">
        <f>RawData!C41*1000</f>
        <v>2100</v>
      </c>
      <c r="D41" s="29">
        <f>RawData!D41*1000</f>
        <v>4221</v>
      </c>
      <c r="E41" s="36"/>
      <c r="F41" s="29">
        <f>C41/Population!C41*1000</f>
        <v>213.00334719545594</v>
      </c>
      <c r="G41" s="29">
        <f>D41/Population!D41*1000</f>
        <v>77.904100992949679</v>
      </c>
    </row>
    <row r="42" spans="2:7" x14ac:dyDescent="0.25">
      <c r="B42" s="39">
        <v>1982</v>
      </c>
      <c r="C42" s="29">
        <f>RawData!C42*1000</f>
        <v>1900</v>
      </c>
      <c r="D42" s="29">
        <f>RawData!D42*1000</f>
        <v>4184</v>
      </c>
      <c r="E42" s="36"/>
      <c r="F42" s="29">
        <f>C42/Population!C42*1000</f>
        <v>192.77597402597402</v>
      </c>
      <c r="G42" s="29">
        <f>D42/Population!D42*1000</f>
        <v>76.781912941349191</v>
      </c>
    </row>
    <row r="43" spans="2:7" x14ac:dyDescent="0.25">
      <c r="B43" s="39">
        <v>1983</v>
      </c>
      <c r="C43" s="29">
        <f>RawData!C43*1000</f>
        <v>1932.7796253982701</v>
      </c>
      <c r="D43" s="29">
        <f>RawData!D43*1000</f>
        <v>4850</v>
      </c>
      <c r="E43" s="36"/>
      <c r="F43" s="29">
        <f>C43/Population!C43*1000</f>
        <v>196.10182887563619</v>
      </c>
      <c r="G43" s="29">
        <f>D43/Population!D43*1000</f>
        <v>88.548893595267657</v>
      </c>
    </row>
    <row r="44" spans="2:7" x14ac:dyDescent="0.25">
      <c r="B44" s="39">
        <v>1984</v>
      </c>
      <c r="C44" s="29">
        <f>RawData!C44*1000</f>
        <v>2024.0310150204798</v>
      </c>
      <c r="D44" s="29">
        <f>RawData!D44*1000</f>
        <v>4429</v>
      </c>
      <c r="E44" s="36"/>
      <c r="F44" s="29">
        <f>C44/Population!C44*1000</f>
        <v>205.38112785595939</v>
      </c>
      <c r="G44" s="29">
        <f>D44/Population!D44*1000</f>
        <v>80.489223276269399</v>
      </c>
    </row>
    <row r="45" spans="2:7" x14ac:dyDescent="0.25">
      <c r="B45" s="39">
        <v>1985</v>
      </c>
      <c r="C45" s="29">
        <f>RawData!C45*1000</f>
        <v>2163.1229390077297</v>
      </c>
      <c r="D45" s="29">
        <f>RawData!D45*1000</f>
        <v>4314</v>
      </c>
      <c r="E45" s="36"/>
      <c r="F45" s="29">
        <f>C45/Population!C45*1000</f>
        <v>219.42817397116349</v>
      </c>
      <c r="G45" s="29">
        <f>D45/Population!D45*1000</f>
        <v>78.033427393097455</v>
      </c>
    </row>
    <row r="46" spans="2:7" x14ac:dyDescent="0.25">
      <c r="B46" s="39">
        <v>1986</v>
      </c>
      <c r="C46" s="29">
        <f>RawData!C46*1000</f>
        <v>2339.4241675011299</v>
      </c>
      <c r="D46" s="29">
        <f>RawData!D46*1000</f>
        <v>5072</v>
      </c>
      <c r="E46" s="36"/>
      <c r="F46" s="29">
        <f>C46/Population!C46*1000</f>
        <v>237.21599751583148</v>
      </c>
      <c r="G46" s="29">
        <f>D46/Population!D46*1000</f>
        <v>91.31006174950943</v>
      </c>
    </row>
    <row r="47" spans="2:7" x14ac:dyDescent="0.25">
      <c r="B47" s="39">
        <v>1987</v>
      </c>
      <c r="C47" s="29">
        <f>RawData!C47*1000</f>
        <v>2542.3034706417802</v>
      </c>
      <c r="D47" s="29">
        <f>RawData!D47*1000</f>
        <v>6019</v>
      </c>
      <c r="E47" s="36"/>
      <c r="F47" s="29">
        <f>C47/Population!C47*1000</f>
        <v>257.57887240544886</v>
      </c>
      <c r="G47" s="29">
        <f>D47/Population!D47*1000</f>
        <v>107.82100888506734</v>
      </c>
    </row>
    <row r="48" spans="2:7" x14ac:dyDescent="0.25">
      <c r="B48" s="39">
        <v>1988</v>
      </c>
      <c r="C48" s="29">
        <f>RawData!C48*1000</f>
        <v>2761.1296185707702</v>
      </c>
      <c r="D48" s="29">
        <f>RawData!D48*1000</f>
        <v>6660</v>
      </c>
      <c r="E48" s="36"/>
      <c r="F48" s="29">
        <f>C48/Population!C48*1000</f>
        <v>278.8456492194274</v>
      </c>
      <c r="G48" s="29">
        <f>D48/Population!D48*1000</f>
        <v>118.67849887736556</v>
      </c>
    </row>
    <row r="49" spans="2:7" x14ac:dyDescent="0.25">
      <c r="B49" s="39">
        <v>1989</v>
      </c>
      <c r="C49" s="29">
        <f>RawData!C49*1000</f>
        <v>2985.2713814292201</v>
      </c>
      <c r="D49" s="29">
        <f>RawData!D49*1000</f>
        <v>6760</v>
      </c>
      <c r="E49" s="36"/>
      <c r="F49" s="29">
        <f>C49/Population!C49*1000</f>
        <v>300.38955337383982</v>
      </c>
      <c r="G49" s="29">
        <f>D49/Population!D49*1000</f>
        <v>119.8092976268543</v>
      </c>
    </row>
    <row r="50" spans="2:7" x14ac:dyDescent="0.25">
      <c r="B50" s="39">
        <v>1990</v>
      </c>
      <c r="C50" s="29">
        <f>RawData!C50*1000</f>
        <v>3204.0975293582101</v>
      </c>
      <c r="D50" s="29">
        <f>RawData!D50*1000</f>
        <v>7062</v>
      </c>
      <c r="E50" s="36"/>
      <c r="F50" s="29">
        <f>C50/Population!C50*1000</f>
        <v>321.47060593540783</v>
      </c>
      <c r="G50" s="29">
        <f>D50/Population!D50*1000</f>
        <v>124.53049780458129</v>
      </c>
    </row>
    <row r="51" spans="2:7" x14ac:dyDescent="0.25">
      <c r="B51" s="39">
        <v>1991</v>
      </c>
      <c r="C51" s="29">
        <f>RawData!C51*1000</f>
        <v>3406.9768324988599</v>
      </c>
      <c r="D51" s="29">
        <f>RawData!D51*1000</f>
        <v>8047.0000000000009</v>
      </c>
      <c r="E51" s="36"/>
      <c r="F51" s="29">
        <f>C51/Population!C51*1000</f>
        <v>340.56145866641941</v>
      </c>
      <c r="G51" s="29">
        <f>D51/Population!D51*1000</f>
        <v>137.72977783863348</v>
      </c>
    </row>
    <row r="52" spans="2:7" x14ac:dyDescent="0.25">
      <c r="B52" s="39">
        <v>1992</v>
      </c>
      <c r="C52" s="29">
        <f>RawData!C52*1000</f>
        <v>3583.2780609922602</v>
      </c>
      <c r="D52" s="29">
        <f>RawData!D52*1000</f>
        <v>7945</v>
      </c>
      <c r="E52" s="36"/>
      <c r="F52" s="29">
        <f>C52/Population!C52*1000</f>
        <v>356.72255460351022</v>
      </c>
      <c r="G52" s="29">
        <f>D52/Population!D52*1000</f>
        <v>135.32156969614388</v>
      </c>
    </row>
    <row r="53" spans="2:7" x14ac:dyDescent="0.25">
      <c r="B53" s="39">
        <v>1993</v>
      </c>
      <c r="C53" s="29">
        <f>RawData!C53*1000</f>
        <v>3722.3699849795098</v>
      </c>
      <c r="D53" s="29">
        <f>RawData!D53*1000</f>
        <v>8090.9999999999991</v>
      </c>
      <c r="E53" s="36"/>
      <c r="F53" s="29">
        <f>C53/Population!C53*1000</f>
        <v>369.13625396464795</v>
      </c>
      <c r="G53" s="29">
        <f>D53/Population!D53*1000</f>
        <v>137.22630213191769</v>
      </c>
    </row>
    <row r="54" spans="2:7" x14ac:dyDescent="0.25">
      <c r="B54" s="39">
        <v>1994</v>
      </c>
      <c r="C54" s="29">
        <f>RawData!C54*1000</f>
        <v>3813.6213746017197</v>
      </c>
      <c r="D54" s="29">
        <f>RawData!D54*1000</f>
        <v>8998</v>
      </c>
      <c r="E54" s="36"/>
      <c r="F54" s="29">
        <f>C54/Population!C54*1000</f>
        <v>376.98906431412809</v>
      </c>
      <c r="G54" s="29">
        <f>D54/Population!D54*1000</f>
        <v>152.05745669623997</v>
      </c>
    </row>
    <row r="55" spans="2:7" x14ac:dyDescent="0.25">
      <c r="B55" s="39">
        <v>1995</v>
      </c>
      <c r="C55" s="29">
        <f>RawData!C55*1000</f>
        <v>3846.4010000000003</v>
      </c>
      <c r="D55" s="29">
        <f>RawData!D55*1000</f>
        <v>9563</v>
      </c>
      <c r="E55" s="36"/>
      <c r="F55" s="29">
        <f>C55/Population!C55*1000</f>
        <v>379.44174805169183</v>
      </c>
      <c r="G55" s="29">
        <f>D55/Population!D55*1000</f>
        <v>161.03664286676548</v>
      </c>
    </row>
    <row r="56" spans="2:7" x14ac:dyDescent="0.25">
      <c r="B56" s="39">
        <v>1996</v>
      </c>
      <c r="C56" s="29">
        <f>RawData!C56*1000</f>
        <v>3474.1239999999898</v>
      </c>
      <c r="D56" s="29">
        <f>RawData!D56*1000</f>
        <v>9768</v>
      </c>
      <c r="E56" s="36"/>
      <c r="F56" s="29">
        <f>C56/Population!C56*1000</f>
        <v>342.04233533523575</v>
      </c>
      <c r="G56" s="29">
        <f>D56/Population!D56*1000</f>
        <v>163.92287167094599</v>
      </c>
    </row>
    <row r="57" spans="2:7" x14ac:dyDescent="0.25">
      <c r="B57" s="39">
        <v>1997</v>
      </c>
      <c r="C57" s="29">
        <f>RawData!C57*1000</f>
        <v>3621.9739999999997</v>
      </c>
      <c r="D57" s="29">
        <f>RawData!D57*1000</f>
        <v>10496</v>
      </c>
      <c r="E57" s="36"/>
      <c r="F57" s="29">
        <f>C57/Population!C57*1000</f>
        <v>355.75817699636576</v>
      </c>
      <c r="G57" s="29">
        <f>D57/Population!D57*1000</f>
        <v>175.53307132703404</v>
      </c>
    </row>
    <row r="58" spans="2:7" x14ac:dyDescent="0.25">
      <c r="B58" s="39">
        <v>1998</v>
      </c>
      <c r="C58" s="29">
        <f>RawData!C58*1000</f>
        <v>3822.221</v>
      </c>
      <c r="D58" s="29">
        <f>RawData!D58*1000</f>
        <v>11362</v>
      </c>
      <c r="E58" s="36"/>
      <c r="F58" s="29">
        <f>C58/Population!C58*1000</f>
        <v>374.61736744094878</v>
      </c>
      <c r="G58" s="29">
        <f>D58/Population!D58*1000</f>
        <v>189.33195580810187</v>
      </c>
    </row>
    <row r="59" spans="2:7" x14ac:dyDescent="0.25">
      <c r="B59" s="39">
        <v>1999</v>
      </c>
      <c r="C59" s="29">
        <f>RawData!C59*1000</f>
        <v>3873.3939999999998</v>
      </c>
      <c r="D59" s="29">
        <f>RawData!D59*1000</f>
        <v>13292</v>
      </c>
      <c r="E59" s="36"/>
      <c r="F59" s="29">
        <f>C59/Population!C59*1000</f>
        <v>378.77899471934285</v>
      </c>
      <c r="G59" s="29">
        <f>D59/Population!D59*1000</f>
        <v>220.37635745668575</v>
      </c>
    </row>
    <row r="60" spans="2:7" x14ac:dyDescent="0.25">
      <c r="B60" s="39">
        <v>2000</v>
      </c>
      <c r="C60" s="29">
        <f>RawData!C60*1000</f>
        <v>4126.049</v>
      </c>
      <c r="D60" s="29">
        <f>RawData!D60*1000</f>
        <v>14637</v>
      </c>
      <c r="E60" s="36"/>
      <c r="F60" s="29">
        <f>C60/Population!C60*1000</f>
        <v>402.50209735635542</v>
      </c>
      <c r="G60" s="29">
        <f>D60/Population!D60*1000</f>
        <v>241.03746397694525</v>
      </c>
    </row>
    <row r="61" spans="2:7" x14ac:dyDescent="0.25">
      <c r="B61" s="39">
        <v>2001</v>
      </c>
      <c r="C61" s="29">
        <f>RawData!C61*1000</f>
        <v>4190.1959999999899</v>
      </c>
      <c r="D61" s="29">
        <f>RawData!D61*1000</f>
        <v>15565</v>
      </c>
      <c r="E61" s="36"/>
      <c r="F61" s="29">
        <f>C61/Population!C61*1000</f>
        <v>407.32925051035193</v>
      </c>
      <c r="G61" s="29">
        <f>D61/Population!D61*1000</f>
        <v>254.48392001700375</v>
      </c>
    </row>
    <row r="62" spans="2:7" x14ac:dyDescent="0.25">
      <c r="B62" s="39">
        <v>2002</v>
      </c>
      <c r="C62" s="29">
        <f>RawData!C62*1000</f>
        <v>3875.1310000000003</v>
      </c>
      <c r="D62" s="29">
        <f>RawData!D62*1000</f>
        <v>15445</v>
      </c>
      <c r="E62" s="36"/>
      <c r="F62" s="29">
        <f>C62/Population!C62*1000</f>
        <v>375.02477499274175</v>
      </c>
      <c r="G62" s="29">
        <f>D62/Population!D62*1000</f>
        <v>250.71016962908854</v>
      </c>
    </row>
    <row r="63" spans="2:7" x14ac:dyDescent="0.25">
      <c r="B63" s="39">
        <v>2003</v>
      </c>
      <c r="C63" s="29">
        <f>RawData!C63*1000</f>
        <v>4063.8189999999995</v>
      </c>
      <c r="D63" s="29">
        <f>RawData!D63*1000</f>
        <v>15945</v>
      </c>
      <c r="E63" s="36"/>
      <c r="F63" s="29">
        <f>C63/Population!C63*1000</f>
        <v>391.65564764841935</v>
      </c>
      <c r="G63" s="29">
        <f>D63/Population!D63*1000</f>
        <v>257.01989103452723</v>
      </c>
    </row>
    <row r="64" spans="2:7" x14ac:dyDescent="0.25">
      <c r="B64" s="39">
        <v>2004</v>
      </c>
      <c r="C64" s="29">
        <f>RawData!C64*1000</f>
        <v>4315.2809999999999</v>
      </c>
      <c r="D64" s="29">
        <f>RawData!D64*1000</f>
        <v>16225.000000000002</v>
      </c>
      <c r="E64" s="36"/>
      <c r="F64" s="29">
        <f>C64/Population!C64*1000</f>
        <v>414.09471259955859</v>
      </c>
      <c r="G64" s="29">
        <f>D64/Population!D64*1000</f>
        <v>259.63738778384089</v>
      </c>
    </row>
    <row r="65" spans="2:7" x14ac:dyDescent="0.25">
      <c r="B65" s="39">
        <v>2005</v>
      </c>
      <c r="C65" s="29">
        <f>RawData!C65*1000</f>
        <v>4757.6720000000005</v>
      </c>
      <c r="D65" s="29">
        <f>RawData!D65*1000</f>
        <v>16021</v>
      </c>
      <c r="E65" s="36"/>
      <c r="F65" s="29">
        <f>C65/Population!C65*1000</f>
        <v>454.01965836434778</v>
      </c>
      <c r="G65" s="29">
        <f>D65/Population!D65*1000</f>
        <v>254.4712347914483</v>
      </c>
    </row>
    <row r="66" spans="2:7" x14ac:dyDescent="0.25">
      <c r="B66" s="39">
        <v>2006</v>
      </c>
      <c r="C66" s="29">
        <f>RawData!C66*1000</f>
        <v>5049.5919999999996</v>
      </c>
      <c r="D66" s="29">
        <f>RawData!D66*1000</f>
        <v>16937</v>
      </c>
      <c r="E66" s="36"/>
      <c r="F66" s="29">
        <f>C66/Population!C66*1000</f>
        <v>478.7250663632916</v>
      </c>
      <c r="G66" s="29">
        <f>D66/Population!D66*1000</f>
        <v>267.17460918397927</v>
      </c>
    </row>
    <row r="67" spans="2:7" x14ac:dyDescent="0.25">
      <c r="B67" s="39">
        <v>2007</v>
      </c>
      <c r="C67" s="29">
        <f>RawData!C67*1000</f>
        <v>5085.1100000000006</v>
      </c>
      <c r="D67" s="29">
        <f>RawData!D67*1000</f>
        <v>17876</v>
      </c>
      <c r="E67" s="36"/>
      <c r="F67" s="29">
        <f>C67/Population!C67*1000</f>
        <v>478.55354790137403</v>
      </c>
      <c r="G67" s="29">
        <f>D67/Population!D67*1000</f>
        <v>280.27155422461237</v>
      </c>
    </row>
    <row r="68" spans="2:7" x14ac:dyDescent="0.25">
      <c r="B68" s="39">
        <v>2008</v>
      </c>
      <c r="C68" s="29">
        <f>RawData!C68*1000</f>
        <v>4706.7049999999899</v>
      </c>
      <c r="D68" s="29">
        <f>RawData!D68*1000</f>
        <v>17435</v>
      </c>
      <c r="E68" s="36"/>
      <c r="F68" s="29">
        <f>C68/Population!C68*1000</f>
        <v>439.46825396825301</v>
      </c>
      <c r="G68" s="29">
        <f>D68/Population!D68*1000</f>
        <v>271.8569223332762</v>
      </c>
    </row>
    <row r="69" spans="2:7" x14ac:dyDescent="0.25">
      <c r="B69" s="39">
        <v>2009</v>
      </c>
      <c r="C69" s="29">
        <f>RawData!C69*1000</f>
        <v>4423.82</v>
      </c>
      <c r="D69" s="29">
        <f>RawData!D69*1000</f>
        <v>16175.999999999998</v>
      </c>
      <c r="E69" s="36"/>
      <c r="F69" s="29">
        <f>C69/Population!C69*1000</f>
        <v>409.76472767691735</v>
      </c>
      <c r="G69" s="29">
        <f>D69/Population!D69*1000</f>
        <v>250.95021641663689</v>
      </c>
    </row>
    <row r="70" spans="2:7" x14ac:dyDescent="0.25">
      <c r="B70" s="39">
        <v>2010</v>
      </c>
      <c r="C70" s="29">
        <f>RawData!C70*1000</f>
        <v>4149.0539999999992</v>
      </c>
      <c r="D70" s="29">
        <f>RawData!D70*1000</f>
        <v>17046</v>
      </c>
      <c r="E70" s="36"/>
      <c r="F70" s="29">
        <f>C70/Population!C70*1000</f>
        <v>380.7868942731277</v>
      </c>
      <c r="G70" s="29">
        <f>D70/Population!D70*1000</f>
        <v>263.16520772544118</v>
      </c>
    </row>
    <row r="71" spans="2:7" x14ac:dyDescent="0.25">
      <c r="B71" s="39">
        <v>2011</v>
      </c>
      <c r="C71" s="29">
        <f>RawData!C71*1000</f>
        <v>4257.0420000000004</v>
      </c>
      <c r="D71" s="29">
        <f>RawData!D71*1000</f>
        <v>17544</v>
      </c>
      <c r="E71" s="36"/>
      <c r="F71" s="29">
        <f>C71/Population!C71*1000</f>
        <v>387.21502637802439</v>
      </c>
      <c r="G71" s="29">
        <f>D71/Population!D71*1000</f>
        <v>269.54691413031787</v>
      </c>
    </row>
    <row r="72" spans="2:7" x14ac:dyDescent="0.25">
      <c r="B72" s="39">
        <v>2012</v>
      </c>
      <c r="C72" s="29">
        <f>RawData!C72*1000</f>
        <v>4453.18299999999</v>
      </c>
      <c r="D72" s="29">
        <f>RawData!D72*1000</f>
        <v>16624</v>
      </c>
      <c r="E72" s="36"/>
      <c r="F72" s="29">
        <f>C72/Population!C72*1000</f>
        <v>402.34757860498644</v>
      </c>
      <c r="G72" s="29">
        <f>D72/Population!D72*1000</f>
        <v>254.17794290781771</v>
      </c>
    </row>
    <row r="73" spans="2:7" x14ac:dyDescent="0.25">
      <c r="B73" s="39">
        <v>2013</v>
      </c>
      <c r="C73" s="29">
        <f>RawData!C73*1000</f>
        <v>4008.7419999999997</v>
      </c>
      <c r="D73" s="29">
        <f>RawData!D73*1000</f>
        <v>15928</v>
      </c>
      <c r="E73" s="36"/>
      <c r="F73" s="29">
        <f>C73/Population!C73*1000</f>
        <v>360.33635955056178</v>
      </c>
      <c r="G73" s="29">
        <f>D73/Population!D73*1000</f>
        <v>242.30254350736277</v>
      </c>
    </row>
    <row r="74" spans="2:7" x14ac:dyDescent="0.25">
      <c r="B74" s="39">
        <v>2014</v>
      </c>
      <c r="C74" s="29">
        <f>RawData!C74*1000</f>
        <v>3744.91168122216</v>
      </c>
      <c r="D74" s="29">
        <f>RawData!D74*1000</f>
        <v>15057</v>
      </c>
      <c r="E74" s="36"/>
      <c r="F74" s="29">
        <f>C74/Population!C74*1000</f>
        <v>334.96526665672269</v>
      </c>
      <c r="G74" s="29">
        <f>D74/Population!D74*1000</f>
        <v>227.18288395672707</v>
      </c>
    </row>
    <row r="75" spans="2:7" x14ac:dyDescent="0.25">
      <c r="B75" s="39">
        <v>2015</v>
      </c>
      <c r="C75" s="29">
        <f>RawData!C75*1000</f>
        <v>3608.3650000000002</v>
      </c>
      <c r="D75" s="29">
        <f>RawData!D75*1000</f>
        <v>14973</v>
      </c>
      <c r="E75" s="36"/>
      <c r="F75" s="29">
        <f>C75/Population!C75*1000</f>
        <v>321.08604733938421</v>
      </c>
      <c r="G75" s="29">
        <f>D75/Population!D75*1000</f>
        <v>225.11388751071217</v>
      </c>
    </row>
    <row r="76" spans="2:7" x14ac:dyDescent="0.25">
      <c r="B76" s="39">
        <v>2016</v>
      </c>
      <c r="C76" s="29">
        <f>RawData!C76*1000</f>
        <v>3588.19</v>
      </c>
      <c r="D76" s="29">
        <f>RawData!D76*1000</f>
        <v>15031</v>
      </c>
      <c r="E76" s="36"/>
      <c r="F76" s="29">
        <f>C76/Population!C76*1000</f>
        <v>317.67950420540063</v>
      </c>
      <c r="G76" s="29">
        <f>D76/Population!D76*1000</f>
        <v>225.39963410610923</v>
      </c>
    </row>
    <row r="77" spans="2:7" x14ac:dyDescent="0.25">
      <c r="B77" s="39">
        <v>2017</v>
      </c>
      <c r="C77" s="29">
        <f>RawData!C77*1000</f>
        <v>3922.665</v>
      </c>
      <c r="D77" s="29">
        <f>RawData!D77*1000</f>
        <v>15388</v>
      </c>
      <c r="E77" s="36"/>
      <c r="F77" s="29">
        <f>C77/Population!C77*1000</f>
        <v>345.63970393867299</v>
      </c>
      <c r="G77" s="29">
        <f>D77/Population!D77*1000</f>
        <v>230.25587311087835</v>
      </c>
    </row>
    <row r="78" spans="2:7" x14ac:dyDescent="0.25">
      <c r="B78" s="39">
        <v>2018</v>
      </c>
      <c r="C78" s="29">
        <f>RawData!C78*1000</f>
        <v>3724.0259999999998</v>
      </c>
      <c r="D78" s="29">
        <f>RawData!D78*1000</f>
        <v>16248.000000000002</v>
      </c>
      <c r="E78" s="36"/>
      <c r="F78" s="29">
        <f>C78/Population!C78*1000</f>
        <v>326.55436688881093</v>
      </c>
      <c r="G78" s="29">
        <f>D78/Population!D78*1000</f>
        <v>242.71757640942909</v>
      </c>
    </row>
    <row r="79" spans="2:7" x14ac:dyDescent="0.25">
      <c r="B79" s="39">
        <v>2019</v>
      </c>
      <c r="C79" s="29">
        <f>RawData!C79*1000</f>
        <v>3808</v>
      </c>
      <c r="D79" s="29">
        <f>RawData!D79*1000</f>
        <v>16800</v>
      </c>
      <c r="E79" s="36"/>
      <c r="F79" s="29">
        <f>C79/Population!C79*1000</f>
        <v>331.67842522428361</v>
      </c>
      <c r="G79" s="29">
        <f>D79/Population!D79*1000</f>
        <v>250.78369905956112</v>
      </c>
    </row>
    <row r="80" spans="2:7" x14ac:dyDescent="0.25">
      <c r="B80" s="39">
        <v>2020</v>
      </c>
      <c r="C80" s="29">
        <f>RawData!C80*1000</f>
        <v>3740.4</v>
      </c>
      <c r="D80" s="29">
        <f>RawData!D80*1000</f>
        <v>16793</v>
      </c>
      <c r="E80" s="36"/>
      <c r="F80" s="29">
        <f>C80/Population!C80*1000</f>
        <v>325.4502740798747</v>
      </c>
      <c r="G80" s="29">
        <f>D80/Population!D80*1000</f>
        <v>250.40260050101398</v>
      </c>
    </row>
  </sheetData>
  <mergeCells count="3">
    <mergeCell ref="C3:D3"/>
    <mergeCell ref="C2:G2"/>
    <mergeCell ref="F3:G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M80"/>
  <sheetViews>
    <sheetView showGridLines="0" workbookViewId="0">
      <selection activeCell="Q22" sqref="Q22"/>
    </sheetView>
  </sheetViews>
  <sheetFormatPr defaultRowHeight="15" x14ac:dyDescent="0.25"/>
  <cols>
    <col min="1" max="1" width="9.140625" style="3"/>
    <col min="2" max="2" width="9.140625" style="39"/>
    <col min="3" max="5" width="9.140625" style="3"/>
    <col min="6" max="6" width="2.7109375" style="3" customWidth="1"/>
    <col min="7" max="9" width="9.140625" style="3"/>
    <col min="10" max="10" width="2.7109375" style="3" customWidth="1"/>
    <col min="11" max="13" width="9.140625" style="12"/>
    <col min="14" max="16384" width="9.140625" style="3"/>
  </cols>
  <sheetData>
    <row r="1" spans="2:13" x14ac:dyDescent="0.25">
      <c r="K1" s="3"/>
      <c r="L1" s="3"/>
      <c r="M1" s="3"/>
    </row>
    <row r="2" spans="2:13" x14ac:dyDescent="0.25">
      <c r="C2" s="15" t="s">
        <v>8</v>
      </c>
      <c r="D2" s="15"/>
      <c r="E2" s="15"/>
      <c r="F2" s="15"/>
      <c r="G2" s="15"/>
      <c r="H2" s="15"/>
      <c r="I2" s="15"/>
      <c r="J2" s="44"/>
      <c r="K2" s="44"/>
      <c r="L2" s="44"/>
      <c r="M2" s="44"/>
    </row>
    <row r="3" spans="2:13" x14ac:dyDescent="0.25">
      <c r="C3" s="37" t="s">
        <v>13</v>
      </c>
      <c r="D3" s="37"/>
      <c r="E3" s="37"/>
      <c r="F3" s="38"/>
      <c r="G3" s="37" t="s">
        <v>12</v>
      </c>
      <c r="H3" s="37"/>
      <c r="I3" s="37"/>
      <c r="J3" s="38"/>
      <c r="K3" s="37" t="s">
        <v>14</v>
      </c>
      <c r="L3" s="37"/>
      <c r="M3" s="37"/>
    </row>
    <row r="4" spans="2:13" x14ac:dyDescent="0.25">
      <c r="B4" s="17" t="s">
        <v>5</v>
      </c>
      <c r="C4" s="2" t="s">
        <v>9</v>
      </c>
      <c r="D4" s="2" t="s">
        <v>10</v>
      </c>
      <c r="E4" s="2" t="s">
        <v>11</v>
      </c>
      <c r="F4" s="1"/>
      <c r="G4" s="2" t="s">
        <v>9</v>
      </c>
      <c r="H4" s="2" t="s">
        <v>10</v>
      </c>
      <c r="I4" s="2" t="s">
        <v>11</v>
      </c>
      <c r="J4" s="1"/>
      <c r="K4" s="2" t="s">
        <v>9</v>
      </c>
      <c r="L4" s="2" t="s">
        <v>10</v>
      </c>
      <c r="M4" s="2" t="s">
        <v>11</v>
      </c>
    </row>
    <row r="5" spans="2:13" x14ac:dyDescent="0.25">
      <c r="B5" s="39">
        <v>1945</v>
      </c>
      <c r="C5" s="47">
        <v>10</v>
      </c>
      <c r="D5" s="29">
        <f>C5*1.5</f>
        <v>15</v>
      </c>
      <c r="E5" s="45">
        <f>C5*2</f>
        <v>20</v>
      </c>
      <c r="F5" s="42"/>
      <c r="G5" s="45">
        <f>ROUND(C5,0)</f>
        <v>10</v>
      </c>
      <c r="H5" s="45">
        <f>ROUND(D5,0)</f>
        <v>15</v>
      </c>
      <c r="I5" s="45">
        <f>ROUND(E5,0)</f>
        <v>20</v>
      </c>
      <c r="J5" s="42"/>
    </row>
    <row r="6" spans="2:13" x14ac:dyDescent="0.25">
      <c r="B6" s="39">
        <v>1946</v>
      </c>
      <c r="C6" s="48">
        <f>C5+$K$6</f>
        <v>10</v>
      </c>
      <c r="D6" s="49">
        <f>D5+$L$6</f>
        <v>15</v>
      </c>
      <c r="E6" s="50">
        <f>E5+$M$6</f>
        <v>20</v>
      </c>
      <c r="F6" s="43"/>
      <c r="G6" s="45">
        <f>ROUND(C6,0)</f>
        <v>10</v>
      </c>
      <c r="H6" s="45">
        <f>ROUND(D6,0)</f>
        <v>15</v>
      </c>
      <c r="I6" s="45">
        <f>ROUND(E6,0)</f>
        <v>20</v>
      </c>
      <c r="J6" s="43"/>
      <c r="K6" s="46">
        <f>(C20-C5)/(B20-B5)</f>
        <v>0</v>
      </c>
      <c r="L6" s="46">
        <f>(D20-D5)/(B20-B5)</f>
        <v>0</v>
      </c>
      <c r="M6" s="46">
        <f>(E20-E5)/(B20-B5)</f>
        <v>0</v>
      </c>
    </row>
    <row r="7" spans="2:13" x14ac:dyDescent="0.25">
      <c r="B7" s="39">
        <v>1947</v>
      </c>
      <c r="C7" s="48">
        <f>C6+$K$6</f>
        <v>10</v>
      </c>
      <c r="D7" s="49">
        <f>D6+$L$6</f>
        <v>15</v>
      </c>
      <c r="E7" s="50">
        <f>E6+$M$6</f>
        <v>20</v>
      </c>
      <c r="F7" s="43"/>
      <c r="G7" s="45">
        <f>ROUND(C7,0)</f>
        <v>10</v>
      </c>
      <c r="H7" s="45">
        <f>ROUND(D7,0)</f>
        <v>15</v>
      </c>
      <c r="I7" s="45">
        <f>ROUND(E7,0)</f>
        <v>20</v>
      </c>
      <c r="J7" s="43"/>
    </row>
    <row r="8" spans="2:13" x14ac:dyDescent="0.25">
      <c r="B8" s="39">
        <v>1948</v>
      </c>
      <c r="C8" s="48">
        <f>C7+$K$6</f>
        <v>10</v>
      </c>
      <c r="D8" s="49">
        <f>D7+$L$6</f>
        <v>15</v>
      </c>
      <c r="E8" s="50">
        <f>E7+$M$6</f>
        <v>20</v>
      </c>
      <c r="F8" s="43"/>
      <c r="G8" s="45">
        <f>ROUND(C8,0)</f>
        <v>10</v>
      </c>
      <c r="H8" s="45">
        <f>ROUND(D8,0)</f>
        <v>15</v>
      </c>
      <c r="I8" s="45">
        <f>ROUND(E8,0)</f>
        <v>20</v>
      </c>
      <c r="J8" s="43"/>
    </row>
    <row r="9" spans="2:13" x14ac:dyDescent="0.25">
      <c r="B9" s="39">
        <v>1949</v>
      </c>
      <c r="C9" s="48">
        <f>C8+$K$6</f>
        <v>10</v>
      </c>
      <c r="D9" s="49">
        <f>D8+$L$6</f>
        <v>15</v>
      </c>
      <c r="E9" s="50">
        <f>E8+$M$6</f>
        <v>20</v>
      </c>
      <c r="F9" s="43"/>
      <c r="G9" s="45">
        <f>ROUND(C9,0)</f>
        <v>10</v>
      </c>
      <c r="H9" s="45">
        <f>ROUND(D9,0)</f>
        <v>15</v>
      </c>
      <c r="I9" s="45">
        <f>ROUND(E9,0)</f>
        <v>20</v>
      </c>
      <c r="J9" s="43"/>
    </row>
    <row r="10" spans="2:13" x14ac:dyDescent="0.25">
      <c r="B10" s="39">
        <v>1950</v>
      </c>
      <c r="C10" s="48">
        <f>C9+$K$6</f>
        <v>10</v>
      </c>
      <c r="D10" s="49">
        <f>D9+$L$6</f>
        <v>15</v>
      </c>
      <c r="E10" s="50">
        <f>E9+$M$6</f>
        <v>20</v>
      </c>
      <c r="F10" s="43"/>
      <c r="G10" s="45">
        <f>ROUND(C10,0)</f>
        <v>10</v>
      </c>
      <c r="H10" s="45">
        <f>ROUND(D10,0)</f>
        <v>15</v>
      </c>
      <c r="I10" s="45">
        <f>ROUND(E10,0)</f>
        <v>20</v>
      </c>
      <c r="J10" s="43"/>
    </row>
    <row r="11" spans="2:13" x14ac:dyDescent="0.25">
      <c r="B11" s="39">
        <v>1951</v>
      </c>
      <c r="C11" s="48">
        <f>C10+$K$6</f>
        <v>10</v>
      </c>
      <c r="D11" s="49">
        <f>D10+$L$6</f>
        <v>15</v>
      </c>
      <c r="E11" s="50">
        <f>E10+$M$6</f>
        <v>20</v>
      </c>
      <c r="F11" s="43"/>
      <c r="G11" s="45">
        <f>ROUND(C11,0)</f>
        <v>10</v>
      </c>
      <c r="H11" s="45">
        <f>ROUND(D11,0)</f>
        <v>15</v>
      </c>
      <c r="I11" s="45">
        <f>ROUND(E11,0)</f>
        <v>20</v>
      </c>
      <c r="J11" s="43"/>
    </row>
    <row r="12" spans="2:13" x14ac:dyDescent="0.25">
      <c r="B12" s="39">
        <v>1952</v>
      </c>
      <c r="C12" s="48">
        <f>C11+$K$6</f>
        <v>10</v>
      </c>
      <c r="D12" s="49">
        <f>D11+$L$6</f>
        <v>15</v>
      </c>
      <c r="E12" s="50">
        <f>E11+$M$6</f>
        <v>20</v>
      </c>
      <c r="F12" s="43"/>
      <c r="G12" s="45">
        <f>ROUND(C12,0)</f>
        <v>10</v>
      </c>
      <c r="H12" s="45">
        <f>ROUND(D12,0)</f>
        <v>15</v>
      </c>
      <c r="I12" s="45">
        <f>ROUND(E12,0)</f>
        <v>20</v>
      </c>
      <c r="J12" s="43"/>
    </row>
    <row r="13" spans="2:13" x14ac:dyDescent="0.25">
      <c r="B13" s="39">
        <v>1953</v>
      </c>
      <c r="C13" s="48">
        <f>C12+$K$6</f>
        <v>10</v>
      </c>
      <c r="D13" s="49">
        <f>D12+$L$6</f>
        <v>15</v>
      </c>
      <c r="E13" s="50">
        <f>E12+$M$6</f>
        <v>20</v>
      </c>
      <c r="F13" s="43"/>
      <c r="G13" s="45">
        <f>ROUND(C13,0)</f>
        <v>10</v>
      </c>
      <c r="H13" s="45">
        <f>ROUND(D13,0)</f>
        <v>15</v>
      </c>
      <c r="I13" s="45">
        <f>ROUND(E13,0)</f>
        <v>20</v>
      </c>
      <c r="J13" s="43"/>
    </row>
    <row r="14" spans="2:13" x14ac:dyDescent="0.25">
      <c r="B14" s="39">
        <v>1954</v>
      </c>
      <c r="C14" s="48">
        <f>C13+$K$6</f>
        <v>10</v>
      </c>
      <c r="D14" s="49">
        <f>D13+$L$6</f>
        <v>15</v>
      </c>
      <c r="E14" s="50">
        <f>E13+$M$6</f>
        <v>20</v>
      </c>
      <c r="F14" s="43"/>
      <c r="G14" s="45">
        <f>ROUND(C14,0)</f>
        <v>10</v>
      </c>
      <c r="H14" s="45">
        <f>ROUND(D14,0)</f>
        <v>15</v>
      </c>
      <c r="I14" s="45">
        <f>ROUND(E14,0)</f>
        <v>20</v>
      </c>
      <c r="J14" s="43"/>
    </row>
    <row r="15" spans="2:13" x14ac:dyDescent="0.25">
      <c r="B15" s="39">
        <v>1955</v>
      </c>
      <c r="C15" s="48">
        <f>C14+$K$6</f>
        <v>10</v>
      </c>
      <c r="D15" s="49">
        <f>D14+$L$6</f>
        <v>15</v>
      </c>
      <c r="E15" s="50">
        <f>E14+$M$6</f>
        <v>20</v>
      </c>
      <c r="F15" s="43"/>
      <c r="G15" s="45">
        <f>ROUND(C15,0)</f>
        <v>10</v>
      </c>
      <c r="H15" s="45">
        <f>ROUND(D15,0)</f>
        <v>15</v>
      </c>
      <c r="I15" s="45">
        <f>ROUND(E15,0)</f>
        <v>20</v>
      </c>
      <c r="J15" s="43"/>
    </row>
    <row r="16" spans="2:13" x14ac:dyDescent="0.25">
      <c r="B16" s="39">
        <v>1956</v>
      </c>
      <c r="C16" s="48">
        <f>C15+$K$6</f>
        <v>10</v>
      </c>
      <c r="D16" s="49">
        <f>D15+$L$6</f>
        <v>15</v>
      </c>
      <c r="E16" s="50">
        <f>E15+$M$6</f>
        <v>20</v>
      </c>
      <c r="F16" s="43"/>
      <c r="G16" s="45">
        <f>ROUND(C16,0)</f>
        <v>10</v>
      </c>
      <c r="H16" s="45">
        <f>ROUND(D16,0)</f>
        <v>15</v>
      </c>
      <c r="I16" s="45">
        <f>ROUND(E16,0)</f>
        <v>20</v>
      </c>
      <c r="J16" s="43"/>
    </row>
    <row r="17" spans="2:13" x14ac:dyDescent="0.25">
      <c r="B17" s="39">
        <v>1957</v>
      </c>
      <c r="C17" s="48">
        <f>C16+$K$6</f>
        <v>10</v>
      </c>
      <c r="D17" s="49">
        <f>D16+$L$6</f>
        <v>15</v>
      </c>
      <c r="E17" s="50">
        <f>E16+$M$6</f>
        <v>20</v>
      </c>
      <c r="F17" s="43"/>
      <c r="G17" s="45">
        <f>ROUND(C17,0)</f>
        <v>10</v>
      </c>
      <c r="H17" s="45">
        <f>ROUND(D17,0)</f>
        <v>15</v>
      </c>
      <c r="I17" s="45">
        <f>ROUND(E17,0)</f>
        <v>20</v>
      </c>
      <c r="J17" s="43"/>
    </row>
    <row r="18" spans="2:13" x14ac:dyDescent="0.25">
      <c r="B18" s="39">
        <v>1958</v>
      </c>
      <c r="C18" s="48">
        <f>C17+$K$6</f>
        <v>10</v>
      </c>
      <c r="D18" s="49">
        <f>D17+$L$6</f>
        <v>15</v>
      </c>
      <c r="E18" s="50">
        <f>E17+$M$6</f>
        <v>20</v>
      </c>
      <c r="F18" s="43"/>
      <c r="G18" s="45">
        <f>ROUND(C18,0)</f>
        <v>10</v>
      </c>
      <c r="H18" s="45">
        <f>ROUND(D18,0)</f>
        <v>15</v>
      </c>
      <c r="I18" s="45">
        <f>ROUND(E18,0)</f>
        <v>20</v>
      </c>
      <c r="J18" s="43"/>
    </row>
    <row r="19" spans="2:13" x14ac:dyDescent="0.25">
      <c r="B19" s="39">
        <v>1959</v>
      </c>
      <c r="C19" s="48">
        <f>C18+$K$6</f>
        <v>10</v>
      </c>
      <c r="D19" s="49">
        <f>D18+$L$6</f>
        <v>15</v>
      </c>
      <c r="E19" s="50">
        <f>E18+$M$6</f>
        <v>20</v>
      </c>
      <c r="F19" s="43"/>
      <c r="G19" s="45">
        <f>ROUND(C19,0)</f>
        <v>10</v>
      </c>
      <c r="H19" s="45">
        <f>ROUND(D19,0)</f>
        <v>15</v>
      </c>
      <c r="I19" s="45">
        <f>ROUND(E19,0)</f>
        <v>20</v>
      </c>
      <c r="J19" s="43"/>
    </row>
    <row r="20" spans="2:13" x14ac:dyDescent="0.25">
      <c r="B20" s="39">
        <v>1960</v>
      </c>
      <c r="C20" s="47">
        <v>10</v>
      </c>
      <c r="D20" s="29">
        <f>C20*1.5</f>
        <v>15</v>
      </c>
      <c r="E20" s="45">
        <f>C20*2</f>
        <v>20</v>
      </c>
      <c r="F20" s="42"/>
      <c r="G20" s="45">
        <f>ROUND(C20,0)</f>
        <v>10</v>
      </c>
      <c r="H20" s="45">
        <f>ROUND(D20,0)</f>
        <v>15</v>
      </c>
      <c r="I20" s="45">
        <f>ROUND(E20,0)</f>
        <v>20</v>
      </c>
      <c r="J20" s="42"/>
    </row>
    <row r="21" spans="2:13" x14ac:dyDescent="0.25">
      <c r="B21" s="39">
        <v>1961</v>
      </c>
      <c r="C21" s="48">
        <f>C20+$K$21</f>
        <v>11</v>
      </c>
      <c r="D21" s="49">
        <f>D20+$L$21</f>
        <v>16</v>
      </c>
      <c r="E21" s="50">
        <f>E20+$M$21</f>
        <v>21</v>
      </c>
      <c r="F21" s="43"/>
      <c r="G21" s="45">
        <f>ROUND(C21,0)</f>
        <v>11</v>
      </c>
      <c r="H21" s="45">
        <f>ROUND(D21,0)</f>
        <v>16</v>
      </c>
      <c r="I21" s="45">
        <f>ROUND(E21,0)</f>
        <v>21</v>
      </c>
      <c r="J21" s="43"/>
      <c r="K21" s="46">
        <f>(C25-C20)/(B25-B20)</f>
        <v>1</v>
      </c>
      <c r="L21" s="46">
        <f>(D25-D20)/(B25-B20)</f>
        <v>1</v>
      </c>
      <c r="M21" s="46">
        <f>(E25-E20)/(B25-B20)</f>
        <v>1</v>
      </c>
    </row>
    <row r="22" spans="2:13" x14ac:dyDescent="0.25">
      <c r="B22" s="39">
        <v>1962</v>
      </c>
      <c r="C22" s="48">
        <f>C21+$K$21</f>
        <v>12</v>
      </c>
      <c r="D22" s="49">
        <f>D21+$L$21</f>
        <v>17</v>
      </c>
      <c r="E22" s="50">
        <f>E21+$M$21</f>
        <v>22</v>
      </c>
      <c r="F22" s="43"/>
      <c r="G22" s="45">
        <f>ROUND(C22,0)</f>
        <v>12</v>
      </c>
      <c r="H22" s="45">
        <f>ROUND(D22,0)</f>
        <v>17</v>
      </c>
      <c r="I22" s="45">
        <f>ROUND(E22,0)</f>
        <v>22</v>
      </c>
      <c r="J22" s="43"/>
    </row>
    <row r="23" spans="2:13" x14ac:dyDescent="0.25">
      <c r="B23" s="39">
        <v>1963</v>
      </c>
      <c r="C23" s="48">
        <f>C22+$K$21</f>
        <v>13</v>
      </c>
      <c r="D23" s="49">
        <f>D22+$L$21</f>
        <v>18</v>
      </c>
      <c r="E23" s="50">
        <f>E22+$M$21</f>
        <v>23</v>
      </c>
      <c r="F23" s="43"/>
      <c r="G23" s="45">
        <f>ROUND(C23,0)</f>
        <v>13</v>
      </c>
      <c r="H23" s="45">
        <f>ROUND(D23,0)</f>
        <v>18</v>
      </c>
      <c r="I23" s="45">
        <f>ROUND(E23,0)</f>
        <v>23</v>
      </c>
      <c r="J23" s="43"/>
    </row>
    <row r="24" spans="2:13" x14ac:dyDescent="0.25">
      <c r="B24" s="39">
        <v>1964</v>
      </c>
      <c r="C24" s="48">
        <f>C23+$K$21</f>
        <v>14</v>
      </c>
      <c r="D24" s="49">
        <f>D23+$L$21</f>
        <v>19</v>
      </c>
      <c r="E24" s="50">
        <f>E23+$M$21</f>
        <v>24</v>
      </c>
      <c r="F24" s="43"/>
      <c r="G24" s="45">
        <f>ROUND(C24,0)</f>
        <v>14</v>
      </c>
      <c r="H24" s="45">
        <f>ROUND(D24,0)</f>
        <v>19</v>
      </c>
      <c r="I24" s="45">
        <f>ROUND(E24,0)</f>
        <v>24</v>
      </c>
      <c r="J24" s="43"/>
    </row>
    <row r="25" spans="2:13" x14ac:dyDescent="0.25">
      <c r="B25" s="39">
        <v>1965</v>
      </c>
      <c r="C25" s="47">
        <v>15</v>
      </c>
      <c r="D25" s="29">
        <v>20</v>
      </c>
      <c r="E25" s="45">
        <v>25</v>
      </c>
      <c r="F25" s="42"/>
      <c r="G25" s="45">
        <f>ROUND(C25,0)</f>
        <v>15</v>
      </c>
      <c r="H25" s="45">
        <f>ROUND(D25,0)</f>
        <v>20</v>
      </c>
      <c r="I25" s="45">
        <f>ROUND(E25,0)</f>
        <v>25</v>
      </c>
      <c r="J25" s="42"/>
    </row>
    <row r="26" spans="2:13" x14ac:dyDescent="0.25">
      <c r="B26" s="39">
        <v>1966</v>
      </c>
      <c r="C26" s="48">
        <f>C25+$K$26</f>
        <v>15.27027027027027</v>
      </c>
      <c r="D26" s="49">
        <f>D25+$L$26</f>
        <v>20.27027027027027</v>
      </c>
      <c r="E26" s="50">
        <f>E25+$M$26</f>
        <v>25.27027027027027</v>
      </c>
      <c r="F26" s="43"/>
      <c r="G26" s="45">
        <f>ROUND(C26,0)</f>
        <v>15</v>
      </c>
      <c r="H26" s="45">
        <f>ROUND(D26,0)</f>
        <v>20</v>
      </c>
      <c r="I26" s="45">
        <f>ROUND(E26,0)</f>
        <v>25</v>
      </c>
      <c r="J26" s="43"/>
      <c r="K26" s="46">
        <f>(C62-C25)/(B62-B25)</f>
        <v>0.27027027027027029</v>
      </c>
      <c r="L26" s="46">
        <f>(D62-D25)/(B62-B25)</f>
        <v>0.27027027027027029</v>
      </c>
      <c r="M26" s="46">
        <f>(E62-E25)/(B62-B25)</f>
        <v>0.27027027027027029</v>
      </c>
    </row>
    <row r="27" spans="2:13" x14ac:dyDescent="0.25">
      <c r="B27" s="39">
        <v>1967</v>
      </c>
      <c r="C27" s="48">
        <f>C26+$K$26</f>
        <v>15.54054054054054</v>
      </c>
      <c r="D27" s="49">
        <f>D26+$L$26</f>
        <v>20.54054054054054</v>
      </c>
      <c r="E27" s="50">
        <f>E26+$M$26</f>
        <v>25.54054054054054</v>
      </c>
      <c r="F27" s="43"/>
      <c r="G27" s="45">
        <f>ROUND(C27,0)</f>
        <v>16</v>
      </c>
      <c r="H27" s="45">
        <f>ROUND(D27,0)</f>
        <v>21</v>
      </c>
      <c r="I27" s="45">
        <f>ROUND(E27,0)</f>
        <v>26</v>
      </c>
      <c r="J27" s="43"/>
    </row>
    <row r="28" spans="2:13" x14ac:dyDescent="0.25">
      <c r="B28" s="39">
        <v>1968</v>
      </c>
      <c r="C28" s="48">
        <f>C27+$K$26</f>
        <v>15.810810810810811</v>
      </c>
      <c r="D28" s="49">
        <f>D27+$L$26</f>
        <v>20.810810810810811</v>
      </c>
      <c r="E28" s="50">
        <f>E27+$M$26</f>
        <v>25.810810810810811</v>
      </c>
      <c r="F28" s="43"/>
      <c r="G28" s="45">
        <f>ROUND(C28,0)</f>
        <v>16</v>
      </c>
      <c r="H28" s="45">
        <f>ROUND(D28,0)</f>
        <v>21</v>
      </c>
      <c r="I28" s="45">
        <f>ROUND(E28,0)</f>
        <v>26</v>
      </c>
      <c r="J28" s="43"/>
    </row>
    <row r="29" spans="2:13" x14ac:dyDescent="0.25">
      <c r="B29" s="39">
        <v>1969</v>
      </c>
      <c r="C29" s="48">
        <f>C28+$K$26</f>
        <v>16.081081081081081</v>
      </c>
      <c r="D29" s="49">
        <f>D28+$L$26</f>
        <v>21.081081081081081</v>
      </c>
      <c r="E29" s="50">
        <f>E28+$M$26</f>
        <v>26.081081081081081</v>
      </c>
      <c r="F29" s="43"/>
      <c r="G29" s="45">
        <f>ROUND(C29,0)</f>
        <v>16</v>
      </c>
      <c r="H29" s="45">
        <f>ROUND(D29,0)</f>
        <v>21</v>
      </c>
      <c r="I29" s="45">
        <f>ROUND(E29,0)</f>
        <v>26</v>
      </c>
      <c r="J29" s="43"/>
    </row>
    <row r="30" spans="2:13" x14ac:dyDescent="0.25">
      <c r="B30" s="39">
        <v>1970</v>
      </c>
      <c r="C30" s="48">
        <f>C29+$K$26</f>
        <v>16.351351351351351</v>
      </c>
      <c r="D30" s="49">
        <f>D29+$L$26</f>
        <v>21.351351351351351</v>
      </c>
      <c r="E30" s="50">
        <f>E29+$M$26</f>
        <v>26.351351351351351</v>
      </c>
      <c r="F30" s="43"/>
      <c r="G30" s="45">
        <f>ROUND(C30,0)</f>
        <v>16</v>
      </c>
      <c r="H30" s="45">
        <f>ROUND(D30,0)</f>
        <v>21</v>
      </c>
      <c r="I30" s="45">
        <f>ROUND(E30,0)</f>
        <v>26</v>
      </c>
      <c r="J30" s="43"/>
    </row>
    <row r="31" spans="2:13" x14ac:dyDescent="0.25">
      <c r="B31" s="39">
        <v>1971</v>
      </c>
      <c r="C31" s="48">
        <f>C30+$K$26</f>
        <v>16.621621621621621</v>
      </c>
      <c r="D31" s="49">
        <f>D30+$L$26</f>
        <v>21.621621621621621</v>
      </c>
      <c r="E31" s="50">
        <f>E30+$M$26</f>
        <v>26.621621621621621</v>
      </c>
      <c r="F31" s="43"/>
      <c r="G31" s="45">
        <f>ROUND(C31,0)</f>
        <v>17</v>
      </c>
      <c r="H31" s="45">
        <f>ROUND(D31,0)</f>
        <v>22</v>
      </c>
      <c r="I31" s="45">
        <f>ROUND(E31,0)</f>
        <v>27</v>
      </c>
      <c r="J31" s="43"/>
    </row>
    <row r="32" spans="2:13" x14ac:dyDescent="0.25">
      <c r="B32" s="39">
        <v>1972</v>
      </c>
      <c r="C32" s="48">
        <f>C31+$K$26</f>
        <v>16.891891891891891</v>
      </c>
      <c r="D32" s="49">
        <f>D31+$L$26</f>
        <v>21.891891891891891</v>
      </c>
      <c r="E32" s="50">
        <f>E31+$M$26</f>
        <v>26.891891891891891</v>
      </c>
      <c r="F32" s="43"/>
      <c r="G32" s="45">
        <f>ROUND(C32,0)</f>
        <v>17</v>
      </c>
      <c r="H32" s="45">
        <f>ROUND(D32,0)</f>
        <v>22</v>
      </c>
      <c r="I32" s="45">
        <f>ROUND(E32,0)</f>
        <v>27</v>
      </c>
      <c r="J32" s="43"/>
    </row>
    <row r="33" spans="2:10" x14ac:dyDescent="0.25">
      <c r="B33" s="39">
        <v>1973</v>
      </c>
      <c r="C33" s="48">
        <f>C32+$K$26</f>
        <v>17.162162162162161</v>
      </c>
      <c r="D33" s="49">
        <f>D32+$L$26</f>
        <v>22.162162162162161</v>
      </c>
      <c r="E33" s="50">
        <f>E32+$M$26</f>
        <v>27.162162162162161</v>
      </c>
      <c r="F33" s="43"/>
      <c r="G33" s="45">
        <f>ROUND(C33,0)</f>
        <v>17</v>
      </c>
      <c r="H33" s="45">
        <f>ROUND(D33,0)</f>
        <v>22</v>
      </c>
      <c r="I33" s="45">
        <f>ROUND(E33,0)</f>
        <v>27</v>
      </c>
      <c r="J33" s="43"/>
    </row>
    <row r="34" spans="2:10" x14ac:dyDescent="0.25">
      <c r="B34" s="39">
        <v>1974</v>
      </c>
      <c r="C34" s="48">
        <f>C33+$K$26</f>
        <v>17.432432432432432</v>
      </c>
      <c r="D34" s="49">
        <f>D33+$L$26</f>
        <v>22.432432432432432</v>
      </c>
      <c r="E34" s="50">
        <f>E33+$M$26</f>
        <v>27.432432432432432</v>
      </c>
      <c r="F34" s="43"/>
      <c r="G34" s="45">
        <f>ROUND(C34,0)</f>
        <v>17</v>
      </c>
      <c r="H34" s="45">
        <f>ROUND(D34,0)</f>
        <v>22</v>
      </c>
      <c r="I34" s="45">
        <f>ROUND(E34,0)</f>
        <v>27</v>
      </c>
      <c r="J34" s="43"/>
    </row>
    <row r="35" spans="2:10" x14ac:dyDescent="0.25">
      <c r="B35" s="39">
        <v>1975</v>
      </c>
      <c r="C35" s="48">
        <f>C34+$K$26</f>
        <v>17.702702702702702</v>
      </c>
      <c r="D35" s="49">
        <f>D34+$L$26</f>
        <v>22.702702702702702</v>
      </c>
      <c r="E35" s="50">
        <f>E34+$M$26</f>
        <v>27.702702702702702</v>
      </c>
      <c r="F35" s="43"/>
      <c r="G35" s="45">
        <f>ROUND(C35,0)</f>
        <v>18</v>
      </c>
      <c r="H35" s="45">
        <f>ROUND(D35,0)</f>
        <v>23</v>
      </c>
      <c r="I35" s="45">
        <f>ROUND(E35,0)</f>
        <v>28</v>
      </c>
      <c r="J35" s="43"/>
    </row>
    <row r="36" spans="2:10" x14ac:dyDescent="0.25">
      <c r="B36" s="39">
        <v>1976</v>
      </c>
      <c r="C36" s="48">
        <f>C35+$K$26</f>
        <v>17.972972972972972</v>
      </c>
      <c r="D36" s="49">
        <f>D35+$L$26</f>
        <v>22.972972972972972</v>
      </c>
      <c r="E36" s="50">
        <f>E35+$M$26</f>
        <v>27.972972972972972</v>
      </c>
      <c r="F36" s="43"/>
      <c r="G36" s="45">
        <f>ROUND(C36,0)</f>
        <v>18</v>
      </c>
      <c r="H36" s="45">
        <f>ROUND(D36,0)</f>
        <v>23</v>
      </c>
      <c r="I36" s="45">
        <f>ROUND(E36,0)</f>
        <v>28</v>
      </c>
      <c r="J36" s="43"/>
    </row>
    <row r="37" spans="2:10" x14ac:dyDescent="0.25">
      <c r="B37" s="39">
        <v>1977</v>
      </c>
      <c r="C37" s="48">
        <f>C36+$K$26</f>
        <v>18.243243243243242</v>
      </c>
      <c r="D37" s="49">
        <f>D36+$L$26</f>
        <v>23.243243243243242</v>
      </c>
      <c r="E37" s="50">
        <f>E36+$M$26</f>
        <v>28.243243243243242</v>
      </c>
      <c r="F37" s="43"/>
      <c r="G37" s="45">
        <f>ROUND(C37,0)</f>
        <v>18</v>
      </c>
      <c r="H37" s="45">
        <f>ROUND(D37,0)</f>
        <v>23</v>
      </c>
      <c r="I37" s="45">
        <f>ROUND(E37,0)</f>
        <v>28</v>
      </c>
      <c r="J37" s="43"/>
    </row>
    <row r="38" spans="2:10" x14ac:dyDescent="0.25">
      <c r="B38" s="39">
        <v>1978</v>
      </c>
      <c r="C38" s="48">
        <f>C37+$K$26</f>
        <v>18.513513513513512</v>
      </c>
      <c r="D38" s="49">
        <f>D37+$L$26</f>
        <v>23.513513513513512</v>
      </c>
      <c r="E38" s="50">
        <f>E37+$M$26</f>
        <v>28.513513513513512</v>
      </c>
      <c r="F38" s="43"/>
      <c r="G38" s="45">
        <f>ROUND(C38,0)</f>
        <v>19</v>
      </c>
      <c r="H38" s="45">
        <f>ROUND(D38,0)</f>
        <v>24</v>
      </c>
      <c r="I38" s="45">
        <f>ROUND(E38,0)</f>
        <v>29</v>
      </c>
      <c r="J38" s="43"/>
    </row>
    <row r="39" spans="2:10" x14ac:dyDescent="0.25">
      <c r="B39" s="39">
        <v>1979</v>
      </c>
      <c r="C39" s="48">
        <f>C38+$K$26</f>
        <v>18.783783783783782</v>
      </c>
      <c r="D39" s="49">
        <f>D38+$L$26</f>
        <v>23.783783783783782</v>
      </c>
      <c r="E39" s="50">
        <f>E38+$M$26</f>
        <v>28.783783783783782</v>
      </c>
      <c r="F39" s="43"/>
      <c r="G39" s="45">
        <f>ROUND(C39,0)</f>
        <v>19</v>
      </c>
      <c r="H39" s="45">
        <f>ROUND(D39,0)</f>
        <v>24</v>
      </c>
      <c r="I39" s="45">
        <f>ROUND(E39,0)</f>
        <v>29</v>
      </c>
      <c r="J39" s="43"/>
    </row>
    <row r="40" spans="2:10" x14ac:dyDescent="0.25">
      <c r="B40" s="39">
        <v>1980</v>
      </c>
      <c r="C40" s="48">
        <f>C39+$K$26</f>
        <v>19.054054054054053</v>
      </c>
      <c r="D40" s="49">
        <f>D39+$L$26</f>
        <v>24.054054054054053</v>
      </c>
      <c r="E40" s="50">
        <f>E39+$M$26</f>
        <v>29.054054054054053</v>
      </c>
      <c r="F40" s="43"/>
      <c r="G40" s="45">
        <f>ROUND(C40,0)</f>
        <v>19</v>
      </c>
      <c r="H40" s="45">
        <f>ROUND(D40,0)</f>
        <v>24</v>
      </c>
      <c r="I40" s="45">
        <f>ROUND(E40,0)</f>
        <v>29</v>
      </c>
      <c r="J40" s="43"/>
    </row>
    <row r="41" spans="2:10" x14ac:dyDescent="0.25">
      <c r="B41" s="39">
        <v>1981</v>
      </c>
      <c r="C41" s="48">
        <f>C40+$K$26</f>
        <v>19.324324324324323</v>
      </c>
      <c r="D41" s="49">
        <f>D40+$L$26</f>
        <v>24.324324324324323</v>
      </c>
      <c r="E41" s="50">
        <f>E40+$M$26</f>
        <v>29.324324324324323</v>
      </c>
      <c r="F41" s="43"/>
      <c r="G41" s="45">
        <f>ROUND(C41,0)</f>
        <v>19</v>
      </c>
      <c r="H41" s="45">
        <f>ROUND(D41,0)</f>
        <v>24</v>
      </c>
      <c r="I41" s="45">
        <f>ROUND(E41,0)</f>
        <v>29</v>
      </c>
      <c r="J41" s="43"/>
    </row>
    <row r="42" spans="2:10" x14ac:dyDescent="0.25">
      <c r="B42" s="39">
        <v>1982</v>
      </c>
      <c r="C42" s="48">
        <f>C41+$K$26</f>
        <v>19.594594594594593</v>
      </c>
      <c r="D42" s="49">
        <f>D41+$L$26</f>
        <v>24.594594594594593</v>
      </c>
      <c r="E42" s="50">
        <f>E41+$M$26</f>
        <v>29.594594594594593</v>
      </c>
      <c r="F42" s="43"/>
      <c r="G42" s="45">
        <f>ROUND(C42,0)</f>
        <v>20</v>
      </c>
      <c r="H42" s="45">
        <f>ROUND(D42,0)</f>
        <v>25</v>
      </c>
      <c r="I42" s="45">
        <f>ROUND(E42,0)</f>
        <v>30</v>
      </c>
      <c r="J42" s="43"/>
    </row>
    <row r="43" spans="2:10" x14ac:dyDescent="0.25">
      <c r="B43" s="39">
        <v>1983</v>
      </c>
      <c r="C43" s="48">
        <f>C42+$K$26</f>
        <v>19.864864864864863</v>
      </c>
      <c r="D43" s="49">
        <f>D42+$L$26</f>
        <v>24.864864864864863</v>
      </c>
      <c r="E43" s="50">
        <f>E42+$M$26</f>
        <v>29.864864864864863</v>
      </c>
      <c r="F43" s="43"/>
      <c r="G43" s="45">
        <f>ROUND(C43,0)</f>
        <v>20</v>
      </c>
      <c r="H43" s="45">
        <f>ROUND(D43,0)</f>
        <v>25</v>
      </c>
      <c r="I43" s="45">
        <f>ROUND(E43,0)</f>
        <v>30</v>
      </c>
      <c r="J43" s="43"/>
    </row>
    <row r="44" spans="2:10" x14ac:dyDescent="0.25">
      <c r="B44" s="39">
        <v>1984</v>
      </c>
      <c r="C44" s="48">
        <f>C43+$K$26</f>
        <v>20.135135135135133</v>
      </c>
      <c r="D44" s="49">
        <f>D43+$L$26</f>
        <v>25.135135135135133</v>
      </c>
      <c r="E44" s="50">
        <f>E43+$M$26</f>
        <v>30.135135135135133</v>
      </c>
      <c r="F44" s="43"/>
      <c r="G44" s="45">
        <f>ROUND(C44,0)</f>
        <v>20</v>
      </c>
      <c r="H44" s="45">
        <f>ROUND(D44,0)</f>
        <v>25</v>
      </c>
      <c r="I44" s="45">
        <f>ROUND(E44,0)</f>
        <v>30</v>
      </c>
      <c r="J44" s="43"/>
    </row>
    <row r="45" spans="2:10" x14ac:dyDescent="0.25">
      <c r="B45" s="39">
        <v>1985</v>
      </c>
      <c r="C45" s="48">
        <f>C44+$K$26</f>
        <v>20.405405405405403</v>
      </c>
      <c r="D45" s="49">
        <f>D44+$L$26</f>
        <v>25.405405405405403</v>
      </c>
      <c r="E45" s="50">
        <f>E44+$M$26</f>
        <v>30.405405405405403</v>
      </c>
      <c r="F45" s="43"/>
      <c r="G45" s="45">
        <f>ROUND(C45,0)</f>
        <v>20</v>
      </c>
      <c r="H45" s="45">
        <f>ROUND(D45,0)</f>
        <v>25</v>
      </c>
      <c r="I45" s="45">
        <f>ROUND(E45,0)</f>
        <v>30</v>
      </c>
      <c r="J45" s="43"/>
    </row>
    <row r="46" spans="2:10" x14ac:dyDescent="0.25">
      <c r="B46" s="39">
        <v>1986</v>
      </c>
      <c r="C46" s="48">
        <f>C45+$K$26</f>
        <v>20.675675675675674</v>
      </c>
      <c r="D46" s="49">
        <f>D45+$L$26</f>
        <v>25.675675675675674</v>
      </c>
      <c r="E46" s="50">
        <f>E45+$M$26</f>
        <v>30.675675675675674</v>
      </c>
      <c r="F46" s="43"/>
      <c r="G46" s="45">
        <f>ROUND(C46,0)</f>
        <v>21</v>
      </c>
      <c r="H46" s="45">
        <f>ROUND(D46,0)</f>
        <v>26</v>
      </c>
      <c r="I46" s="45">
        <f>ROUND(E46,0)</f>
        <v>31</v>
      </c>
      <c r="J46" s="43"/>
    </row>
    <row r="47" spans="2:10" x14ac:dyDescent="0.25">
      <c r="B47" s="39">
        <v>1987</v>
      </c>
      <c r="C47" s="48">
        <f>C46+$K$26</f>
        <v>20.945945945945944</v>
      </c>
      <c r="D47" s="49">
        <f>D46+$L$26</f>
        <v>25.945945945945944</v>
      </c>
      <c r="E47" s="50">
        <f>E46+$M$26</f>
        <v>30.945945945945944</v>
      </c>
      <c r="F47" s="43"/>
      <c r="G47" s="45">
        <f>ROUND(C47,0)</f>
        <v>21</v>
      </c>
      <c r="H47" s="45">
        <f>ROUND(D47,0)</f>
        <v>26</v>
      </c>
      <c r="I47" s="45">
        <f>ROUND(E47,0)</f>
        <v>31</v>
      </c>
      <c r="J47" s="43"/>
    </row>
    <row r="48" spans="2:10" x14ac:dyDescent="0.25">
      <c r="B48" s="39">
        <v>1988</v>
      </c>
      <c r="C48" s="48">
        <f>C47+$K$26</f>
        <v>21.216216216216214</v>
      </c>
      <c r="D48" s="49">
        <f>D47+$L$26</f>
        <v>26.216216216216214</v>
      </c>
      <c r="E48" s="50">
        <f>E47+$M$26</f>
        <v>31.216216216216214</v>
      </c>
      <c r="F48" s="43"/>
      <c r="G48" s="45">
        <f>ROUND(C48,0)</f>
        <v>21</v>
      </c>
      <c r="H48" s="45">
        <f>ROUND(D48,0)</f>
        <v>26</v>
      </c>
      <c r="I48" s="45">
        <f>ROUND(E48,0)</f>
        <v>31</v>
      </c>
      <c r="J48" s="43"/>
    </row>
    <row r="49" spans="2:13" x14ac:dyDescent="0.25">
      <c r="B49" s="39">
        <v>1989</v>
      </c>
      <c r="C49" s="48">
        <f>C48+$K$26</f>
        <v>21.486486486486484</v>
      </c>
      <c r="D49" s="49">
        <f>D48+$L$26</f>
        <v>26.486486486486484</v>
      </c>
      <c r="E49" s="50">
        <f>E48+$M$26</f>
        <v>31.486486486486484</v>
      </c>
      <c r="F49" s="43"/>
      <c r="G49" s="45">
        <f>ROUND(C49,0)</f>
        <v>21</v>
      </c>
      <c r="H49" s="45">
        <f>ROUND(D49,0)</f>
        <v>26</v>
      </c>
      <c r="I49" s="45">
        <f>ROUND(E49,0)</f>
        <v>31</v>
      </c>
      <c r="J49" s="43"/>
    </row>
    <row r="50" spans="2:13" x14ac:dyDescent="0.25">
      <c r="B50" s="39">
        <v>1990</v>
      </c>
      <c r="C50" s="48">
        <f>C49+$K$26</f>
        <v>21.756756756756754</v>
      </c>
      <c r="D50" s="49">
        <f>D49+$L$26</f>
        <v>26.756756756756754</v>
      </c>
      <c r="E50" s="50">
        <f>E49+$M$26</f>
        <v>31.756756756756754</v>
      </c>
      <c r="F50" s="43"/>
      <c r="G50" s="45">
        <f>ROUND(C50,0)</f>
        <v>22</v>
      </c>
      <c r="H50" s="45">
        <f>ROUND(D50,0)</f>
        <v>27</v>
      </c>
      <c r="I50" s="45">
        <f>ROUND(E50,0)</f>
        <v>32</v>
      </c>
      <c r="J50" s="43"/>
    </row>
    <row r="51" spans="2:13" x14ac:dyDescent="0.25">
      <c r="B51" s="39">
        <v>1991</v>
      </c>
      <c r="C51" s="48">
        <f>C50+$K$26</f>
        <v>22.027027027027025</v>
      </c>
      <c r="D51" s="49">
        <f>D50+$L$26</f>
        <v>27.027027027027025</v>
      </c>
      <c r="E51" s="50">
        <f>E50+$M$26</f>
        <v>32.027027027027025</v>
      </c>
      <c r="F51" s="43"/>
      <c r="G51" s="45">
        <f>ROUND(C51,0)</f>
        <v>22</v>
      </c>
      <c r="H51" s="45">
        <f>ROUND(D51,0)</f>
        <v>27</v>
      </c>
      <c r="I51" s="45">
        <f>ROUND(E51,0)</f>
        <v>32</v>
      </c>
      <c r="J51" s="43"/>
    </row>
    <row r="52" spans="2:13" x14ac:dyDescent="0.25">
      <c r="B52" s="39">
        <v>1992</v>
      </c>
      <c r="C52" s="48">
        <f>C51+$K$26</f>
        <v>22.297297297297295</v>
      </c>
      <c r="D52" s="49">
        <f>D51+$L$26</f>
        <v>27.297297297297295</v>
      </c>
      <c r="E52" s="50">
        <f>E51+$M$26</f>
        <v>32.297297297297298</v>
      </c>
      <c r="F52" s="43"/>
      <c r="G52" s="45">
        <f>ROUND(C52,0)</f>
        <v>22</v>
      </c>
      <c r="H52" s="45">
        <f>ROUND(D52,0)</f>
        <v>27</v>
      </c>
      <c r="I52" s="45">
        <f>ROUND(E52,0)</f>
        <v>32</v>
      </c>
      <c r="J52" s="43"/>
    </row>
    <row r="53" spans="2:13" x14ac:dyDescent="0.25">
      <c r="B53" s="39">
        <v>1993</v>
      </c>
      <c r="C53" s="48">
        <f>C52+$K$26</f>
        <v>22.567567567567565</v>
      </c>
      <c r="D53" s="49">
        <f>D52+$L$26</f>
        <v>27.567567567567565</v>
      </c>
      <c r="E53" s="50">
        <f>E52+$M$26</f>
        <v>32.567567567567572</v>
      </c>
      <c r="F53" s="43"/>
      <c r="G53" s="45">
        <f>ROUND(C53,0)</f>
        <v>23</v>
      </c>
      <c r="H53" s="45">
        <f>ROUND(D53,0)</f>
        <v>28</v>
      </c>
      <c r="I53" s="45">
        <f>ROUND(E53,0)</f>
        <v>33</v>
      </c>
      <c r="J53" s="43"/>
    </row>
    <row r="54" spans="2:13" x14ac:dyDescent="0.25">
      <c r="B54" s="39">
        <v>1994</v>
      </c>
      <c r="C54" s="48">
        <f>C53+$K$26</f>
        <v>22.837837837837835</v>
      </c>
      <c r="D54" s="49">
        <f>D53+$L$26</f>
        <v>27.837837837837835</v>
      </c>
      <c r="E54" s="50">
        <f>E53+$M$26</f>
        <v>32.837837837837846</v>
      </c>
      <c r="F54" s="43"/>
      <c r="G54" s="45">
        <f>ROUND(C54,0)</f>
        <v>23</v>
      </c>
      <c r="H54" s="45">
        <f>ROUND(D54,0)</f>
        <v>28</v>
      </c>
      <c r="I54" s="45">
        <f>ROUND(E54,0)</f>
        <v>33</v>
      </c>
      <c r="J54" s="43"/>
    </row>
    <row r="55" spans="2:13" x14ac:dyDescent="0.25">
      <c r="B55" s="39">
        <v>1995</v>
      </c>
      <c r="C55" s="48">
        <f>C54+$K$26</f>
        <v>23.108108108108105</v>
      </c>
      <c r="D55" s="49">
        <f>D54+$L$26</f>
        <v>28.108108108108105</v>
      </c>
      <c r="E55" s="50">
        <f>E54+$M$26</f>
        <v>33.108108108108119</v>
      </c>
      <c r="F55" s="43"/>
      <c r="G55" s="45">
        <f>ROUND(C55,0)</f>
        <v>23</v>
      </c>
      <c r="H55" s="45">
        <f>ROUND(D55,0)</f>
        <v>28</v>
      </c>
      <c r="I55" s="45">
        <f>ROUND(E55,0)</f>
        <v>33</v>
      </c>
      <c r="J55" s="43"/>
    </row>
    <row r="56" spans="2:13" x14ac:dyDescent="0.25">
      <c r="B56" s="39">
        <v>1996</v>
      </c>
      <c r="C56" s="48">
        <f>C55+$K$26</f>
        <v>23.378378378378375</v>
      </c>
      <c r="D56" s="49">
        <f>D55+$L$26</f>
        <v>28.378378378378375</v>
      </c>
      <c r="E56" s="50">
        <f>E55+$M$26</f>
        <v>33.378378378378393</v>
      </c>
      <c r="F56" s="43"/>
      <c r="G56" s="45">
        <f>ROUND(C56,0)</f>
        <v>23</v>
      </c>
      <c r="H56" s="45">
        <f>ROUND(D56,0)</f>
        <v>28</v>
      </c>
      <c r="I56" s="45">
        <f>ROUND(E56,0)</f>
        <v>33</v>
      </c>
      <c r="J56" s="43"/>
    </row>
    <row r="57" spans="2:13" x14ac:dyDescent="0.25">
      <c r="B57" s="39">
        <v>1997</v>
      </c>
      <c r="C57" s="48">
        <f>C56+$K$26</f>
        <v>23.648648648648646</v>
      </c>
      <c r="D57" s="49">
        <f>D56+$L$26</f>
        <v>28.648648648648646</v>
      </c>
      <c r="E57" s="50">
        <f>E56+$M$26</f>
        <v>33.648648648648667</v>
      </c>
      <c r="F57" s="43"/>
      <c r="G57" s="45">
        <f>ROUND(C57,0)</f>
        <v>24</v>
      </c>
      <c r="H57" s="45">
        <f>ROUND(D57,0)</f>
        <v>29</v>
      </c>
      <c r="I57" s="45">
        <f>ROUND(E57,0)</f>
        <v>34</v>
      </c>
      <c r="J57" s="43"/>
    </row>
    <row r="58" spans="2:13" x14ac:dyDescent="0.25">
      <c r="B58" s="39">
        <v>1998</v>
      </c>
      <c r="C58" s="48">
        <f>C57+$K$26</f>
        <v>23.918918918918916</v>
      </c>
      <c r="D58" s="49">
        <f>D57+$L$26</f>
        <v>28.918918918918916</v>
      </c>
      <c r="E58" s="50">
        <f>E57+$M$26</f>
        <v>33.918918918918941</v>
      </c>
      <c r="F58" s="43"/>
      <c r="G58" s="45">
        <f>ROUND(C58,0)</f>
        <v>24</v>
      </c>
      <c r="H58" s="45">
        <f>ROUND(D58,0)</f>
        <v>29</v>
      </c>
      <c r="I58" s="45">
        <f>ROUND(E58,0)</f>
        <v>34</v>
      </c>
      <c r="J58" s="43"/>
    </row>
    <row r="59" spans="2:13" x14ac:dyDescent="0.25">
      <c r="B59" s="39">
        <v>1999</v>
      </c>
      <c r="C59" s="48">
        <f>C58+$K$26</f>
        <v>24.189189189189186</v>
      </c>
      <c r="D59" s="49">
        <f>D58+$L$26</f>
        <v>29.189189189189186</v>
      </c>
      <c r="E59" s="50">
        <f>E58+$M$26</f>
        <v>34.189189189189214</v>
      </c>
      <c r="F59" s="43"/>
      <c r="G59" s="45">
        <f>ROUND(C59,0)</f>
        <v>24</v>
      </c>
      <c r="H59" s="45">
        <f>ROUND(D59,0)</f>
        <v>29</v>
      </c>
      <c r="I59" s="45">
        <f>ROUND(E59,0)</f>
        <v>34</v>
      </c>
      <c r="J59" s="43"/>
    </row>
    <row r="60" spans="2:13" x14ac:dyDescent="0.25">
      <c r="B60" s="39">
        <v>2000</v>
      </c>
      <c r="C60" s="48">
        <f>C59+$K$26</f>
        <v>24.459459459459456</v>
      </c>
      <c r="D60" s="49">
        <f>D59+$L$26</f>
        <v>29.459459459459456</v>
      </c>
      <c r="E60" s="50">
        <f>E59+$M$26</f>
        <v>34.459459459459488</v>
      </c>
      <c r="F60" s="43"/>
      <c r="G60" s="45">
        <f>ROUND(C60,0)</f>
        <v>24</v>
      </c>
      <c r="H60" s="45">
        <f>ROUND(D60,0)</f>
        <v>29</v>
      </c>
      <c r="I60" s="45">
        <f>ROUND(E60,0)</f>
        <v>34</v>
      </c>
      <c r="J60" s="43"/>
    </row>
    <row r="61" spans="2:13" x14ac:dyDescent="0.25">
      <c r="B61" s="39">
        <v>2001</v>
      </c>
      <c r="C61" s="48">
        <f>C60+$K$26</f>
        <v>24.729729729729726</v>
      </c>
      <c r="D61" s="49">
        <f>D60+$L$26</f>
        <v>29.729729729729726</v>
      </c>
      <c r="E61" s="50">
        <f>E60+$M$26</f>
        <v>34.729729729729762</v>
      </c>
      <c r="F61" s="43"/>
      <c r="G61" s="45">
        <f>ROUND(C61,0)</f>
        <v>25</v>
      </c>
      <c r="H61" s="45">
        <f>ROUND(D61,0)</f>
        <v>30</v>
      </c>
      <c r="I61" s="45">
        <f>ROUND(E61,0)</f>
        <v>35</v>
      </c>
      <c r="J61" s="43"/>
    </row>
    <row r="62" spans="2:13" x14ac:dyDescent="0.25">
      <c r="B62" s="39">
        <v>2002</v>
      </c>
      <c r="C62" s="29">
        <v>25</v>
      </c>
      <c r="D62" s="29">
        <v>30</v>
      </c>
      <c r="E62" s="45">
        <v>35</v>
      </c>
      <c r="F62" s="42"/>
      <c r="G62" s="45">
        <f>ROUND(C62,0)</f>
        <v>25</v>
      </c>
      <c r="H62" s="45">
        <f>ROUND(D62,0)</f>
        <v>30</v>
      </c>
      <c r="I62" s="45">
        <f>ROUND(E62,0)</f>
        <v>35</v>
      </c>
      <c r="J62" s="42"/>
    </row>
    <row r="63" spans="2:13" x14ac:dyDescent="0.25">
      <c r="B63" s="39">
        <v>2003</v>
      </c>
      <c r="C63" s="48">
        <f>C62+$K$63</f>
        <v>25</v>
      </c>
      <c r="D63" s="49">
        <f>D62+$L$63</f>
        <v>30</v>
      </c>
      <c r="E63" s="50">
        <f>E62+$M$63</f>
        <v>35</v>
      </c>
      <c r="F63" s="43"/>
      <c r="G63" s="45">
        <f>ROUND(C63,0)</f>
        <v>25</v>
      </c>
      <c r="H63" s="45">
        <f>ROUND(D63,0)</f>
        <v>30</v>
      </c>
      <c r="I63" s="45">
        <f>ROUND(E63,0)</f>
        <v>35</v>
      </c>
      <c r="J63" s="43"/>
      <c r="K63" s="46">
        <f>(C69-C62)/(B69-B62)</f>
        <v>0</v>
      </c>
      <c r="L63" s="46">
        <f>(D69-D62)/(B69-B62)</f>
        <v>0</v>
      </c>
      <c r="M63" s="46">
        <f>(E69-E62)/(B69-B62)</f>
        <v>0</v>
      </c>
    </row>
    <row r="64" spans="2:13" x14ac:dyDescent="0.25">
      <c r="B64" s="39">
        <v>2004</v>
      </c>
      <c r="C64" s="48">
        <f>C63+$K$63</f>
        <v>25</v>
      </c>
      <c r="D64" s="49">
        <f>D63+$L$63</f>
        <v>30</v>
      </c>
      <c r="E64" s="50">
        <f>E63+$M$63</f>
        <v>35</v>
      </c>
      <c r="F64" s="43"/>
      <c r="G64" s="45">
        <f>ROUND(C64,0)</f>
        <v>25</v>
      </c>
      <c r="H64" s="45">
        <f>ROUND(D64,0)</f>
        <v>30</v>
      </c>
      <c r="I64" s="45">
        <f>ROUND(E64,0)</f>
        <v>35</v>
      </c>
      <c r="J64" s="43"/>
    </row>
    <row r="65" spans="2:13" x14ac:dyDescent="0.25">
      <c r="B65" s="39">
        <v>2005</v>
      </c>
      <c r="C65" s="48">
        <f>C64+$K$63</f>
        <v>25</v>
      </c>
      <c r="D65" s="49">
        <f>D64+$L$63</f>
        <v>30</v>
      </c>
      <c r="E65" s="50">
        <f>E64+$M$63</f>
        <v>35</v>
      </c>
      <c r="F65" s="43"/>
      <c r="G65" s="45">
        <f>ROUND(C65,0)</f>
        <v>25</v>
      </c>
      <c r="H65" s="45">
        <f>ROUND(D65,0)</f>
        <v>30</v>
      </c>
      <c r="I65" s="45">
        <f>ROUND(E65,0)</f>
        <v>35</v>
      </c>
      <c r="J65" s="43"/>
    </row>
    <row r="66" spans="2:13" x14ac:dyDescent="0.25">
      <c r="B66" s="39">
        <v>2006</v>
      </c>
      <c r="C66" s="48">
        <f>C65+$K$63</f>
        <v>25</v>
      </c>
      <c r="D66" s="49">
        <f>D65+$L$63</f>
        <v>30</v>
      </c>
      <c r="E66" s="50">
        <f>E65+$M$63</f>
        <v>35</v>
      </c>
      <c r="F66" s="43"/>
      <c r="G66" s="45">
        <f>ROUND(C66,0)</f>
        <v>25</v>
      </c>
      <c r="H66" s="45">
        <f>ROUND(D66,0)</f>
        <v>30</v>
      </c>
      <c r="I66" s="45">
        <f>ROUND(E66,0)</f>
        <v>35</v>
      </c>
      <c r="J66" s="43"/>
    </row>
    <row r="67" spans="2:13" x14ac:dyDescent="0.25">
      <c r="B67" s="39">
        <v>2007</v>
      </c>
      <c r="C67" s="48">
        <f>C66+$K$63</f>
        <v>25</v>
      </c>
      <c r="D67" s="49">
        <f>D66+$L$63</f>
        <v>30</v>
      </c>
      <c r="E67" s="50">
        <f>E66+$M$63</f>
        <v>35</v>
      </c>
      <c r="F67" s="43"/>
      <c r="G67" s="45">
        <f>ROUND(C67,0)</f>
        <v>25</v>
      </c>
      <c r="H67" s="45">
        <f>ROUND(D67,0)</f>
        <v>30</v>
      </c>
      <c r="I67" s="45">
        <f>ROUND(E67,0)</f>
        <v>35</v>
      </c>
      <c r="J67" s="43"/>
    </row>
    <row r="68" spans="2:13" x14ac:dyDescent="0.25">
      <c r="B68" s="39">
        <v>2008</v>
      </c>
      <c r="C68" s="48">
        <f>C67+$K$63</f>
        <v>25</v>
      </c>
      <c r="D68" s="49">
        <f>D67+$L$63</f>
        <v>30</v>
      </c>
      <c r="E68" s="50">
        <f>E67+$M$63</f>
        <v>35</v>
      </c>
      <c r="F68" s="43"/>
      <c r="G68" s="45">
        <f>ROUND(C68,0)</f>
        <v>25</v>
      </c>
      <c r="H68" s="45">
        <f>ROUND(D68,0)</f>
        <v>30</v>
      </c>
      <c r="I68" s="45">
        <f>ROUND(E68,0)</f>
        <v>35</v>
      </c>
      <c r="J68" s="43"/>
    </row>
    <row r="69" spans="2:13" x14ac:dyDescent="0.25">
      <c r="B69" s="39">
        <v>2009</v>
      </c>
      <c r="C69" s="29">
        <v>25</v>
      </c>
      <c r="D69" s="29">
        <v>30</v>
      </c>
      <c r="E69" s="45">
        <v>35</v>
      </c>
      <c r="F69" s="42"/>
      <c r="G69" s="45">
        <f>ROUND(C69,0)</f>
        <v>25</v>
      </c>
      <c r="H69" s="45">
        <f>ROUND(D69,0)</f>
        <v>30</v>
      </c>
      <c r="I69" s="45">
        <f>ROUND(E69,0)</f>
        <v>35</v>
      </c>
      <c r="J69" s="42"/>
    </row>
    <row r="70" spans="2:13" x14ac:dyDescent="0.25">
      <c r="B70" s="39">
        <v>2010</v>
      </c>
      <c r="C70" s="48">
        <f>C69+$K$70</f>
        <v>25</v>
      </c>
      <c r="D70" s="49">
        <f>D69+$L$70</f>
        <v>30</v>
      </c>
      <c r="E70" s="50">
        <f>E69+$M$70</f>
        <v>35</v>
      </c>
      <c r="F70" s="43"/>
      <c r="G70" s="45">
        <f>ROUND(C70,0)</f>
        <v>25</v>
      </c>
      <c r="H70" s="45">
        <f>ROUND(D70,0)</f>
        <v>30</v>
      </c>
      <c r="I70" s="45">
        <f>ROUND(E70,0)</f>
        <v>35</v>
      </c>
      <c r="J70" s="43"/>
      <c r="K70" s="46">
        <f>(C80-C69)/(B80-B69)</f>
        <v>0</v>
      </c>
      <c r="L70" s="46">
        <f>(D80-D69)/(B80-B69)</f>
        <v>0</v>
      </c>
      <c r="M70" s="46">
        <f>(E80-E69)/(B80-B69)</f>
        <v>0</v>
      </c>
    </row>
    <row r="71" spans="2:13" x14ac:dyDescent="0.25">
      <c r="B71" s="39">
        <v>2011</v>
      </c>
      <c r="C71" s="48">
        <f>C70+$K$70</f>
        <v>25</v>
      </c>
      <c r="D71" s="49">
        <f>D70+$L$70</f>
        <v>30</v>
      </c>
      <c r="E71" s="50">
        <f>E70+$M$70</f>
        <v>35</v>
      </c>
      <c r="F71" s="43"/>
      <c r="G71" s="45">
        <f>ROUND(C71,0)</f>
        <v>25</v>
      </c>
      <c r="H71" s="45">
        <f>ROUND(D71,0)</f>
        <v>30</v>
      </c>
      <c r="I71" s="45">
        <f>ROUND(E71,0)</f>
        <v>35</v>
      </c>
      <c r="J71" s="43"/>
    </row>
    <row r="72" spans="2:13" x14ac:dyDescent="0.25">
      <c r="B72" s="39">
        <v>2012</v>
      </c>
      <c r="C72" s="48">
        <f>C71+$K$70</f>
        <v>25</v>
      </c>
      <c r="D72" s="49">
        <f>D71+$L$70</f>
        <v>30</v>
      </c>
      <c r="E72" s="50">
        <f>E71+$M$70</f>
        <v>35</v>
      </c>
      <c r="F72" s="43"/>
      <c r="G72" s="45">
        <f>ROUND(C72,0)</f>
        <v>25</v>
      </c>
      <c r="H72" s="45">
        <f>ROUND(D72,0)</f>
        <v>30</v>
      </c>
      <c r="I72" s="45">
        <f>ROUND(E72,0)</f>
        <v>35</v>
      </c>
      <c r="J72" s="43"/>
    </row>
    <row r="73" spans="2:13" x14ac:dyDescent="0.25">
      <c r="B73" s="39">
        <v>2013</v>
      </c>
      <c r="C73" s="48">
        <f>C72+$K$70</f>
        <v>25</v>
      </c>
      <c r="D73" s="49">
        <f>D72+$L$70</f>
        <v>30</v>
      </c>
      <c r="E73" s="50">
        <f>E72+$M$70</f>
        <v>35</v>
      </c>
      <c r="F73" s="43"/>
      <c r="G73" s="45">
        <f>ROUND(C73,0)</f>
        <v>25</v>
      </c>
      <c r="H73" s="45">
        <f>ROUND(D73,0)</f>
        <v>30</v>
      </c>
      <c r="I73" s="45">
        <f>ROUND(E73,0)</f>
        <v>35</v>
      </c>
      <c r="J73" s="43"/>
    </row>
    <row r="74" spans="2:13" x14ac:dyDescent="0.25">
      <c r="B74" s="39">
        <v>2014</v>
      </c>
      <c r="C74" s="48">
        <f>C73+$K$70</f>
        <v>25</v>
      </c>
      <c r="D74" s="49">
        <f>D73+$L$70</f>
        <v>30</v>
      </c>
      <c r="E74" s="50">
        <f>E73+$M$70</f>
        <v>35</v>
      </c>
      <c r="F74" s="43"/>
      <c r="G74" s="45">
        <f>ROUND(C74,0)</f>
        <v>25</v>
      </c>
      <c r="H74" s="45">
        <f>ROUND(D74,0)</f>
        <v>30</v>
      </c>
      <c r="I74" s="45">
        <f>ROUND(E74,0)</f>
        <v>35</v>
      </c>
      <c r="J74" s="43"/>
    </row>
    <row r="75" spans="2:13" x14ac:dyDescent="0.25">
      <c r="B75" s="39">
        <v>2015</v>
      </c>
      <c r="C75" s="48">
        <f>C74+$K$70</f>
        <v>25</v>
      </c>
      <c r="D75" s="49">
        <f>D74+$L$70</f>
        <v>30</v>
      </c>
      <c r="E75" s="50">
        <f>E74+$M$70</f>
        <v>35</v>
      </c>
      <c r="F75" s="43"/>
      <c r="G75" s="45">
        <f>ROUND(C75,0)</f>
        <v>25</v>
      </c>
      <c r="H75" s="45">
        <f>ROUND(D75,0)</f>
        <v>30</v>
      </c>
      <c r="I75" s="45">
        <f>ROUND(E75,0)</f>
        <v>35</v>
      </c>
      <c r="J75" s="43"/>
    </row>
    <row r="76" spans="2:13" x14ac:dyDescent="0.25">
      <c r="B76" s="39">
        <v>2016</v>
      </c>
      <c r="C76" s="48">
        <f>C75+$K$70</f>
        <v>25</v>
      </c>
      <c r="D76" s="49">
        <f>D75+$L$70</f>
        <v>30</v>
      </c>
      <c r="E76" s="50">
        <f>E75+$M$70</f>
        <v>35</v>
      </c>
      <c r="F76" s="43"/>
      <c r="G76" s="45">
        <f>ROUND(C76,0)</f>
        <v>25</v>
      </c>
      <c r="H76" s="45">
        <f>ROUND(D76,0)</f>
        <v>30</v>
      </c>
      <c r="I76" s="45">
        <f>ROUND(E76,0)</f>
        <v>35</v>
      </c>
      <c r="J76" s="43"/>
    </row>
    <row r="77" spans="2:13" x14ac:dyDescent="0.25">
      <c r="B77" s="39">
        <v>2017</v>
      </c>
      <c r="C77" s="48">
        <f>C76+$K$70</f>
        <v>25</v>
      </c>
      <c r="D77" s="49">
        <f>D76+$L$70</f>
        <v>30</v>
      </c>
      <c r="E77" s="50">
        <f>E76+$M$70</f>
        <v>35</v>
      </c>
      <c r="F77" s="43"/>
      <c r="G77" s="45">
        <f>ROUND(C77,0)</f>
        <v>25</v>
      </c>
      <c r="H77" s="45">
        <f>ROUND(D77,0)</f>
        <v>30</v>
      </c>
      <c r="I77" s="45">
        <f>ROUND(E77,0)</f>
        <v>35</v>
      </c>
      <c r="J77" s="43"/>
    </row>
    <row r="78" spans="2:13" x14ac:dyDescent="0.25">
      <c r="B78" s="39">
        <v>2018</v>
      </c>
      <c r="C78" s="48">
        <f>C77+$K$70</f>
        <v>25</v>
      </c>
      <c r="D78" s="49">
        <f>D77+$L$70</f>
        <v>30</v>
      </c>
      <c r="E78" s="50">
        <f>E77+$M$70</f>
        <v>35</v>
      </c>
      <c r="F78" s="43"/>
      <c r="G78" s="45">
        <f>ROUND(C78,0)</f>
        <v>25</v>
      </c>
      <c r="H78" s="45">
        <f>ROUND(D78,0)</f>
        <v>30</v>
      </c>
      <c r="I78" s="45">
        <f>ROUND(E78,0)</f>
        <v>35</v>
      </c>
      <c r="J78" s="43"/>
    </row>
    <row r="79" spans="2:13" x14ac:dyDescent="0.25">
      <c r="B79" s="39">
        <v>2019</v>
      </c>
      <c r="C79" s="48">
        <f>C78+$K$70</f>
        <v>25</v>
      </c>
      <c r="D79" s="49">
        <f>D78+$L$70</f>
        <v>30</v>
      </c>
      <c r="E79" s="50">
        <f>E78+$M$70</f>
        <v>35</v>
      </c>
      <c r="F79" s="43"/>
      <c r="G79" s="45">
        <f>ROUND(C79,0)</f>
        <v>25</v>
      </c>
      <c r="H79" s="45">
        <f>ROUND(D79,0)</f>
        <v>30</v>
      </c>
      <c r="I79" s="45">
        <f>ROUND(E79,0)</f>
        <v>35</v>
      </c>
      <c r="J79" s="43"/>
    </row>
    <row r="80" spans="2:13" x14ac:dyDescent="0.25">
      <c r="B80" s="39">
        <v>2020</v>
      </c>
      <c r="C80" s="29">
        <v>25</v>
      </c>
      <c r="D80" s="29">
        <v>30</v>
      </c>
      <c r="E80" s="45">
        <v>35</v>
      </c>
      <c r="F80" s="42"/>
      <c r="G80" s="45">
        <f>ROUND(C80,0)</f>
        <v>25</v>
      </c>
      <c r="H80" s="45">
        <f>ROUND(D80,0)</f>
        <v>30</v>
      </c>
      <c r="I80" s="45">
        <f>ROUND(E80,0)</f>
        <v>35</v>
      </c>
      <c r="J80" s="42"/>
    </row>
  </sheetData>
  <mergeCells count="4">
    <mergeCell ref="C3:E3"/>
    <mergeCell ref="K3:M3"/>
    <mergeCell ref="G3:I3"/>
    <mergeCell ref="C2:I2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80"/>
  <sheetViews>
    <sheetView showGridLines="0" workbookViewId="0">
      <selection activeCell="Q8" sqref="Q8:Q9"/>
    </sheetView>
  </sheetViews>
  <sheetFormatPr defaultRowHeight="15" x14ac:dyDescent="0.25"/>
  <cols>
    <col min="1" max="4" width="9.140625" style="3"/>
    <col min="5" max="5" width="2.28515625" style="3" customWidth="1"/>
    <col min="6" max="8" width="17.7109375" style="55" customWidth="1"/>
    <col min="9" max="9" width="2.28515625" style="55" customWidth="1"/>
    <col min="10" max="10" width="19.140625" style="3" bestFit="1" customWidth="1"/>
    <col min="11" max="16384" width="9.140625" style="3"/>
  </cols>
  <sheetData>
    <row r="1" spans="2:10" x14ac:dyDescent="0.25">
      <c r="B1" s="51"/>
      <c r="C1" s="12"/>
      <c r="D1" s="12"/>
      <c r="E1" s="12"/>
      <c r="F1" s="12"/>
      <c r="G1" s="12"/>
      <c r="H1" s="12"/>
      <c r="I1" s="12"/>
      <c r="J1" s="12"/>
    </row>
    <row r="2" spans="2:10" x14ac:dyDescent="0.25">
      <c r="B2" s="15" t="s">
        <v>32</v>
      </c>
      <c r="C2" s="15"/>
      <c r="D2" s="15"/>
      <c r="E2" s="15"/>
      <c r="F2" s="15"/>
      <c r="G2" s="15"/>
      <c r="H2" s="15"/>
      <c r="I2" s="15"/>
      <c r="J2" s="15"/>
    </row>
    <row r="3" spans="2:10" x14ac:dyDescent="0.25">
      <c r="B3" s="14" t="s">
        <v>15</v>
      </c>
      <c r="C3" s="14"/>
      <c r="D3" s="14"/>
      <c r="E3" s="12"/>
      <c r="F3" s="14" t="s">
        <v>21</v>
      </c>
      <c r="G3" s="14"/>
      <c r="H3" s="14"/>
      <c r="I3" s="12"/>
      <c r="J3" s="12" t="s">
        <v>22</v>
      </c>
    </row>
    <row r="4" spans="2:10" x14ac:dyDescent="0.25">
      <c r="B4" s="5" t="s">
        <v>9</v>
      </c>
      <c r="C4" s="5" t="s">
        <v>10</v>
      </c>
      <c r="D4" s="5" t="s">
        <v>11</v>
      </c>
      <c r="E4" s="5"/>
      <c r="F4" s="5" t="s">
        <v>7</v>
      </c>
      <c r="G4" s="5" t="s">
        <v>17</v>
      </c>
      <c r="H4" s="5" t="s">
        <v>18</v>
      </c>
      <c r="I4" s="5"/>
      <c r="J4" s="5" t="s">
        <v>7</v>
      </c>
    </row>
    <row r="5" spans="2:10" x14ac:dyDescent="0.25">
      <c r="B5" s="6">
        <f>Lifespan!B5+Lifespan!G5</f>
        <v>1955</v>
      </c>
      <c r="C5" s="7">
        <f>Lifespan!B5+Lifespan!H5</f>
        <v>1960</v>
      </c>
      <c r="D5" s="52">
        <f>Lifespan!B5+Lifespan!I5</f>
        <v>1965</v>
      </c>
      <c r="E5" s="56"/>
      <c r="F5" s="29">
        <f>Consumption!C5</f>
        <v>0</v>
      </c>
      <c r="G5" s="29"/>
      <c r="H5" s="29"/>
      <c r="I5" s="56"/>
      <c r="J5" s="45"/>
    </row>
    <row r="6" spans="2:10" x14ac:dyDescent="0.25">
      <c r="B6" s="6">
        <f>Lifespan!B6+Lifespan!G6</f>
        <v>1956</v>
      </c>
      <c r="C6" s="7">
        <f>Lifespan!B6+Lifespan!H6</f>
        <v>1961</v>
      </c>
      <c r="D6" s="52">
        <f>Lifespan!B6+Lifespan!I6</f>
        <v>1966</v>
      </c>
      <c r="E6" s="56"/>
      <c r="F6" s="29">
        <f>Consumption!C6</f>
        <v>0</v>
      </c>
      <c r="G6" s="29">
        <f>AVERAGE(F5:F8)</f>
        <v>0.48828124999999772</v>
      </c>
      <c r="H6" s="29"/>
      <c r="I6" s="56"/>
      <c r="J6" s="45">
        <f>G6+J5</f>
        <v>0.48828124999999772</v>
      </c>
    </row>
    <row r="7" spans="2:10" x14ac:dyDescent="0.25">
      <c r="B7" s="6">
        <f>Lifespan!B7+Lifespan!G7</f>
        <v>1957</v>
      </c>
      <c r="C7" s="7">
        <f>Lifespan!B7+Lifespan!H7</f>
        <v>1962</v>
      </c>
      <c r="D7" s="52">
        <f>Lifespan!B7+Lifespan!I7</f>
        <v>1967</v>
      </c>
      <c r="E7" s="56"/>
      <c r="F7" s="29">
        <f>Consumption!C7</f>
        <v>0.39402913943355095</v>
      </c>
      <c r="G7" s="29">
        <f>AVERAGE(F5:F9)</f>
        <v>1.0845588235294081</v>
      </c>
      <c r="H7" s="29">
        <f>G7/Population!C7*1000</f>
        <v>0.12741527532065416</v>
      </c>
      <c r="I7" s="56"/>
      <c r="J7" s="45">
        <f t="shared" ref="J7:J70" si="0">G7+J6</f>
        <v>1.5728400735294059</v>
      </c>
    </row>
    <row r="8" spans="2:10" x14ac:dyDescent="0.25">
      <c r="B8" s="6">
        <f>Lifespan!B8+Lifespan!G8</f>
        <v>1958</v>
      </c>
      <c r="C8" s="7">
        <f>Lifespan!B8+Lifespan!H8</f>
        <v>1963</v>
      </c>
      <c r="D8" s="52">
        <f>Lifespan!B8+Lifespan!I8</f>
        <v>1968</v>
      </c>
      <c r="E8" s="56"/>
      <c r="F8" s="29">
        <f>Consumption!C8</f>
        <v>1.55909586056644</v>
      </c>
      <c r="G8" s="29">
        <f t="shared" ref="G8:G71" si="1">AVERAGE(F6:F10)</f>
        <v>2.3046023965141567</v>
      </c>
      <c r="H8" s="29">
        <f>G8/Population!C8*1000</f>
        <v>0.26918812865292002</v>
      </c>
      <c r="I8" s="56"/>
      <c r="J8" s="45">
        <f t="shared" si="0"/>
        <v>3.8774424700435626</v>
      </c>
    </row>
    <row r="9" spans="2:10" x14ac:dyDescent="0.25">
      <c r="B9" s="6">
        <f>Lifespan!B9+Lifespan!G9</f>
        <v>1959</v>
      </c>
      <c r="C9" s="7">
        <f>Lifespan!B9+Lifespan!H9</f>
        <v>1964</v>
      </c>
      <c r="D9" s="52">
        <f>Lifespan!B9+Lifespan!I9</f>
        <v>1969</v>
      </c>
      <c r="E9" s="56"/>
      <c r="F9" s="29">
        <f>Consumption!C9</f>
        <v>3.46966911764705</v>
      </c>
      <c r="G9" s="29">
        <f t="shared" si="1"/>
        <v>4.1896446078431309</v>
      </c>
      <c r="H9" s="29">
        <f>G9/Population!C9*1000</f>
        <v>0.48656738464114696</v>
      </c>
      <c r="I9" s="56"/>
      <c r="J9" s="45">
        <f t="shared" si="0"/>
        <v>8.0670870778866934</v>
      </c>
    </row>
    <row r="10" spans="2:10" x14ac:dyDescent="0.25">
      <c r="B10" s="6">
        <f>Lifespan!B10+Lifespan!G10</f>
        <v>1960</v>
      </c>
      <c r="C10" s="7">
        <f>Lifespan!B10+Lifespan!H10</f>
        <v>1965</v>
      </c>
      <c r="D10" s="52">
        <f>Lifespan!B10+Lifespan!I10</f>
        <v>1970</v>
      </c>
      <c r="E10" s="56"/>
      <c r="F10" s="29">
        <f>Consumption!C10</f>
        <v>6.1002178649237404</v>
      </c>
      <c r="G10" s="29">
        <f t="shared" si="1"/>
        <v>6.7946623093681797</v>
      </c>
      <c r="H10" s="29">
        <f>G10/Population!C10*1000</f>
        <v>0.7846100073884682</v>
      </c>
      <c r="I10" s="56"/>
      <c r="J10" s="45">
        <f t="shared" si="0"/>
        <v>14.861749387254873</v>
      </c>
    </row>
    <row r="11" spans="2:10" x14ac:dyDescent="0.25">
      <c r="B11" s="6">
        <f>Lifespan!B11+Lifespan!G11</f>
        <v>1961</v>
      </c>
      <c r="C11" s="7">
        <f>Lifespan!B11+Lifespan!H11</f>
        <v>1966</v>
      </c>
      <c r="D11" s="52">
        <f>Lifespan!B11+Lifespan!I11</f>
        <v>1971</v>
      </c>
      <c r="E11" s="56"/>
      <c r="F11" s="29">
        <f>Consumption!C11</f>
        <v>9.425211056644871</v>
      </c>
      <c r="G11" s="29">
        <f t="shared" si="1"/>
        <v>10.094124455337672</v>
      </c>
      <c r="H11" s="29">
        <f>G11/Population!C11*1000</f>
        <v>1.1590144666966067</v>
      </c>
      <c r="I11" s="56"/>
      <c r="J11" s="45">
        <f t="shared" si="0"/>
        <v>24.955873842592545</v>
      </c>
    </row>
    <row r="12" spans="2:10" x14ac:dyDescent="0.25">
      <c r="B12" s="6">
        <f>Lifespan!B12+Lifespan!G12</f>
        <v>1962</v>
      </c>
      <c r="C12" s="7">
        <f>Lifespan!B12+Lifespan!H12</f>
        <v>1967</v>
      </c>
      <c r="D12" s="52">
        <f>Lifespan!B12+Lifespan!I12</f>
        <v>1972</v>
      </c>
      <c r="E12" s="56"/>
      <c r="F12" s="29">
        <f>Consumption!C12</f>
        <v>13.419117647058799</v>
      </c>
      <c r="G12" s="29">
        <f t="shared" si="1"/>
        <v>14.062499999999982</v>
      </c>
      <c r="H12" s="29">
        <f>G12/Population!C12*1000</f>
        <v>1.6055760971711108</v>
      </c>
      <c r="I12" s="56"/>
      <c r="J12" s="45">
        <f t="shared" si="0"/>
        <v>39.018373842592524</v>
      </c>
    </row>
    <row r="13" spans="2:10" x14ac:dyDescent="0.25">
      <c r="B13" s="6">
        <f>Lifespan!B13+Lifespan!G13</f>
        <v>1963</v>
      </c>
      <c r="C13" s="7">
        <f>Lifespan!B13+Lifespan!H13</f>
        <v>1968</v>
      </c>
      <c r="D13" s="52">
        <f>Lifespan!B13+Lifespan!I13</f>
        <v>1973</v>
      </c>
      <c r="E13" s="56"/>
      <c r="F13" s="29">
        <f>Consumption!C13</f>
        <v>18.0564065904139</v>
      </c>
      <c r="G13" s="29">
        <f t="shared" si="1"/>
        <v>18.674257897603454</v>
      </c>
      <c r="H13" s="29">
        <f>G13/Population!C13*1000</f>
        <v>2.1201843869001853</v>
      </c>
      <c r="I13" s="56"/>
      <c r="J13" s="45">
        <f t="shared" si="0"/>
        <v>57.692631740195978</v>
      </c>
    </row>
    <row r="14" spans="2:10" x14ac:dyDescent="0.25">
      <c r="B14" s="6">
        <f>Lifespan!B14+Lifespan!G14</f>
        <v>1964</v>
      </c>
      <c r="C14" s="7">
        <f>Lifespan!B14+Lifespan!H14</f>
        <v>1969</v>
      </c>
      <c r="D14" s="52">
        <f>Lifespan!B14+Lifespan!I14</f>
        <v>1974</v>
      </c>
      <c r="E14" s="56"/>
      <c r="F14" s="29">
        <f>Consumption!C14</f>
        <v>23.311546840958599</v>
      </c>
      <c r="G14" s="29">
        <f t="shared" si="1"/>
        <v>23.903867102396482</v>
      </c>
      <c r="H14" s="29">
        <f>G14/Population!C14*1000</f>
        <v>2.6988203566969289</v>
      </c>
      <c r="I14" s="56"/>
      <c r="J14" s="45">
        <f t="shared" si="0"/>
        <v>81.596498842592467</v>
      </c>
    </row>
    <row r="15" spans="2:10" x14ac:dyDescent="0.25">
      <c r="B15" s="6">
        <f>Lifespan!B15+Lifespan!G15</f>
        <v>1965</v>
      </c>
      <c r="C15" s="7">
        <f>Lifespan!B15+Lifespan!H15</f>
        <v>1970</v>
      </c>
      <c r="D15" s="52">
        <f>Lifespan!B15+Lifespan!I15</f>
        <v>1975</v>
      </c>
      <c r="E15" s="56"/>
      <c r="F15" s="29">
        <f>Consumption!C15</f>
        <v>29.159007352941099</v>
      </c>
      <c r="G15" s="29">
        <f t="shared" si="1"/>
        <v>29.72579656862742</v>
      </c>
      <c r="H15" s="29">
        <f>G15/Population!C15*1000</f>
        <v>3.3375540263953285</v>
      </c>
      <c r="I15" s="56"/>
      <c r="J15" s="45">
        <f t="shared" si="0"/>
        <v>111.32229541121988</v>
      </c>
    </row>
    <row r="16" spans="2:10" x14ac:dyDescent="0.25">
      <c r="B16" s="6">
        <f>Lifespan!B16+Lifespan!G16</f>
        <v>1966</v>
      </c>
      <c r="C16" s="7">
        <f>Lifespan!B16+Lifespan!H16</f>
        <v>1971</v>
      </c>
      <c r="D16" s="52">
        <f>Lifespan!B16+Lifespan!I16</f>
        <v>1976</v>
      </c>
      <c r="E16" s="56"/>
      <c r="F16" s="29">
        <f>Consumption!C16</f>
        <v>35.573257080609999</v>
      </c>
      <c r="G16" s="29">
        <f t="shared" si="1"/>
        <v>36.114515250544642</v>
      </c>
      <c r="H16" s="29">
        <f>G16/Population!C16*1000</f>
        <v>4.0325419648450138</v>
      </c>
      <c r="I16" s="56"/>
      <c r="J16" s="45">
        <f t="shared" si="0"/>
        <v>147.43681066176453</v>
      </c>
    </row>
    <row r="17" spans="2:10" x14ac:dyDescent="0.25">
      <c r="B17" s="6">
        <f>Lifespan!B17+Lifespan!G17</f>
        <v>1967</v>
      </c>
      <c r="C17" s="7">
        <f>Lifespan!B17+Lifespan!H17</f>
        <v>1972</v>
      </c>
      <c r="D17" s="52">
        <f>Lifespan!B17+Lifespan!I17</f>
        <v>1977</v>
      </c>
      <c r="E17" s="56"/>
      <c r="F17" s="29">
        <f>Consumption!C17</f>
        <v>42.528764978213502</v>
      </c>
      <c r="G17" s="29">
        <f t="shared" si="1"/>
        <v>45.228860294117609</v>
      </c>
      <c r="H17" s="29">
        <f>G17/Population!C17*1000</f>
        <v>5.0225956624769745</v>
      </c>
      <c r="I17" s="56"/>
      <c r="J17" s="45">
        <f t="shared" si="0"/>
        <v>192.66567095588215</v>
      </c>
    </row>
    <row r="18" spans="2:10" x14ac:dyDescent="0.25">
      <c r="B18" s="6">
        <f>Lifespan!B18+Lifespan!G18</f>
        <v>1968</v>
      </c>
      <c r="C18" s="7">
        <f>Lifespan!B18+Lifespan!H18</f>
        <v>1973</v>
      </c>
      <c r="D18" s="52">
        <f>Lifespan!B18+Lifespan!I18</f>
        <v>1978</v>
      </c>
      <c r="E18" s="56"/>
      <c r="F18" s="29">
        <f>Consumption!C18</f>
        <v>50</v>
      </c>
      <c r="G18" s="29">
        <f t="shared" si="1"/>
        <v>60.874999999999808</v>
      </c>
      <c r="H18" s="29">
        <f>G18/Population!C18*1000</f>
        <v>6.7232619980119992</v>
      </c>
      <c r="I18" s="56"/>
      <c r="J18" s="45">
        <f t="shared" si="0"/>
        <v>253.54067095588195</v>
      </c>
    </row>
    <row r="19" spans="2:10" x14ac:dyDescent="0.25">
      <c r="B19" s="6">
        <f>Lifespan!B19+Lifespan!G19</f>
        <v>1969</v>
      </c>
      <c r="C19" s="7">
        <f>Lifespan!B19+Lifespan!H19</f>
        <v>1974</v>
      </c>
      <c r="D19" s="52">
        <f>Lifespan!B19+Lifespan!I19</f>
        <v>1979</v>
      </c>
      <c r="E19" s="56"/>
      <c r="F19" s="29">
        <f>Consumption!C19</f>
        <v>68.883272058823493</v>
      </c>
      <c r="G19" s="29">
        <f t="shared" si="1"/>
        <v>86.053547113289397</v>
      </c>
      <c r="H19" s="29">
        <f>G19/Population!C19*1000</f>
        <v>9.4525983749008304</v>
      </c>
      <c r="I19" s="56"/>
      <c r="J19" s="45">
        <f t="shared" si="0"/>
        <v>339.59421806917135</v>
      </c>
    </row>
    <row r="20" spans="2:10" x14ac:dyDescent="0.25">
      <c r="B20" s="6">
        <f>Lifespan!B20+Lifespan!G20</f>
        <v>1970</v>
      </c>
      <c r="C20" s="7">
        <f>Lifespan!B20+Lifespan!H20</f>
        <v>1975</v>
      </c>
      <c r="D20" s="52">
        <f>Lifespan!B20+Lifespan!I20</f>
        <v>1980</v>
      </c>
      <c r="E20" s="56"/>
      <c r="F20" s="29">
        <f>Consumption!C20</f>
        <v>107.389705882352</v>
      </c>
      <c r="G20" s="29">
        <f t="shared" si="1"/>
        <v>122.95955882352889</v>
      </c>
      <c r="H20" s="29">
        <f>G20/Population!C20*1000</f>
        <v>13.433798625972784</v>
      </c>
      <c r="I20" s="56"/>
      <c r="J20" s="45">
        <f t="shared" si="0"/>
        <v>462.55377689270023</v>
      </c>
    </row>
    <row r="21" spans="2:10" x14ac:dyDescent="0.25">
      <c r="B21" s="6">
        <f>Lifespan!B21+Lifespan!G21</f>
        <v>1972</v>
      </c>
      <c r="C21" s="7">
        <f>Lifespan!B21+Lifespan!H21</f>
        <v>1977</v>
      </c>
      <c r="D21" s="52">
        <f>Lifespan!B21+Lifespan!I21</f>
        <v>1982</v>
      </c>
      <c r="E21" s="56"/>
      <c r="F21" s="29">
        <f>Consumption!C21</f>
        <v>161.46599264705799</v>
      </c>
      <c r="G21" s="29">
        <f t="shared" si="1"/>
        <v>172.98253676470532</v>
      </c>
      <c r="H21" s="29">
        <f>G21/Population!C21*1000</f>
        <v>18.835206529257981</v>
      </c>
      <c r="I21" s="56"/>
      <c r="J21" s="45">
        <f t="shared" si="0"/>
        <v>635.53631365740557</v>
      </c>
    </row>
    <row r="22" spans="2:10" x14ac:dyDescent="0.25">
      <c r="B22" s="6">
        <f>Lifespan!B22+Lifespan!G22</f>
        <v>1974</v>
      </c>
      <c r="C22" s="7">
        <f>Lifespan!B22+Lifespan!H22</f>
        <v>1979</v>
      </c>
      <c r="D22" s="52">
        <f>Lifespan!B22+Lifespan!I22</f>
        <v>1984</v>
      </c>
      <c r="E22" s="56"/>
      <c r="F22" s="29">
        <f>Consumption!C22</f>
        <v>227.058823529411</v>
      </c>
      <c r="G22" s="29">
        <f t="shared" si="1"/>
        <v>234.52205882352882</v>
      </c>
      <c r="H22" s="29">
        <f>G22/Population!C22*1000</f>
        <v>25.433473465299731</v>
      </c>
      <c r="I22" s="56"/>
      <c r="J22" s="45">
        <f t="shared" si="0"/>
        <v>870.05837248093439</v>
      </c>
    </row>
    <row r="23" spans="2:10" x14ac:dyDescent="0.25">
      <c r="B23" s="6">
        <f>Lifespan!B23+Lifespan!G23</f>
        <v>1976</v>
      </c>
      <c r="C23" s="7">
        <f>Lifespan!B23+Lifespan!H23</f>
        <v>1981</v>
      </c>
      <c r="D23" s="52">
        <f>Lifespan!B23+Lifespan!I23</f>
        <v>1986</v>
      </c>
      <c r="E23" s="56"/>
      <c r="F23" s="29">
        <f>Consumption!C23</f>
        <v>300.11488970588204</v>
      </c>
      <c r="G23" s="29">
        <f t="shared" si="1"/>
        <v>303.52481617646998</v>
      </c>
      <c r="H23" s="29">
        <f>G23/Population!C23*1000</f>
        <v>32.672208415120558</v>
      </c>
      <c r="I23" s="56"/>
      <c r="J23" s="45">
        <f t="shared" si="0"/>
        <v>1173.5831886574044</v>
      </c>
    </row>
    <row r="24" spans="2:10" x14ac:dyDescent="0.25">
      <c r="B24" s="6">
        <f>Lifespan!B24+Lifespan!G24</f>
        <v>1978</v>
      </c>
      <c r="C24" s="7">
        <f>Lifespan!B24+Lifespan!H24</f>
        <v>1983</v>
      </c>
      <c r="D24" s="52">
        <f>Lifespan!B24+Lifespan!I24</f>
        <v>1988</v>
      </c>
      <c r="E24" s="56"/>
      <c r="F24" s="29">
        <f>Consumption!C24</f>
        <v>376.58088235294099</v>
      </c>
      <c r="G24" s="29">
        <f t="shared" si="1"/>
        <v>375.93749999999937</v>
      </c>
      <c r="H24" s="29">
        <f>G24/Population!C24*1000</f>
        <v>40.08717210492636</v>
      </c>
      <c r="I24" s="56"/>
      <c r="J24" s="45">
        <f t="shared" si="0"/>
        <v>1549.5206886574038</v>
      </c>
    </row>
    <row r="25" spans="2:10" x14ac:dyDescent="0.25">
      <c r="B25" s="6">
        <f>Lifespan!B25+Lifespan!G25</f>
        <v>1980</v>
      </c>
      <c r="C25" s="7">
        <f>Lifespan!B25+Lifespan!H25</f>
        <v>1985</v>
      </c>
      <c r="D25" s="52">
        <f>Lifespan!B25+Lifespan!I25</f>
        <v>1990</v>
      </c>
      <c r="E25" s="56"/>
      <c r="F25" s="29">
        <f>Consumption!C25</f>
        <v>452.40349264705799</v>
      </c>
      <c r="G25" s="29">
        <f t="shared" si="1"/>
        <v>447.70680147058755</v>
      </c>
      <c r="H25" s="29">
        <f>G25/Population!C25*1000</f>
        <v>47.306297703992762</v>
      </c>
      <c r="I25" s="56"/>
      <c r="J25" s="45">
        <f t="shared" si="0"/>
        <v>1997.2274901279914</v>
      </c>
    </row>
    <row r="26" spans="2:10" x14ac:dyDescent="0.25">
      <c r="B26" s="6">
        <f>Lifespan!B26+Lifespan!G26</f>
        <v>1981</v>
      </c>
      <c r="C26" s="7">
        <f>Lifespan!B26+Lifespan!H26</f>
        <v>1986</v>
      </c>
      <c r="D26" s="52">
        <f>Lifespan!B26+Lifespan!I26</f>
        <v>1991</v>
      </c>
      <c r="E26" s="56"/>
      <c r="F26" s="29">
        <f>Consumption!C26</f>
        <v>523.52941176470506</v>
      </c>
      <c r="G26" s="29">
        <f t="shared" si="1"/>
        <v>514.77941176470517</v>
      </c>
      <c r="H26" s="29">
        <f>G26/Population!C26*1000</f>
        <v>54.02806588630407</v>
      </c>
      <c r="I26" s="56"/>
      <c r="J26" s="45">
        <f t="shared" si="0"/>
        <v>2512.0069018926965</v>
      </c>
    </row>
    <row r="27" spans="2:10" x14ac:dyDescent="0.25">
      <c r="B27" s="6">
        <f>Lifespan!B27+Lifespan!G27</f>
        <v>1983</v>
      </c>
      <c r="C27" s="7">
        <f>Lifespan!B27+Lifespan!H27</f>
        <v>1988</v>
      </c>
      <c r="D27" s="52">
        <f>Lifespan!B27+Lifespan!I27</f>
        <v>1993</v>
      </c>
      <c r="E27" s="56"/>
      <c r="F27" s="29">
        <f>Consumption!C27</f>
        <v>585.90533088235202</v>
      </c>
      <c r="G27" s="29">
        <f t="shared" si="1"/>
        <v>573.10202205882274</v>
      </c>
      <c r="H27" s="29">
        <f>G27/Population!C27*1000</f>
        <v>59.81651414871336</v>
      </c>
      <c r="I27" s="56"/>
      <c r="J27" s="45">
        <f t="shared" si="0"/>
        <v>3085.1089239515195</v>
      </c>
    </row>
    <row r="28" spans="2:10" x14ac:dyDescent="0.25">
      <c r="B28" s="6">
        <f>Lifespan!B28+Lifespan!G28</f>
        <v>1984</v>
      </c>
      <c r="C28" s="7">
        <f>Lifespan!B28+Lifespan!H28</f>
        <v>1989</v>
      </c>
      <c r="D28" s="52">
        <f>Lifespan!B28+Lifespan!I28</f>
        <v>1994</v>
      </c>
      <c r="E28" s="56"/>
      <c r="F28" s="29">
        <f>Consumption!C28</f>
        <v>635.47794117647004</v>
      </c>
      <c r="G28" s="29">
        <f t="shared" si="1"/>
        <v>618.62132352941126</v>
      </c>
      <c r="H28" s="29">
        <f>G28/Population!C28*1000</f>
        <v>64.312436171058451</v>
      </c>
      <c r="I28" s="56"/>
      <c r="J28" s="45">
        <f t="shared" si="0"/>
        <v>3703.7302474809308</v>
      </c>
    </row>
    <row r="29" spans="2:10" x14ac:dyDescent="0.25">
      <c r="B29" s="6">
        <f>Lifespan!B29+Lifespan!G29</f>
        <v>1985</v>
      </c>
      <c r="C29" s="7">
        <f>Lifespan!B29+Lifespan!H29</f>
        <v>1990</v>
      </c>
      <c r="D29" s="52">
        <f>Lifespan!B29+Lifespan!I29</f>
        <v>1995</v>
      </c>
      <c r="E29" s="56"/>
      <c r="F29" s="29">
        <f>Consumption!C29</f>
        <v>668.19393382352894</v>
      </c>
      <c r="G29" s="29">
        <f t="shared" si="1"/>
        <v>637.91544117647015</v>
      </c>
      <c r="H29" s="29">
        <f>G29/Population!C29*1000</f>
        <v>66.132639558000221</v>
      </c>
      <c r="I29" s="56"/>
      <c r="J29" s="45">
        <f t="shared" si="0"/>
        <v>4341.6456886574006</v>
      </c>
    </row>
    <row r="30" spans="2:10" x14ac:dyDescent="0.25">
      <c r="B30" s="6">
        <f>Lifespan!B30+Lifespan!G30</f>
        <v>1986</v>
      </c>
      <c r="C30" s="7">
        <f>Lifespan!B30+Lifespan!H30</f>
        <v>1991</v>
      </c>
      <c r="D30" s="52">
        <f>Lifespan!B30+Lifespan!I30</f>
        <v>1996</v>
      </c>
      <c r="E30" s="56"/>
      <c r="F30" s="29">
        <f>Consumption!C30</f>
        <v>680</v>
      </c>
      <c r="G30" s="29">
        <f t="shared" si="1"/>
        <v>650.73437499999977</v>
      </c>
      <c r="H30" s="29">
        <f>G30/Population!C30*1000</f>
        <v>67.391712406793673</v>
      </c>
      <c r="I30" s="56"/>
      <c r="J30" s="45">
        <f t="shared" si="0"/>
        <v>4992.3800636574006</v>
      </c>
    </row>
    <row r="31" spans="2:10" x14ac:dyDescent="0.25">
      <c r="B31" s="6">
        <f>Lifespan!B31+Lifespan!G31</f>
        <v>1988</v>
      </c>
      <c r="C31" s="7">
        <f>Lifespan!B31+Lifespan!H31</f>
        <v>1993</v>
      </c>
      <c r="D31" s="52">
        <f>Lifespan!B31+Lifespan!I31</f>
        <v>1998</v>
      </c>
      <c r="E31" s="56"/>
      <c r="F31" s="29">
        <f>Consumption!C31</f>
        <v>620</v>
      </c>
      <c r="G31" s="29">
        <f t="shared" si="1"/>
        <v>677.63878676470574</v>
      </c>
      <c r="H31" s="29">
        <f>G31/Population!C31*1000</f>
        <v>70.054666263279827</v>
      </c>
      <c r="I31" s="56"/>
      <c r="J31" s="45">
        <f t="shared" si="0"/>
        <v>5670.018850422106</v>
      </c>
    </row>
    <row r="32" spans="2:10" x14ac:dyDescent="0.25">
      <c r="B32" s="6">
        <f>Lifespan!B32+Lifespan!G32</f>
        <v>1989</v>
      </c>
      <c r="C32" s="7">
        <f>Lifespan!B32+Lifespan!H32</f>
        <v>1994</v>
      </c>
      <c r="D32" s="52">
        <f>Lifespan!B32+Lifespan!I32</f>
        <v>1999</v>
      </c>
      <c r="E32" s="56"/>
      <c r="F32" s="29">
        <f>Consumption!C32</f>
        <v>650</v>
      </c>
      <c r="G32" s="29">
        <f t="shared" si="1"/>
        <v>754</v>
      </c>
      <c r="H32" s="29">
        <f>G32/Population!C32*1000</f>
        <v>77.643908969210173</v>
      </c>
      <c r="I32" s="56"/>
      <c r="J32" s="45">
        <f t="shared" si="0"/>
        <v>6424.018850422106</v>
      </c>
    </row>
    <row r="33" spans="2:10" x14ac:dyDescent="0.25">
      <c r="B33" s="6">
        <f>Lifespan!B33+Lifespan!G33</f>
        <v>1990</v>
      </c>
      <c r="C33" s="7">
        <f>Lifespan!B33+Lifespan!H33</f>
        <v>1995</v>
      </c>
      <c r="D33" s="52">
        <f>Lifespan!B33+Lifespan!I33</f>
        <v>2000</v>
      </c>
      <c r="E33" s="56"/>
      <c r="F33" s="29">
        <f>Consumption!C33</f>
        <v>770</v>
      </c>
      <c r="G33" s="29">
        <f t="shared" si="1"/>
        <v>873</v>
      </c>
      <c r="H33" s="29">
        <f>G33/Population!C33*1000</f>
        <v>89.611989324574012</v>
      </c>
      <c r="I33" s="56"/>
      <c r="J33" s="45">
        <f t="shared" si="0"/>
        <v>7297.018850422106</v>
      </c>
    </row>
    <row r="34" spans="2:10" x14ac:dyDescent="0.25">
      <c r="B34" s="6">
        <f>Lifespan!B34+Lifespan!G34</f>
        <v>1991</v>
      </c>
      <c r="C34" s="7">
        <f>Lifespan!B34+Lifespan!H34</f>
        <v>1996</v>
      </c>
      <c r="D34" s="52">
        <f>Lifespan!B34+Lifespan!I34</f>
        <v>2001</v>
      </c>
      <c r="E34" s="56"/>
      <c r="F34" s="29">
        <f>Consumption!C34</f>
        <v>1050</v>
      </c>
      <c r="G34" s="29">
        <f t="shared" si="1"/>
        <v>1063</v>
      </c>
      <c r="H34" s="29">
        <f>G34/Population!C34*1000</f>
        <v>108.78018829308228</v>
      </c>
      <c r="I34" s="56"/>
      <c r="J34" s="45">
        <f t="shared" si="0"/>
        <v>8360.018850422106</v>
      </c>
    </row>
    <row r="35" spans="2:10" x14ac:dyDescent="0.25">
      <c r="B35" s="6">
        <f>Lifespan!B35+Lifespan!G35</f>
        <v>1993</v>
      </c>
      <c r="C35" s="7">
        <f>Lifespan!B35+Lifespan!H35</f>
        <v>1998</v>
      </c>
      <c r="D35" s="52">
        <f>Lifespan!B35+Lifespan!I35</f>
        <v>2003</v>
      </c>
      <c r="E35" s="56"/>
      <c r="F35" s="29">
        <f>Consumption!C35</f>
        <v>1275</v>
      </c>
      <c r="G35" s="29">
        <f t="shared" si="1"/>
        <v>1299</v>
      </c>
      <c r="H35" s="29">
        <f>G35/Population!C35*1000</f>
        <v>132.53749617385981</v>
      </c>
      <c r="I35" s="56"/>
      <c r="J35" s="45">
        <f t="shared" si="0"/>
        <v>9659.018850422106</v>
      </c>
    </row>
    <row r="36" spans="2:10" x14ac:dyDescent="0.25">
      <c r="B36" s="6">
        <f>Lifespan!B36+Lifespan!G36</f>
        <v>1994</v>
      </c>
      <c r="C36" s="7">
        <f>Lifespan!B36+Lifespan!H36</f>
        <v>1999</v>
      </c>
      <c r="D36" s="52">
        <f>Lifespan!B36+Lifespan!I36</f>
        <v>2004</v>
      </c>
      <c r="E36" s="56"/>
      <c r="F36" s="29">
        <f>Consumption!C36</f>
        <v>1570</v>
      </c>
      <c r="G36" s="29">
        <f t="shared" si="1"/>
        <v>1515</v>
      </c>
      <c r="H36" s="29">
        <f>G36/Population!C36*1000</f>
        <v>154.30841311876145</v>
      </c>
      <c r="I36" s="56"/>
      <c r="J36" s="45">
        <f t="shared" si="0"/>
        <v>11174.018850422106</v>
      </c>
    </row>
    <row r="37" spans="2:10" x14ac:dyDescent="0.25">
      <c r="B37" s="6">
        <f>Lifespan!B37+Lifespan!G37</f>
        <v>1995</v>
      </c>
      <c r="C37" s="7">
        <f>Lifespan!B37+Lifespan!H37</f>
        <v>2000</v>
      </c>
      <c r="D37" s="52">
        <f>Lifespan!B37+Lifespan!I37</f>
        <v>2005</v>
      </c>
      <c r="E37" s="56"/>
      <c r="F37" s="29">
        <f>Consumption!C37</f>
        <v>1830</v>
      </c>
      <c r="G37" s="29">
        <f t="shared" si="1"/>
        <v>1675</v>
      </c>
      <c r="H37" s="29">
        <f>G37/Population!C37*1000</f>
        <v>170.39674465920652</v>
      </c>
      <c r="I37" s="56"/>
      <c r="J37" s="45">
        <f t="shared" si="0"/>
        <v>12849.018850422106</v>
      </c>
    </row>
    <row r="38" spans="2:10" x14ac:dyDescent="0.25">
      <c r="B38" s="6">
        <f>Lifespan!B38+Lifespan!G38</f>
        <v>1997</v>
      </c>
      <c r="C38" s="7">
        <f>Lifespan!B38+Lifespan!H38</f>
        <v>2002</v>
      </c>
      <c r="D38" s="52">
        <f>Lifespan!B38+Lifespan!I38</f>
        <v>2007</v>
      </c>
      <c r="E38" s="56"/>
      <c r="F38" s="29">
        <f>Consumption!C38</f>
        <v>1850</v>
      </c>
      <c r="G38" s="29">
        <f t="shared" si="1"/>
        <v>1920</v>
      </c>
      <c r="H38" s="29">
        <f>G38/Population!C38*1000</f>
        <v>195.1219512195122</v>
      </c>
      <c r="I38" s="56"/>
      <c r="J38" s="45">
        <f t="shared" si="0"/>
        <v>14769.018850422106</v>
      </c>
    </row>
    <row r="39" spans="2:10" x14ac:dyDescent="0.25">
      <c r="B39" s="6">
        <f>Lifespan!B39+Lifespan!G39</f>
        <v>1998</v>
      </c>
      <c r="C39" s="7">
        <f>Lifespan!B39+Lifespan!H39</f>
        <v>2003</v>
      </c>
      <c r="D39" s="52">
        <f>Lifespan!B39+Lifespan!I39</f>
        <v>2008</v>
      </c>
      <c r="E39" s="56"/>
      <c r="F39" s="29">
        <f>Consumption!C39</f>
        <v>1850</v>
      </c>
      <c r="G39" s="29">
        <f t="shared" si="1"/>
        <v>2026</v>
      </c>
      <c r="H39" s="29">
        <f>G39/Population!C39*1000</f>
        <v>205.72705117790412</v>
      </c>
      <c r="I39" s="56"/>
      <c r="J39" s="45">
        <f t="shared" si="0"/>
        <v>16795.018850422108</v>
      </c>
    </row>
    <row r="40" spans="2:10" x14ac:dyDescent="0.25">
      <c r="B40" s="6">
        <f>Lifespan!B40+Lifespan!G40</f>
        <v>1999</v>
      </c>
      <c r="C40" s="7">
        <f>Lifespan!B40+Lifespan!H40</f>
        <v>2004</v>
      </c>
      <c r="D40" s="52">
        <f>Lifespan!B40+Lifespan!I40</f>
        <v>2009</v>
      </c>
      <c r="E40" s="56"/>
      <c r="F40" s="29">
        <f>Consumption!C40</f>
        <v>2500</v>
      </c>
      <c r="G40" s="29">
        <f t="shared" si="1"/>
        <v>2040</v>
      </c>
      <c r="H40" s="29">
        <f>G40/Population!C40*1000</f>
        <v>206.91753727558577</v>
      </c>
      <c r="I40" s="56"/>
      <c r="J40" s="45">
        <f t="shared" si="0"/>
        <v>18835.018850422108</v>
      </c>
    </row>
    <row r="41" spans="2:10" x14ac:dyDescent="0.25">
      <c r="B41" s="6">
        <f>Lifespan!B41+Lifespan!G41</f>
        <v>2000</v>
      </c>
      <c r="C41" s="7">
        <f>Lifespan!B41+Lifespan!H41</f>
        <v>2005</v>
      </c>
      <c r="D41" s="52">
        <f>Lifespan!B41+Lifespan!I41</f>
        <v>2010</v>
      </c>
      <c r="E41" s="56"/>
      <c r="F41" s="29">
        <f>Consumption!C41</f>
        <v>2100</v>
      </c>
      <c r="G41" s="29">
        <f t="shared" si="1"/>
        <v>2056.5559250796541</v>
      </c>
      <c r="H41" s="29">
        <f>G41/Population!C41*1000</f>
        <v>208.59680749362553</v>
      </c>
      <c r="I41" s="56"/>
      <c r="J41" s="45">
        <f t="shared" si="0"/>
        <v>20891.574775501762</v>
      </c>
    </row>
    <row r="42" spans="2:10" x14ac:dyDescent="0.25">
      <c r="B42" s="6">
        <f>Lifespan!B42+Lifespan!G42</f>
        <v>2002</v>
      </c>
      <c r="C42" s="7">
        <f>Lifespan!B42+Lifespan!H42</f>
        <v>2007</v>
      </c>
      <c r="D42" s="52">
        <f>Lifespan!B42+Lifespan!I42</f>
        <v>2012</v>
      </c>
      <c r="E42" s="56"/>
      <c r="F42" s="29">
        <f>Consumption!C42</f>
        <v>1900</v>
      </c>
      <c r="G42" s="29">
        <f t="shared" si="1"/>
        <v>2091.3621280837501</v>
      </c>
      <c r="H42" s="29">
        <f>G42/Population!C42*1000</f>
        <v>212.19177435914671</v>
      </c>
      <c r="I42" s="56"/>
      <c r="J42" s="45">
        <f t="shared" si="0"/>
        <v>22982.936903585512</v>
      </c>
    </row>
    <row r="43" spans="2:10" x14ac:dyDescent="0.25">
      <c r="B43" s="6">
        <f>Lifespan!B43+Lifespan!G43</f>
        <v>2003</v>
      </c>
      <c r="C43" s="7">
        <f>Lifespan!B43+Lifespan!H43</f>
        <v>2008</v>
      </c>
      <c r="D43" s="52">
        <f>Lifespan!B43+Lifespan!I43</f>
        <v>2013</v>
      </c>
      <c r="E43" s="56"/>
      <c r="F43" s="29">
        <f>Consumption!C43</f>
        <v>1932.7796253982701</v>
      </c>
      <c r="G43" s="29">
        <f t="shared" si="1"/>
        <v>2023.9867158852962</v>
      </c>
      <c r="H43" s="29">
        <f>G43/Population!C43*1000</f>
        <v>205.35579503706333</v>
      </c>
      <c r="I43" s="56"/>
      <c r="J43" s="45">
        <f t="shared" si="0"/>
        <v>25006.92361947081</v>
      </c>
    </row>
    <row r="44" spans="2:10" x14ac:dyDescent="0.25">
      <c r="B44" s="6">
        <f>Lifespan!B44+Lifespan!G44</f>
        <v>2004</v>
      </c>
      <c r="C44" s="7">
        <f>Lifespan!B44+Lifespan!H44</f>
        <v>2009</v>
      </c>
      <c r="D44" s="52">
        <f>Lifespan!B44+Lifespan!I44</f>
        <v>2014</v>
      </c>
      <c r="E44" s="56"/>
      <c r="F44" s="29">
        <f>Consumption!C44</f>
        <v>2024.0310150204798</v>
      </c>
      <c r="G44" s="29">
        <f t="shared" si="1"/>
        <v>2071.871549385522</v>
      </c>
      <c r="H44" s="29">
        <f>G44/Population!C44*1000</f>
        <v>210.2355707139038</v>
      </c>
      <c r="I44" s="56"/>
      <c r="J44" s="45">
        <f t="shared" si="0"/>
        <v>27078.795168856333</v>
      </c>
    </row>
    <row r="45" spans="2:10" x14ac:dyDescent="0.25">
      <c r="B45" s="6">
        <f>Lifespan!B45+Lifespan!G45</f>
        <v>2005</v>
      </c>
      <c r="C45" s="7">
        <f>Lifespan!B45+Lifespan!H45</f>
        <v>2010</v>
      </c>
      <c r="D45" s="52">
        <f>Lifespan!B45+Lifespan!I45</f>
        <v>2015</v>
      </c>
      <c r="E45" s="56"/>
      <c r="F45" s="29">
        <f>Consumption!C45</f>
        <v>2163.1229390077297</v>
      </c>
      <c r="G45" s="29">
        <f t="shared" si="1"/>
        <v>2200.332243513878</v>
      </c>
      <c r="H45" s="29">
        <f>G45/Population!C45*1000</f>
        <v>223.20270273015603</v>
      </c>
      <c r="I45" s="56"/>
      <c r="J45" s="45">
        <f t="shared" si="0"/>
        <v>29279.12741237021</v>
      </c>
    </row>
    <row r="46" spans="2:10" x14ac:dyDescent="0.25">
      <c r="B46" s="6">
        <f>Lifespan!B46+Lifespan!G46</f>
        <v>2007</v>
      </c>
      <c r="C46" s="7">
        <f>Lifespan!B46+Lifespan!H46</f>
        <v>2012</v>
      </c>
      <c r="D46" s="52">
        <f>Lifespan!B46+Lifespan!I46</f>
        <v>2017</v>
      </c>
      <c r="E46" s="56"/>
      <c r="F46" s="29">
        <f>Consumption!C46</f>
        <v>2339.4241675011299</v>
      </c>
      <c r="G46" s="29">
        <f t="shared" si="1"/>
        <v>2366.0022421483782</v>
      </c>
      <c r="H46" s="29">
        <f>G46/Population!C46*1000</f>
        <v>239.91099595907303</v>
      </c>
      <c r="I46" s="56"/>
      <c r="J46" s="45">
        <f t="shared" si="0"/>
        <v>31645.129654518587</v>
      </c>
    </row>
    <row r="47" spans="2:10" x14ac:dyDescent="0.25">
      <c r="B47" s="6">
        <f>Lifespan!B47+Lifespan!G47</f>
        <v>2008</v>
      </c>
      <c r="C47" s="7">
        <f>Lifespan!B47+Lifespan!H47</f>
        <v>2013</v>
      </c>
      <c r="D47" s="52">
        <f>Lifespan!B47+Lifespan!I47</f>
        <v>2018</v>
      </c>
      <c r="E47" s="56"/>
      <c r="F47" s="29">
        <f>Consumption!C47</f>
        <v>2542.3034706417802</v>
      </c>
      <c r="G47" s="29">
        <f t="shared" si="1"/>
        <v>2558.2503154301257</v>
      </c>
      <c r="H47" s="29">
        <f>G47/Population!C47*1000</f>
        <v>259.19456083385268</v>
      </c>
      <c r="I47" s="56"/>
      <c r="J47" s="45">
        <f t="shared" si="0"/>
        <v>34203.379969948714</v>
      </c>
    </row>
    <row r="48" spans="2:10" x14ac:dyDescent="0.25">
      <c r="B48" s="6">
        <f>Lifespan!B48+Lifespan!G48</f>
        <v>2009</v>
      </c>
      <c r="C48" s="7">
        <f>Lifespan!B48+Lifespan!H48</f>
        <v>2014</v>
      </c>
      <c r="D48" s="52">
        <f>Lifespan!B48+Lifespan!I48</f>
        <v>2019</v>
      </c>
      <c r="E48" s="56"/>
      <c r="F48" s="29">
        <f>Consumption!C48</f>
        <v>2761.1296185707702</v>
      </c>
      <c r="G48" s="29">
        <f t="shared" si="1"/>
        <v>2766.445233500222</v>
      </c>
      <c r="H48" s="29">
        <f>G48/Population!C48*1000</f>
        <v>279.38247157142217</v>
      </c>
      <c r="I48" s="56"/>
      <c r="J48" s="45">
        <f t="shared" si="0"/>
        <v>36969.825203448934</v>
      </c>
    </row>
    <row r="49" spans="2:10" x14ac:dyDescent="0.25">
      <c r="B49" s="6">
        <f>Lifespan!B49+Lifespan!G49</f>
        <v>2010</v>
      </c>
      <c r="C49" s="7">
        <f>Lifespan!B49+Lifespan!H49</f>
        <v>2015</v>
      </c>
      <c r="D49" s="53">
        <f>Lifespan!B49+Lifespan!I49</f>
        <v>2020</v>
      </c>
      <c r="E49" s="57"/>
      <c r="F49" s="29">
        <f>Consumption!C49</f>
        <v>2985.2713814292201</v>
      </c>
      <c r="G49" s="29">
        <f t="shared" si="1"/>
        <v>2979.9557664997683</v>
      </c>
      <c r="H49" s="29">
        <f>G49/Population!C49*1000</f>
        <v>299.85467563893826</v>
      </c>
      <c r="I49" s="57"/>
      <c r="J49" s="45">
        <f t="shared" si="0"/>
        <v>39949.780969948704</v>
      </c>
    </row>
    <row r="50" spans="2:10" x14ac:dyDescent="0.25">
      <c r="B50" s="6">
        <f>Lifespan!B50+Lifespan!G50</f>
        <v>2012</v>
      </c>
      <c r="C50" s="7">
        <f>Lifespan!B50+Lifespan!H50</f>
        <v>2017</v>
      </c>
      <c r="D50" s="52">
        <f>Lifespan!B50+Lifespan!I50</f>
        <v>2022</v>
      </c>
      <c r="E50" s="56"/>
      <c r="F50" s="29">
        <f>Consumption!C50</f>
        <v>3204.0975293582101</v>
      </c>
      <c r="G50" s="29">
        <f t="shared" si="1"/>
        <v>3188.1506845698641</v>
      </c>
      <c r="H50" s="29">
        <f>G50/Population!C50*1000</f>
        <v>319.87064157418121</v>
      </c>
      <c r="I50" s="56"/>
      <c r="J50" s="45">
        <f t="shared" si="0"/>
        <v>43137.931654518572</v>
      </c>
    </row>
    <row r="51" spans="2:10" x14ac:dyDescent="0.25">
      <c r="B51" s="6">
        <f>Lifespan!B51+Lifespan!G51</f>
        <v>2013</v>
      </c>
      <c r="C51" s="7">
        <f>Lifespan!B51+Lifespan!H51</f>
        <v>2018</v>
      </c>
      <c r="D51" s="52">
        <f>Lifespan!B51+Lifespan!I51</f>
        <v>2023</v>
      </c>
      <c r="E51" s="56"/>
      <c r="F51" s="29">
        <f>Consumption!C51</f>
        <v>3406.9768324988599</v>
      </c>
      <c r="G51" s="29">
        <f t="shared" si="1"/>
        <v>3380.3987578516121</v>
      </c>
      <c r="H51" s="29">
        <f>G51/Population!C51*1000</f>
        <v>337.90471389960135</v>
      </c>
      <c r="I51" s="56"/>
      <c r="J51" s="45">
        <f t="shared" si="0"/>
        <v>46518.330412370182</v>
      </c>
    </row>
    <row r="52" spans="2:10" x14ac:dyDescent="0.25">
      <c r="B52" s="6">
        <f>Lifespan!B52+Lifespan!G52</f>
        <v>2014</v>
      </c>
      <c r="C52" s="13">
        <f>Lifespan!B52+Lifespan!H52</f>
        <v>2019</v>
      </c>
      <c r="D52" s="52">
        <f>Lifespan!B52+Lifespan!I52</f>
        <v>2024</v>
      </c>
      <c r="E52" s="56"/>
      <c r="F52" s="29">
        <f>Consumption!C52</f>
        <v>3583.2780609922602</v>
      </c>
      <c r="G52" s="29">
        <f t="shared" si="1"/>
        <v>3546.0687564861119</v>
      </c>
      <c r="H52" s="29">
        <f>G52/Population!C52*1000</f>
        <v>353.01829332863235</v>
      </c>
      <c r="I52" s="56"/>
      <c r="J52" s="45">
        <f t="shared" si="0"/>
        <v>50064.399168856296</v>
      </c>
    </row>
    <row r="53" spans="2:10" x14ac:dyDescent="0.25">
      <c r="B53" s="6">
        <f>Lifespan!B53+Lifespan!G53</f>
        <v>2016</v>
      </c>
      <c r="C53" s="13">
        <f>Lifespan!B53+Lifespan!H53</f>
        <v>2021</v>
      </c>
      <c r="D53" s="52">
        <f>Lifespan!B53+Lifespan!I53</f>
        <v>2026</v>
      </c>
      <c r="E53" s="56"/>
      <c r="F53" s="29">
        <f>Consumption!C53</f>
        <v>3722.3699849795098</v>
      </c>
      <c r="G53" s="29">
        <f t="shared" si="1"/>
        <v>3674.5294506144701</v>
      </c>
      <c r="H53" s="29">
        <f>G53/Population!C53*1000</f>
        <v>364.39205182610766</v>
      </c>
      <c r="I53" s="56"/>
      <c r="J53" s="45">
        <f t="shared" si="0"/>
        <v>53738.928619470767</v>
      </c>
    </row>
    <row r="54" spans="2:10" x14ac:dyDescent="0.25">
      <c r="B54" s="6">
        <f>Lifespan!B54+Lifespan!G54</f>
        <v>2017</v>
      </c>
      <c r="C54" s="7">
        <f>Lifespan!B54+Lifespan!H54</f>
        <v>2022</v>
      </c>
      <c r="D54" s="52">
        <f>Lifespan!B54+Lifespan!I54</f>
        <v>2027</v>
      </c>
      <c r="E54" s="56"/>
      <c r="F54" s="29">
        <f>Consumption!C54</f>
        <v>3813.6213746017197</v>
      </c>
      <c r="G54" s="29">
        <f t="shared" si="1"/>
        <v>3687.9588841146956</v>
      </c>
      <c r="H54" s="29">
        <f>G54/Population!C54*1000</f>
        <v>364.56691222960615</v>
      </c>
      <c r="I54" s="56"/>
      <c r="J54" s="45">
        <f t="shared" si="0"/>
        <v>57426.887503585465</v>
      </c>
    </row>
    <row r="55" spans="2:10" x14ac:dyDescent="0.25">
      <c r="B55" s="6">
        <f>Lifespan!B55+Lifespan!G55</f>
        <v>2018</v>
      </c>
      <c r="C55" s="7">
        <f>Lifespan!B55+Lifespan!H55</f>
        <v>2023</v>
      </c>
      <c r="D55" s="52">
        <f>Lifespan!B55+Lifespan!I55</f>
        <v>2028</v>
      </c>
      <c r="E55" s="56"/>
      <c r="F55" s="29">
        <f>Consumption!C55</f>
        <v>3846.4010000000003</v>
      </c>
      <c r="G55" s="29">
        <f t="shared" si="1"/>
        <v>3695.6980719162434</v>
      </c>
      <c r="H55" s="29">
        <f>G55/Population!C55*1000</f>
        <v>364.57512793886195</v>
      </c>
      <c r="I55" s="56"/>
      <c r="J55" s="45">
        <f t="shared" si="0"/>
        <v>61122.585575501711</v>
      </c>
    </row>
    <row r="56" spans="2:10" x14ac:dyDescent="0.25">
      <c r="B56" s="54">
        <f>Lifespan!B56+Lifespan!G56</f>
        <v>2019</v>
      </c>
      <c r="C56" s="7">
        <f>Lifespan!B56+Lifespan!H56</f>
        <v>2024</v>
      </c>
      <c r="D56" s="52">
        <f>Lifespan!B56+Lifespan!I56</f>
        <v>2029</v>
      </c>
      <c r="E56" s="56"/>
      <c r="F56" s="29">
        <f>Consumption!C56</f>
        <v>3474.1239999999898</v>
      </c>
      <c r="G56" s="29">
        <f t="shared" si="1"/>
        <v>3715.6682749203419</v>
      </c>
      <c r="H56" s="29">
        <f>G56/Population!C56*1000</f>
        <v>365.82340011030243</v>
      </c>
      <c r="I56" s="56"/>
      <c r="J56" s="45">
        <f t="shared" si="0"/>
        <v>64838.25385042205</v>
      </c>
    </row>
    <row r="57" spans="2:10" x14ac:dyDescent="0.25">
      <c r="B57" s="54">
        <f>Lifespan!B57+Lifespan!G57</f>
        <v>2021</v>
      </c>
      <c r="C57" s="7">
        <f>Lifespan!B57+Lifespan!H57</f>
        <v>2026</v>
      </c>
      <c r="D57" s="52">
        <f>Lifespan!B57+Lifespan!I57</f>
        <v>2031</v>
      </c>
      <c r="E57" s="56"/>
      <c r="F57" s="29">
        <f>Consumption!C57</f>
        <v>3621.9739999999997</v>
      </c>
      <c r="G57" s="29">
        <f t="shared" si="1"/>
        <v>3727.6227999999983</v>
      </c>
      <c r="H57" s="29">
        <f>G57/Population!C57*1000</f>
        <v>366.13523229545211</v>
      </c>
      <c r="I57" s="56"/>
      <c r="J57" s="45">
        <f t="shared" si="0"/>
        <v>68565.876650422055</v>
      </c>
    </row>
    <row r="58" spans="2:10" x14ac:dyDescent="0.25">
      <c r="B58" s="6">
        <f>Lifespan!B58+Lifespan!G58</f>
        <v>2022</v>
      </c>
      <c r="C58" s="7">
        <f>Lifespan!B58+Lifespan!H58</f>
        <v>2027</v>
      </c>
      <c r="D58" s="52">
        <f>Lifespan!B58+Lifespan!I58</f>
        <v>2032</v>
      </c>
      <c r="E58" s="56"/>
      <c r="F58" s="29">
        <f>Consumption!C58</f>
        <v>3822.221</v>
      </c>
      <c r="G58" s="29">
        <f t="shared" si="1"/>
        <v>3783.5523999999978</v>
      </c>
      <c r="H58" s="29">
        <f>G58/Population!C58*1000</f>
        <v>370.82744290894817</v>
      </c>
      <c r="I58" s="56"/>
      <c r="J58" s="45">
        <f t="shared" si="0"/>
        <v>72349.429050422055</v>
      </c>
    </row>
    <row r="59" spans="2:10" x14ac:dyDescent="0.25">
      <c r="B59" s="6">
        <f>Lifespan!B59+Lifespan!G59</f>
        <v>2023</v>
      </c>
      <c r="C59" s="7">
        <f>Lifespan!B59+Lifespan!H59</f>
        <v>2028</v>
      </c>
      <c r="D59" s="52">
        <f>Lifespan!B59+Lifespan!I59</f>
        <v>2033</v>
      </c>
      <c r="E59" s="56"/>
      <c r="F59" s="29">
        <f>Consumption!C59</f>
        <v>3873.3939999999998</v>
      </c>
      <c r="G59" s="29">
        <f t="shared" si="1"/>
        <v>3926.7667999999976</v>
      </c>
      <c r="H59" s="29">
        <f>G59/Population!C59*1000</f>
        <v>383.99831801290799</v>
      </c>
      <c r="I59" s="56"/>
      <c r="J59" s="45">
        <f t="shared" si="0"/>
        <v>76276.195850422053</v>
      </c>
    </row>
    <row r="60" spans="2:10" x14ac:dyDescent="0.25">
      <c r="B60" s="6">
        <f>Lifespan!B60+Lifespan!G60</f>
        <v>2024</v>
      </c>
      <c r="C60" s="7">
        <f>Lifespan!B60+Lifespan!H60</f>
        <v>2029</v>
      </c>
      <c r="D60" s="52">
        <f>Lifespan!B60+Lifespan!I60</f>
        <v>2034</v>
      </c>
      <c r="E60" s="56"/>
      <c r="F60" s="29">
        <f>Consumption!C60</f>
        <v>4126.049</v>
      </c>
      <c r="G60" s="29">
        <f t="shared" si="1"/>
        <v>3977.3981999999983</v>
      </c>
      <c r="H60" s="29">
        <f>G60/Population!C60*1000</f>
        <v>388.00099502487546</v>
      </c>
      <c r="I60" s="56"/>
      <c r="J60" s="45">
        <f t="shared" si="0"/>
        <v>80253.594050422049</v>
      </c>
    </row>
    <row r="61" spans="2:10" x14ac:dyDescent="0.25">
      <c r="B61" s="6">
        <f>Lifespan!B61+Lifespan!G61</f>
        <v>2026</v>
      </c>
      <c r="C61" s="7">
        <f>Lifespan!B61+Lifespan!H61</f>
        <v>2031</v>
      </c>
      <c r="D61" s="52">
        <f>Lifespan!B61+Lifespan!I61</f>
        <v>2036</v>
      </c>
      <c r="E61" s="56"/>
      <c r="F61" s="29">
        <f>Consumption!C61</f>
        <v>4190.1959999999899</v>
      </c>
      <c r="G61" s="29">
        <f t="shared" si="1"/>
        <v>4025.7177999999976</v>
      </c>
      <c r="H61" s="29">
        <f>G61/Population!C61*1000</f>
        <v>391.3403130164283</v>
      </c>
      <c r="I61" s="56"/>
      <c r="J61" s="45">
        <f t="shared" si="0"/>
        <v>84279.311850422047</v>
      </c>
    </row>
    <row r="62" spans="2:10" x14ac:dyDescent="0.25">
      <c r="B62" s="6">
        <f>Lifespan!B62+Lifespan!G62</f>
        <v>2027</v>
      </c>
      <c r="C62" s="7">
        <f>Lifespan!B62+Lifespan!H62</f>
        <v>2032</v>
      </c>
      <c r="D62" s="52">
        <f>Lifespan!B62+Lifespan!I62</f>
        <v>2037</v>
      </c>
      <c r="E62" s="56"/>
      <c r="F62" s="29">
        <f>Consumption!C62</f>
        <v>3875.1310000000003</v>
      </c>
      <c r="G62" s="29">
        <f t="shared" si="1"/>
        <v>4114.0951999999979</v>
      </c>
      <c r="H62" s="29">
        <f>G62/Population!C62*1000</f>
        <v>398.15108874479802</v>
      </c>
      <c r="I62" s="56"/>
      <c r="J62" s="45">
        <f t="shared" si="0"/>
        <v>88393.407050422044</v>
      </c>
    </row>
    <row r="63" spans="2:10" x14ac:dyDescent="0.25">
      <c r="B63" s="6">
        <f>Lifespan!B63+Lifespan!G63</f>
        <v>2028</v>
      </c>
      <c r="C63" s="7">
        <f>Lifespan!B63+Lifespan!H63</f>
        <v>2033</v>
      </c>
      <c r="D63" s="52">
        <f>Lifespan!B63+Lifespan!I63</f>
        <v>2038</v>
      </c>
      <c r="E63" s="56"/>
      <c r="F63" s="29">
        <f>Consumption!C63</f>
        <v>4063.8189999999995</v>
      </c>
      <c r="G63" s="29">
        <f t="shared" si="1"/>
        <v>4240.4197999999978</v>
      </c>
      <c r="H63" s="29">
        <f>G63/Population!C63*1000</f>
        <v>408.67577101002297</v>
      </c>
      <c r="I63" s="56"/>
      <c r="J63" s="45">
        <f t="shared" si="0"/>
        <v>92633.826850422047</v>
      </c>
    </row>
    <row r="64" spans="2:10" x14ac:dyDescent="0.25">
      <c r="B64" s="6">
        <f>Lifespan!B64+Lifespan!G64</f>
        <v>2029</v>
      </c>
      <c r="C64" s="7">
        <f>Lifespan!B64+Lifespan!H64</f>
        <v>2034</v>
      </c>
      <c r="D64" s="52">
        <f>Lifespan!B64+Lifespan!I64</f>
        <v>2039</v>
      </c>
      <c r="E64" s="56"/>
      <c r="F64" s="29">
        <f>Consumption!C64</f>
        <v>4315.2809999999999</v>
      </c>
      <c r="G64" s="29">
        <f t="shared" si="1"/>
        <v>4412.299</v>
      </c>
      <c r="H64" s="29">
        <f>G64/Population!C64*1000</f>
        <v>423.40456769983689</v>
      </c>
      <c r="I64" s="56"/>
      <c r="J64" s="45">
        <f t="shared" si="0"/>
        <v>97046.125850422046</v>
      </c>
    </row>
    <row r="65" spans="2:10" x14ac:dyDescent="0.25">
      <c r="B65" s="6">
        <f>Lifespan!B65+Lifespan!G65</f>
        <v>2030</v>
      </c>
      <c r="C65" s="7">
        <f>Lifespan!B65+Lifespan!H65</f>
        <v>2035</v>
      </c>
      <c r="D65" s="52">
        <f>Lifespan!B65+Lifespan!I65</f>
        <v>2040</v>
      </c>
      <c r="E65" s="56"/>
      <c r="F65" s="29">
        <f>Consumption!C65</f>
        <v>4757.6720000000005</v>
      </c>
      <c r="G65" s="29">
        <f t="shared" si="1"/>
        <v>4654.2947999999997</v>
      </c>
      <c r="H65" s="29">
        <f>G65/Population!C65*1000</f>
        <v>444.15448038935006</v>
      </c>
      <c r="I65" s="56"/>
      <c r="J65" s="45">
        <f t="shared" si="0"/>
        <v>101700.42065042205</v>
      </c>
    </row>
    <row r="66" spans="2:10" x14ac:dyDescent="0.25">
      <c r="B66" s="6">
        <f>Lifespan!B66+Lifespan!G66</f>
        <v>2031</v>
      </c>
      <c r="C66" s="7">
        <f>Lifespan!B66+Lifespan!H66</f>
        <v>2036</v>
      </c>
      <c r="D66" s="52">
        <f>Lifespan!B66+Lifespan!I66</f>
        <v>2041</v>
      </c>
      <c r="E66" s="56"/>
      <c r="F66" s="29">
        <f>Consumption!C66</f>
        <v>5049.5919999999996</v>
      </c>
      <c r="G66" s="29">
        <f t="shared" si="1"/>
        <v>4782.8719999999985</v>
      </c>
      <c r="H66" s="29">
        <f>G66/Population!C66*1000</f>
        <v>453.43875616230548</v>
      </c>
      <c r="I66" s="56"/>
      <c r="J66" s="45">
        <f t="shared" si="0"/>
        <v>106483.29265042205</v>
      </c>
    </row>
    <row r="67" spans="2:10" x14ac:dyDescent="0.25">
      <c r="B67" s="6">
        <f>Lifespan!B67+Lifespan!G67</f>
        <v>2032</v>
      </c>
      <c r="C67" s="7">
        <f>Lifespan!B67+Lifespan!H67</f>
        <v>2037</v>
      </c>
      <c r="D67" s="52">
        <f>Lifespan!B67+Lifespan!I67</f>
        <v>2042</v>
      </c>
      <c r="E67" s="56"/>
      <c r="F67" s="29">
        <f>Consumption!C67</f>
        <v>5085.1100000000006</v>
      </c>
      <c r="G67" s="29">
        <f t="shared" si="1"/>
        <v>4804.5797999999977</v>
      </c>
      <c r="H67" s="29">
        <f>G67/Population!C67*1000</f>
        <v>452.15319028797268</v>
      </c>
      <c r="I67" s="56"/>
      <c r="J67" s="45">
        <f t="shared" si="0"/>
        <v>111287.87245042204</v>
      </c>
    </row>
    <row r="68" spans="2:10" x14ac:dyDescent="0.25">
      <c r="B68" s="6">
        <f>Lifespan!B68+Lifespan!G68</f>
        <v>2033</v>
      </c>
      <c r="C68" s="7">
        <f>Lifespan!B68+Lifespan!H68</f>
        <v>2038</v>
      </c>
      <c r="D68" s="52">
        <f>Lifespan!B68+Lifespan!I68</f>
        <v>2043</v>
      </c>
      <c r="E68" s="56"/>
      <c r="F68" s="29">
        <f>Consumption!C68</f>
        <v>4706.7049999999899</v>
      </c>
      <c r="G68" s="29">
        <f t="shared" si="1"/>
        <v>4682.8561999999984</v>
      </c>
      <c r="H68" s="29">
        <f>G68/Population!C68*1000</f>
        <v>437.24147525676921</v>
      </c>
      <c r="I68" s="56"/>
      <c r="J68" s="45">
        <f t="shared" si="0"/>
        <v>115970.72865042204</v>
      </c>
    </row>
    <row r="69" spans="2:10" x14ac:dyDescent="0.25">
      <c r="B69" s="6">
        <f>Lifespan!B69+Lifespan!G69</f>
        <v>2034</v>
      </c>
      <c r="C69" s="7">
        <f>Lifespan!B69+Lifespan!H69</f>
        <v>2039</v>
      </c>
      <c r="D69" s="52">
        <f>Lifespan!B69+Lifespan!I69</f>
        <v>2044</v>
      </c>
      <c r="E69" s="56"/>
      <c r="F69" s="29">
        <f>Consumption!C69</f>
        <v>4423.82</v>
      </c>
      <c r="G69" s="29">
        <f t="shared" si="1"/>
        <v>4524.3461999999981</v>
      </c>
      <c r="H69" s="29">
        <f>G69/Population!C69*1000</f>
        <v>419.0761578362355</v>
      </c>
      <c r="I69" s="56"/>
      <c r="J69" s="45">
        <f t="shared" si="0"/>
        <v>120495.07485042204</v>
      </c>
    </row>
    <row r="70" spans="2:10" x14ac:dyDescent="0.25">
      <c r="B70" s="6">
        <f>Lifespan!B70+Lifespan!G70</f>
        <v>2035</v>
      </c>
      <c r="C70" s="7">
        <f>Lifespan!B70+Lifespan!H70</f>
        <v>2040</v>
      </c>
      <c r="D70" s="52">
        <f>Lifespan!B70+Lifespan!I70</f>
        <v>2045</v>
      </c>
      <c r="E70" s="56"/>
      <c r="F70" s="29">
        <f>Consumption!C70</f>
        <v>4149.0539999999992</v>
      </c>
      <c r="G70" s="29">
        <f t="shared" si="1"/>
        <v>4397.9607999999962</v>
      </c>
      <c r="H70" s="29">
        <f>G70/Population!C70*1000</f>
        <v>403.63076358296593</v>
      </c>
      <c r="I70" s="56"/>
      <c r="J70" s="45">
        <f t="shared" si="0"/>
        <v>124893.03565042204</v>
      </c>
    </row>
    <row r="71" spans="2:10" x14ac:dyDescent="0.25">
      <c r="B71" s="6">
        <f>Lifespan!B71+Lifespan!G71</f>
        <v>2036</v>
      </c>
      <c r="C71" s="7">
        <f>Lifespan!B71+Lifespan!H71</f>
        <v>2041</v>
      </c>
      <c r="D71" s="52">
        <f>Lifespan!B71+Lifespan!I71</f>
        <v>2046</v>
      </c>
      <c r="E71" s="56"/>
      <c r="F71" s="29">
        <f>Consumption!C71</f>
        <v>4257.0420000000004</v>
      </c>
      <c r="G71" s="29">
        <f t="shared" si="1"/>
        <v>4258.3681999999981</v>
      </c>
      <c r="H71" s="29">
        <f>G71/Population!C71*1000</f>
        <v>387.33565581226105</v>
      </c>
      <c r="I71" s="56"/>
      <c r="J71" s="45">
        <f t="shared" ref="J71:J79" si="2">G71+J70</f>
        <v>129151.40385042204</v>
      </c>
    </row>
    <row r="72" spans="2:10" x14ac:dyDescent="0.25">
      <c r="B72" s="6">
        <f>Lifespan!B72+Lifespan!G72</f>
        <v>2037</v>
      </c>
      <c r="C72" s="7">
        <f>Lifespan!B72+Lifespan!H72</f>
        <v>2042</v>
      </c>
      <c r="D72" s="52">
        <f>Lifespan!B72+Lifespan!I72</f>
        <v>2047</v>
      </c>
      <c r="E72" s="56"/>
      <c r="F72" s="29">
        <f>Consumption!C72</f>
        <v>4453.18299999999</v>
      </c>
      <c r="G72" s="29">
        <f t="shared" ref="G72:G79" si="3">AVERAGE(F70:F74)</f>
        <v>4122.5865362444292</v>
      </c>
      <c r="H72" s="29">
        <f>G72/Population!C72*1000</f>
        <v>372.47800291330225</v>
      </c>
      <c r="I72" s="56"/>
      <c r="J72" s="45">
        <f t="shared" si="2"/>
        <v>133273.99038666647</v>
      </c>
    </row>
    <row r="73" spans="2:10" x14ac:dyDescent="0.25">
      <c r="B73" s="6">
        <f>Lifespan!B73+Lifespan!G73</f>
        <v>2038</v>
      </c>
      <c r="C73" s="7">
        <f>Lifespan!B73+Lifespan!H73</f>
        <v>2043</v>
      </c>
      <c r="D73" s="52">
        <f>Lifespan!B73+Lifespan!I73</f>
        <v>2048</v>
      </c>
      <c r="E73" s="56"/>
      <c r="F73" s="29">
        <f>Consumption!C73</f>
        <v>4008.7419999999997</v>
      </c>
      <c r="G73" s="29">
        <f t="shared" si="3"/>
        <v>4014.4487362444306</v>
      </c>
      <c r="H73" s="29">
        <f>G73/Population!C73*1000</f>
        <v>360.849324606241</v>
      </c>
      <c r="I73" s="56"/>
      <c r="J73" s="45">
        <f t="shared" si="2"/>
        <v>137288.4391229109</v>
      </c>
    </row>
    <row r="74" spans="2:10" x14ac:dyDescent="0.25">
      <c r="B74" s="6">
        <f>Lifespan!B74+Lifespan!G74</f>
        <v>2039</v>
      </c>
      <c r="C74" s="7">
        <f>Lifespan!B74+Lifespan!H74</f>
        <v>2044</v>
      </c>
      <c r="D74" s="52">
        <f>Lifespan!B74+Lifespan!I74</f>
        <v>2049</v>
      </c>
      <c r="E74" s="56"/>
      <c r="F74" s="29">
        <f>Consumption!C74</f>
        <v>3744.91168122216</v>
      </c>
      <c r="G74" s="29">
        <f t="shared" si="3"/>
        <v>3880.6783362444303</v>
      </c>
      <c r="H74" s="29">
        <f>G74/Population!C74*1000</f>
        <v>347.10897461935866</v>
      </c>
      <c r="I74" s="56"/>
      <c r="J74" s="45">
        <f t="shared" si="2"/>
        <v>141169.11745915533</v>
      </c>
    </row>
    <row r="75" spans="2:10" x14ac:dyDescent="0.25">
      <c r="B75" s="6">
        <f>Lifespan!B75+Lifespan!G75</f>
        <v>2040</v>
      </c>
      <c r="C75" s="7">
        <f>Lifespan!B75+Lifespan!H75</f>
        <v>2045</v>
      </c>
      <c r="D75" s="52">
        <f>Lifespan!B75+Lifespan!I75</f>
        <v>2050</v>
      </c>
      <c r="E75" s="56"/>
      <c r="F75" s="29">
        <f>Consumption!C75</f>
        <v>3608.3650000000002</v>
      </c>
      <c r="G75" s="29">
        <f t="shared" si="3"/>
        <v>3774.5747362444322</v>
      </c>
      <c r="H75" s="29">
        <f>G75/Population!C75*1000</f>
        <v>335.87602208973414</v>
      </c>
      <c r="I75" s="56"/>
      <c r="J75" s="45">
        <f t="shared" si="2"/>
        <v>144943.69219539975</v>
      </c>
    </row>
    <row r="76" spans="2:10" x14ac:dyDescent="0.25">
      <c r="B76" s="6">
        <f>Lifespan!B76+Lifespan!G76</f>
        <v>2041</v>
      </c>
      <c r="C76" s="7">
        <f>Lifespan!B76+Lifespan!H76</f>
        <v>2046</v>
      </c>
      <c r="D76" s="52">
        <f>Lifespan!B76+Lifespan!I76</f>
        <v>2051</v>
      </c>
      <c r="E76" s="56"/>
      <c r="F76" s="29">
        <f>Consumption!C76</f>
        <v>3588.19</v>
      </c>
      <c r="G76" s="29">
        <f t="shared" si="3"/>
        <v>3717.631536244432</v>
      </c>
      <c r="H76" s="29">
        <f>G76/Population!C76*1000</f>
        <v>329.13957824209228</v>
      </c>
      <c r="I76" s="56"/>
      <c r="J76" s="45">
        <f t="shared" si="2"/>
        <v>148661.3237316442</v>
      </c>
    </row>
    <row r="77" spans="2:10" x14ac:dyDescent="0.25">
      <c r="B77" s="6">
        <f>Lifespan!B77+Lifespan!G77</f>
        <v>2042</v>
      </c>
      <c r="C77" s="7">
        <f>Lifespan!B77+Lifespan!H77</f>
        <v>2047</v>
      </c>
      <c r="D77" s="52">
        <f>Lifespan!B77+Lifespan!I77</f>
        <v>2052</v>
      </c>
      <c r="E77" s="56"/>
      <c r="F77" s="29">
        <f>Consumption!C77</f>
        <v>3922.665</v>
      </c>
      <c r="G77" s="29">
        <f t="shared" si="3"/>
        <v>3730.2491999999997</v>
      </c>
      <c r="H77" s="29">
        <f>G77/Population!C77*1000</f>
        <v>328.68527623579166</v>
      </c>
      <c r="I77" s="56"/>
      <c r="J77" s="45">
        <f t="shared" si="2"/>
        <v>152391.57293164419</v>
      </c>
    </row>
    <row r="78" spans="2:10" x14ac:dyDescent="0.25">
      <c r="B78" s="6">
        <f>Lifespan!B78+Lifespan!G78</f>
        <v>2043</v>
      </c>
      <c r="C78" s="7">
        <f>Lifespan!B78+Lifespan!H78</f>
        <v>2048</v>
      </c>
      <c r="D78" s="52">
        <f>Lifespan!B78+Lifespan!I78</f>
        <v>2053</v>
      </c>
      <c r="E78" s="56"/>
      <c r="F78" s="29">
        <f>Consumption!C78</f>
        <v>3724.0259999999998</v>
      </c>
      <c r="G78" s="29">
        <f t="shared" si="3"/>
        <v>3756.6561999999999</v>
      </c>
      <c r="H78" s="29">
        <f>G78/Population!C78*1000</f>
        <v>329.41566117151876</v>
      </c>
      <c r="I78" s="56"/>
      <c r="J78" s="45">
        <f t="shared" si="2"/>
        <v>156148.22913164418</v>
      </c>
    </row>
    <row r="79" spans="2:10" x14ac:dyDescent="0.25">
      <c r="B79" s="6">
        <f>Lifespan!B79+Lifespan!G79</f>
        <v>2044</v>
      </c>
      <c r="C79" s="7">
        <f>Lifespan!B79+Lifespan!H79</f>
        <v>2049</v>
      </c>
      <c r="D79" s="52">
        <f>Lifespan!B79+Lifespan!I79</f>
        <v>2054</v>
      </c>
      <c r="E79" s="56"/>
      <c r="F79" s="29">
        <f>Consumption!C79</f>
        <v>3808</v>
      </c>
      <c r="G79" s="29">
        <f t="shared" si="3"/>
        <v>3798.7727499999996</v>
      </c>
      <c r="H79" s="29">
        <f>G79/Population!C79*1000</f>
        <v>330.87472781116622</v>
      </c>
      <c r="I79" s="56"/>
      <c r="J79" s="45">
        <f t="shared" si="2"/>
        <v>159947.00188164419</v>
      </c>
    </row>
    <row r="80" spans="2:10" x14ac:dyDescent="0.25">
      <c r="B80" s="6">
        <f>Lifespan!B80+Lifespan!G80</f>
        <v>2045</v>
      </c>
      <c r="C80" s="7">
        <f>Lifespan!B80+Lifespan!H80</f>
        <v>2050</v>
      </c>
      <c r="D80" s="52">
        <f>Lifespan!B80+Lifespan!I80</f>
        <v>2055</v>
      </c>
      <c r="E80" s="56"/>
      <c r="F80" s="29">
        <f>Consumption!C80</f>
        <v>3740.4</v>
      </c>
      <c r="G80" s="29"/>
      <c r="H80" s="29"/>
      <c r="I80" s="56"/>
      <c r="J80" s="45"/>
    </row>
  </sheetData>
  <mergeCells count="3">
    <mergeCell ref="B3:D3"/>
    <mergeCell ref="F3:H3"/>
    <mergeCell ref="B2:J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80"/>
  <sheetViews>
    <sheetView showGridLines="0" workbookViewId="0">
      <selection activeCell="R9" sqref="R9"/>
    </sheetView>
  </sheetViews>
  <sheetFormatPr defaultRowHeight="15" x14ac:dyDescent="0.25"/>
  <cols>
    <col min="1" max="1" width="9.140625" style="12"/>
    <col min="2" max="2" width="7.5703125" style="39" customWidth="1"/>
    <col min="3" max="5" width="10.28515625" style="4" customWidth="1"/>
    <col min="6" max="6" width="2.85546875" style="12" customWidth="1"/>
    <col min="7" max="9" width="10.28515625" style="4" customWidth="1"/>
    <col min="10" max="16384" width="9.140625" style="4"/>
  </cols>
  <sheetData>
    <row r="1" spans="2:9" x14ac:dyDescent="0.25">
      <c r="C1" s="11"/>
    </row>
    <row r="2" spans="2:9" x14ac:dyDescent="0.25">
      <c r="C2" s="15" t="s">
        <v>30</v>
      </c>
      <c r="D2" s="15"/>
      <c r="E2" s="15"/>
      <c r="F2" s="15"/>
      <c r="G2" s="15"/>
      <c r="H2" s="15"/>
      <c r="I2" s="15"/>
    </row>
    <row r="3" spans="2:9" x14ac:dyDescent="0.25">
      <c r="C3" s="14" t="s">
        <v>7</v>
      </c>
      <c r="D3" s="14"/>
      <c r="E3" s="14"/>
      <c r="G3" s="14" t="s">
        <v>18</v>
      </c>
      <c r="H3" s="14"/>
      <c r="I3" s="14"/>
    </row>
    <row r="4" spans="2:9" x14ac:dyDescent="0.25">
      <c r="B4" s="41" t="s">
        <v>5</v>
      </c>
      <c r="C4" s="5" t="s">
        <v>9</v>
      </c>
      <c r="D4" s="5" t="s">
        <v>20</v>
      </c>
      <c r="E4" s="58" t="s">
        <v>11</v>
      </c>
      <c r="F4" s="58"/>
      <c r="G4" s="5" t="s">
        <v>9</v>
      </c>
      <c r="H4" s="5" t="s">
        <v>20</v>
      </c>
      <c r="I4" s="58" t="s">
        <v>11</v>
      </c>
    </row>
    <row r="5" spans="2:9" x14ac:dyDescent="0.25">
      <c r="B5" s="62">
        <v>1945</v>
      </c>
      <c r="C5" s="9">
        <f>Consumption!C5-IFERROR(VLOOKUP(B5,BE_Outflow!$B$5:$F$80,4),0)</f>
        <v>0</v>
      </c>
      <c r="D5" s="9">
        <f>Consumption!C5-IFERROR(VLOOKUP(B5,BE_Outflow!$C$5:$F$80,3),0)</f>
        <v>0</v>
      </c>
      <c r="E5" s="8">
        <f>Consumption!C5-IFERROR(VLOOKUP(B5,BE_Outflow!$D$5:$F$80,2),0)</f>
        <v>0</v>
      </c>
      <c r="F5" s="35"/>
      <c r="G5" s="8"/>
      <c r="H5" s="8"/>
      <c r="I5" s="8"/>
    </row>
    <row r="6" spans="2:9" x14ac:dyDescent="0.25">
      <c r="B6" s="62">
        <v>1946</v>
      </c>
      <c r="C6" s="9">
        <f>C5+Consumption!C6-IFERROR(VLOOKUP(B6,BE_Outflow!$B$5:$F$80,4),0)</f>
        <v>0</v>
      </c>
      <c r="D6" s="9">
        <f>D5+Consumption!C6-IFERROR(VLOOKUP(B6,BE_Outflow!$C$5:$F$80,3),0)</f>
        <v>0</v>
      </c>
      <c r="E6" s="8">
        <f>E5+Consumption!C6-IFERROR(VLOOKUP(B6,BE_Outflow!$D$5:$F$80,2),0)</f>
        <v>0</v>
      </c>
      <c r="F6" s="35"/>
      <c r="G6" s="8"/>
      <c r="H6" s="8"/>
      <c r="I6" s="8"/>
    </row>
    <row r="7" spans="2:9" x14ac:dyDescent="0.25">
      <c r="B7" s="62">
        <v>1947</v>
      </c>
      <c r="C7" s="59">
        <f>C6+Consumption!C7-IFERROR(VLOOKUP(B7,BE_Outflow!$B$5:$F$80,4),0)</f>
        <v>0.39402913943355095</v>
      </c>
      <c r="D7" s="59">
        <f>D6+Consumption!C7-IFERROR(VLOOKUP(B7,BE_Outflow!$C$5:$F$80,3),0)</f>
        <v>0.39402913943355095</v>
      </c>
      <c r="E7" s="60">
        <f>E6+Consumption!C7-IFERROR(VLOOKUP(B7,BE_Outflow!$D$5:$F$80,2),0)</f>
        <v>0.39402913943355095</v>
      </c>
      <c r="F7" s="61"/>
      <c r="G7" s="60">
        <f>C7/Population!C7*1000</f>
        <v>4.6291017320670924E-2</v>
      </c>
      <c r="H7" s="60">
        <f>D7/Population!C7*1000</f>
        <v>4.6291017320670924E-2</v>
      </c>
      <c r="I7" s="60">
        <f>E7/Population!C7*1000</f>
        <v>4.6291017320670924E-2</v>
      </c>
    </row>
    <row r="8" spans="2:9" x14ac:dyDescent="0.25">
      <c r="B8" s="62">
        <v>1948</v>
      </c>
      <c r="C8" s="59">
        <f>C7+Consumption!C8-IFERROR(VLOOKUP(B8,BE_Outflow!$B$5:$F$80,4),0)</f>
        <v>1.9531249999999909</v>
      </c>
      <c r="D8" s="59">
        <f>D7+Consumption!C8-IFERROR(VLOOKUP(B8,BE_Outflow!$C$5:$F$80,3),0)</f>
        <v>1.9531249999999909</v>
      </c>
      <c r="E8" s="60">
        <f>E7+Consumption!C8-IFERROR(VLOOKUP(B8,BE_Outflow!$D$5:$F$80,2),0)</f>
        <v>1.9531249999999909</v>
      </c>
      <c r="F8" s="61"/>
      <c r="G8" s="60">
        <f>C8/Population!C8*1000</f>
        <v>0.22813395689012178</v>
      </c>
      <c r="H8" s="60">
        <f>D8/Population!C8*1000</f>
        <v>0.22813395689012178</v>
      </c>
      <c r="I8" s="60">
        <f>E8/Population!C8*1000</f>
        <v>0.22813395689012178</v>
      </c>
    </row>
    <row r="9" spans="2:9" x14ac:dyDescent="0.25">
      <c r="B9" s="62">
        <v>1949</v>
      </c>
      <c r="C9" s="59">
        <f>C8+Consumption!C9-IFERROR(VLOOKUP(B9,BE_Outflow!$B$5:$F$80,4),0)</f>
        <v>5.4227941176470411</v>
      </c>
      <c r="D9" s="59">
        <f>D8+Consumption!C9-IFERROR(VLOOKUP(B9,BE_Outflow!$C$5:$F$80,3),0)</f>
        <v>5.4227941176470411</v>
      </c>
      <c r="E9" s="60">
        <f>E8+Consumption!C9-IFERROR(VLOOKUP(B9,BE_Outflow!$D$5:$F$80,2),0)</f>
        <v>5.4227941176470411</v>
      </c>
      <c r="F9" s="61"/>
      <c r="G9" s="60">
        <f>C9/Population!C9*1000</f>
        <v>0.62978008834722388</v>
      </c>
      <c r="H9" s="60">
        <f>D9/Population!C9*1000</f>
        <v>0.62978008834722388</v>
      </c>
      <c r="I9" s="60">
        <f>E9/Population!C9*1000</f>
        <v>0.62978008834722388</v>
      </c>
    </row>
    <row r="10" spans="2:9" x14ac:dyDescent="0.25">
      <c r="B10" s="62">
        <v>1950</v>
      </c>
      <c r="C10" s="59">
        <f>C9+Consumption!C10-IFERROR(VLOOKUP(B10,BE_Outflow!$B$5:$F$80,4),0)</f>
        <v>11.523011982570782</v>
      </c>
      <c r="D10" s="59">
        <f>D9+Consumption!C10-IFERROR(VLOOKUP(B10,BE_Outflow!$C$5:$F$80,3),0)</f>
        <v>11.523011982570782</v>
      </c>
      <c r="E10" s="60">
        <f>E9+Consumption!C10-IFERROR(VLOOKUP(B10,BE_Outflow!$D$5:$F$80,2),0)</f>
        <v>11.523011982570782</v>
      </c>
      <c r="F10" s="61"/>
      <c r="G10" s="60">
        <f>C10/Population!C10*1000</f>
        <v>1.3306136648346514</v>
      </c>
      <c r="H10" s="60">
        <f>D10/Population!C10*1000</f>
        <v>1.3306136648346514</v>
      </c>
      <c r="I10" s="60">
        <f>E10/Population!C10*1000</f>
        <v>1.3306136648346514</v>
      </c>
    </row>
    <row r="11" spans="2:9" x14ac:dyDescent="0.25">
      <c r="B11" s="62">
        <v>1951</v>
      </c>
      <c r="C11" s="59">
        <f>C10+Consumption!C11-IFERROR(VLOOKUP(B11,BE_Outflow!$B$5:$F$80,4),0)</f>
        <v>20.948223039215655</v>
      </c>
      <c r="D11" s="59">
        <f>D10+Consumption!C11-IFERROR(VLOOKUP(B11,BE_Outflow!$C$5:$F$80,3),0)</f>
        <v>20.948223039215655</v>
      </c>
      <c r="E11" s="60">
        <f>E10+Consumption!C11-IFERROR(VLOOKUP(B11,BE_Outflow!$D$5:$F$80,2),0)</f>
        <v>20.948223039215655</v>
      </c>
      <c r="F11" s="61"/>
      <c r="G11" s="60">
        <f>C11/Population!C11*1000</f>
        <v>2.4052896971365803</v>
      </c>
      <c r="H11" s="60">
        <f>D11/Population!C11*1000</f>
        <v>2.4052896971365803</v>
      </c>
      <c r="I11" s="60">
        <f>E11/Population!C11*1000</f>
        <v>2.4052896971365803</v>
      </c>
    </row>
    <row r="12" spans="2:9" x14ac:dyDescent="0.25">
      <c r="B12" s="62">
        <v>1952</v>
      </c>
      <c r="C12" s="59">
        <f>C11+Consumption!C12-IFERROR(VLOOKUP(B12,BE_Outflow!$B$5:$F$80,4),0)</f>
        <v>34.367340686274453</v>
      </c>
      <c r="D12" s="59">
        <f>D11+Consumption!C12-IFERROR(VLOOKUP(B12,BE_Outflow!$C$5:$F$80,3),0)</f>
        <v>34.367340686274453</v>
      </c>
      <c r="E12" s="60">
        <f>E11+Consumption!C12-IFERROR(VLOOKUP(B12,BE_Outflow!$D$5:$F$80,2),0)</f>
        <v>34.367340686274453</v>
      </c>
      <c r="F12" s="61"/>
      <c r="G12" s="60">
        <f>C12/Population!C12*1000</f>
        <v>3.9238670740777621</v>
      </c>
      <c r="H12" s="60">
        <f>D12/Population!C12*1000</f>
        <v>3.9238670740777621</v>
      </c>
      <c r="I12" s="60">
        <f>E12/Population!C12*1000</f>
        <v>3.9238670740777621</v>
      </c>
    </row>
    <row r="13" spans="2:9" x14ac:dyDescent="0.25">
      <c r="B13" s="62">
        <v>1953</v>
      </c>
      <c r="C13" s="59">
        <f>C12+Consumption!C13-IFERROR(VLOOKUP(B13,BE_Outflow!$B$5:$F$80,4),0)</f>
        <v>52.423747276688353</v>
      </c>
      <c r="D13" s="59">
        <f>D12+Consumption!C13-IFERROR(VLOOKUP(B13,BE_Outflow!$C$5:$F$80,3),0)</f>
        <v>52.423747276688353</v>
      </c>
      <c r="E13" s="60">
        <f>E12+Consumption!C13-IFERROR(VLOOKUP(B13,BE_Outflow!$D$5:$F$80,2),0)</f>
        <v>52.423747276688353</v>
      </c>
      <c r="F13" s="61"/>
      <c r="G13" s="60">
        <f>C13/Population!C13*1000</f>
        <v>5.9519372115504448</v>
      </c>
      <c r="H13" s="60">
        <f>D13/Population!C13*1000</f>
        <v>5.9519372115504448</v>
      </c>
      <c r="I13" s="60">
        <f>E13/Population!C13*1000</f>
        <v>5.9519372115504448</v>
      </c>
    </row>
    <row r="14" spans="2:9" x14ac:dyDescent="0.25">
      <c r="B14" s="62">
        <v>1954</v>
      </c>
      <c r="C14" s="59">
        <f>C13+Consumption!C14-IFERROR(VLOOKUP(B14,BE_Outflow!$B$5:$F$80,4),0)</f>
        <v>75.735294117646959</v>
      </c>
      <c r="D14" s="59">
        <f>D13+Consumption!C14-IFERROR(VLOOKUP(B14,BE_Outflow!$C$5:$F$80,3),0)</f>
        <v>75.735294117646959</v>
      </c>
      <c r="E14" s="60">
        <f>E13+Consumption!C14-IFERROR(VLOOKUP(B14,BE_Outflow!$D$5:$F$80,2),0)</f>
        <v>75.735294117646959</v>
      </c>
      <c r="F14" s="61"/>
      <c r="G14" s="60">
        <f>C14/Population!C14*1000</f>
        <v>8.5507484044137385</v>
      </c>
      <c r="H14" s="60">
        <f>D14/Population!C14*1000</f>
        <v>8.5507484044137385</v>
      </c>
      <c r="I14" s="60">
        <f>E14/Population!C14*1000</f>
        <v>8.5507484044137385</v>
      </c>
    </row>
    <row r="15" spans="2:9" x14ac:dyDescent="0.25">
      <c r="B15" s="62">
        <v>1955</v>
      </c>
      <c r="C15" s="59">
        <f>C14+Consumption!C15-IFERROR(VLOOKUP(B15,BE_Outflow!$B$5:$F$80,4),0)</f>
        <v>104.89430147058806</v>
      </c>
      <c r="D15" s="59">
        <f>D14+Consumption!C15-IFERROR(VLOOKUP(B15,BE_Outflow!$C$5:$F$80,3),0)</f>
        <v>104.89430147058806</v>
      </c>
      <c r="E15" s="60">
        <f>E14+Consumption!C15-IFERROR(VLOOKUP(B15,BE_Outflow!$D$5:$F$80,2),0)</f>
        <v>104.89430147058806</v>
      </c>
      <c r="F15" s="61"/>
      <c r="G15" s="60">
        <f>C15/Population!C15*1000</f>
        <v>11.777326047792837</v>
      </c>
      <c r="H15" s="60">
        <f>D15/Population!C15*1000</f>
        <v>11.777326047792837</v>
      </c>
      <c r="I15" s="60">
        <f>E15/Population!C15*1000</f>
        <v>11.777326047792837</v>
      </c>
    </row>
    <row r="16" spans="2:9" x14ac:dyDescent="0.25">
      <c r="B16" s="62">
        <v>1956</v>
      </c>
      <c r="C16" s="59">
        <f>C15+Consumption!C16-IFERROR(VLOOKUP(B16,BE_Outflow!$B$5:$F$80,4),0)</f>
        <v>140.46755855119807</v>
      </c>
      <c r="D16" s="59">
        <f>D15+Consumption!C16-IFERROR(VLOOKUP(B16,BE_Outflow!$C$5:$F$80,3),0)</f>
        <v>140.46755855119807</v>
      </c>
      <c r="E16" s="60">
        <f>E15+Consumption!C16-IFERROR(VLOOKUP(B16,BE_Outflow!$D$5:$F$80,2),0)</f>
        <v>140.46755855119807</v>
      </c>
      <c r="F16" s="61"/>
      <c r="G16" s="60">
        <f>C16/Population!C16*1000</f>
        <v>15.684588886970809</v>
      </c>
      <c r="H16" s="60">
        <f>D16/Population!C16*1000</f>
        <v>15.684588886970809</v>
      </c>
      <c r="I16" s="60">
        <f>E16/Population!C16*1000</f>
        <v>15.684588886970809</v>
      </c>
    </row>
    <row r="17" spans="2:9" x14ac:dyDescent="0.25">
      <c r="B17" s="62">
        <v>1957</v>
      </c>
      <c r="C17" s="59">
        <f>C16+Consumption!C17-IFERROR(VLOOKUP(B17,BE_Outflow!$B$5:$F$80,4),0)</f>
        <v>182.99632352941157</v>
      </c>
      <c r="D17" s="59">
        <f>D16+Consumption!C17-IFERROR(VLOOKUP(B17,BE_Outflow!$C$5:$F$80,3),0)</f>
        <v>182.99632352941157</v>
      </c>
      <c r="E17" s="60">
        <f>E16+Consumption!C17-IFERROR(VLOOKUP(B17,BE_Outflow!$D$5:$F$80,2),0)</f>
        <v>182.99632352941157</v>
      </c>
      <c r="F17" s="61"/>
      <c r="G17" s="60">
        <f>C17/Population!C17*1000</f>
        <v>20.321461448092126</v>
      </c>
      <c r="H17" s="60">
        <f>D17/Population!C17*1000</f>
        <v>20.321461448092126</v>
      </c>
      <c r="I17" s="60">
        <f>E17/Population!C17*1000</f>
        <v>20.321461448092126</v>
      </c>
    </row>
    <row r="18" spans="2:9" x14ac:dyDescent="0.25">
      <c r="B18" s="62">
        <v>1958</v>
      </c>
      <c r="C18" s="59">
        <f>C17+Consumption!C18-IFERROR(VLOOKUP(B18,BE_Outflow!$B$5:$F$80,4),0)</f>
        <v>232.99632352941157</v>
      </c>
      <c r="D18" s="59">
        <f>D17+Consumption!C18-IFERROR(VLOOKUP(B18,BE_Outflow!$C$5:$F$80,3),0)</f>
        <v>232.99632352941157</v>
      </c>
      <c r="E18" s="60">
        <f>E17+Consumption!C18-IFERROR(VLOOKUP(B18,BE_Outflow!$D$5:$F$80,2),0)</f>
        <v>232.99632352941157</v>
      </c>
      <c r="F18" s="61"/>
      <c r="G18" s="60">
        <f>C18/Population!C18*1000</f>
        <v>25.732982795265816</v>
      </c>
      <c r="H18" s="60">
        <f>D18/Population!C18*1000</f>
        <v>25.732982795265816</v>
      </c>
      <c r="I18" s="60">
        <f>E18/Population!C18*1000</f>
        <v>25.732982795265816</v>
      </c>
    </row>
    <row r="19" spans="2:9" x14ac:dyDescent="0.25">
      <c r="B19" s="62">
        <v>1959</v>
      </c>
      <c r="C19" s="59">
        <f>C18+Consumption!C19-IFERROR(VLOOKUP(B19,BE_Outflow!$B$5:$F$80,4),0)</f>
        <v>301.87959558823508</v>
      </c>
      <c r="D19" s="59">
        <f>D18+Consumption!C19-IFERROR(VLOOKUP(B19,BE_Outflow!$C$5:$F$80,3),0)</f>
        <v>301.87959558823508</v>
      </c>
      <c r="E19" s="60">
        <f>E18+Consumption!C19-IFERROR(VLOOKUP(B19,BE_Outflow!$D$5:$F$80,2),0)</f>
        <v>301.87959558823508</v>
      </c>
      <c r="F19" s="61"/>
      <c r="G19" s="60">
        <f>C19/Population!C19*1000</f>
        <v>33.160127274200327</v>
      </c>
      <c r="H19" s="60">
        <f>D19/Population!C19*1000</f>
        <v>33.160127274200327</v>
      </c>
      <c r="I19" s="60">
        <f>E19/Population!C19*1000</f>
        <v>33.160127274200327</v>
      </c>
    </row>
    <row r="20" spans="2:9" x14ac:dyDescent="0.25">
      <c r="B20" s="62">
        <v>1960</v>
      </c>
      <c r="C20" s="59">
        <f>C19+Consumption!C20-IFERROR(VLOOKUP(B20,BE_Outflow!$B$5:$F$80,4),0)</f>
        <v>409.2693014705871</v>
      </c>
      <c r="D20" s="59">
        <f>D19+Consumption!C20-IFERROR(VLOOKUP(B20,BE_Outflow!$C$5:$F$80,3),0)</f>
        <v>409.2693014705871</v>
      </c>
      <c r="E20" s="60">
        <f>E19+Consumption!C20-IFERROR(VLOOKUP(B20,BE_Outflow!$D$5:$F$80,2),0)</f>
        <v>409.2693014705871</v>
      </c>
      <c r="F20" s="61"/>
      <c r="G20" s="60">
        <f>C20/Population!C20*1000</f>
        <v>44.714225004980563</v>
      </c>
      <c r="H20" s="60">
        <f>D20/Population!C20*1000</f>
        <v>44.714225004980563</v>
      </c>
      <c r="I20" s="60">
        <f>E20/Population!C20*1000</f>
        <v>44.714225004980563</v>
      </c>
    </row>
    <row r="21" spans="2:9" x14ac:dyDescent="0.25">
      <c r="B21" s="62">
        <v>1961</v>
      </c>
      <c r="C21" s="59">
        <f>C20+Consumption!C21-IFERROR(VLOOKUP(B21,BE_Outflow!$B$5:$F$80,4),0)</f>
        <v>570.73529411764503</v>
      </c>
      <c r="D21" s="59">
        <f>D20+Consumption!C21-IFERROR(VLOOKUP(B21,BE_Outflow!$C$5:$F$80,3),0)</f>
        <v>570.73529411764503</v>
      </c>
      <c r="E21" s="60">
        <f>E20+Consumption!C21-IFERROR(VLOOKUP(B21,BE_Outflow!$D$5:$F$80,2),0)</f>
        <v>570.73529411764503</v>
      </c>
      <c r="F21" s="61"/>
      <c r="G21" s="60">
        <f>C21/Population!C21*1000</f>
        <v>62.144522443123371</v>
      </c>
      <c r="H21" s="60">
        <f>D21/Population!C21*1000</f>
        <v>62.144522443123371</v>
      </c>
      <c r="I21" s="60">
        <f>E21/Population!C21*1000</f>
        <v>62.144522443123371</v>
      </c>
    </row>
    <row r="22" spans="2:9" x14ac:dyDescent="0.25">
      <c r="B22" s="62">
        <v>1962</v>
      </c>
      <c r="C22" s="59">
        <f>C21+Consumption!C22-IFERROR(VLOOKUP(B22,BE_Outflow!$B$5:$F$80,4),0)</f>
        <v>797.79411764705605</v>
      </c>
      <c r="D22" s="59">
        <f>D21+Consumption!C22-IFERROR(VLOOKUP(B22,BE_Outflow!$C$5:$F$80,3),0)</f>
        <v>797.79411764705605</v>
      </c>
      <c r="E22" s="60">
        <f>E21+Consumption!C22-IFERROR(VLOOKUP(B22,BE_Outflow!$D$5:$F$80,2),0)</f>
        <v>797.79411764705605</v>
      </c>
      <c r="F22" s="61"/>
      <c r="G22" s="60">
        <f>C22/Population!C22*1000</f>
        <v>86.51926229769613</v>
      </c>
      <c r="H22" s="60">
        <f>D22/Population!C22*1000</f>
        <v>86.51926229769613</v>
      </c>
      <c r="I22" s="60">
        <f>E22/Population!C22*1000</f>
        <v>86.51926229769613</v>
      </c>
    </row>
    <row r="23" spans="2:9" x14ac:dyDescent="0.25">
      <c r="B23" s="62">
        <v>1963</v>
      </c>
      <c r="C23" s="59">
        <f>C22+Consumption!C23-IFERROR(VLOOKUP(B23,BE_Outflow!$B$5:$F$80,4),0)</f>
        <v>1097.909007352938</v>
      </c>
      <c r="D23" s="59">
        <f>D22+Consumption!C23-IFERROR(VLOOKUP(B23,BE_Outflow!$C$5:$F$80,3),0)</f>
        <v>1097.909007352938</v>
      </c>
      <c r="E23" s="60">
        <f>E22+Consumption!C23-IFERROR(VLOOKUP(B23,BE_Outflow!$D$5:$F$80,2),0)</f>
        <v>1097.909007352938</v>
      </c>
      <c r="F23" s="61"/>
      <c r="G23" s="60">
        <f>C23/Population!C23*1000</f>
        <v>118.18180918761442</v>
      </c>
      <c r="H23" s="60">
        <f>D23/Population!C23*1000</f>
        <v>118.18180918761442</v>
      </c>
      <c r="I23" s="60">
        <f>E23/Population!C23*1000</f>
        <v>118.18180918761442</v>
      </c>
    </row>
    <row r="24" spans="2:9" x14ac:dyDescent="0.25">
      <c r="B24" s="62">
        <v>1964</v>
      </c>
      <c r="C24" s="59">
        <f>C23+Consumption!C24-IFERROR(VLOOKUP(B24,BE_Outflow!$B$5:$F$80,4),0)</f>
        <v>1474.489889705879</v>
      </c>
      <c r="D24" s="59">
        <f>D23+Consumption!C24-IFERROR(VLOOKUP(B24,BE_Outflow!$C$5:$F$80,3),0)</f>
        <v>1474.489889705879</v>
      </c>
      <c r="E24" s="60">
        <f>E23+Consumption!C24-IFERROR(VLOOKUP(B24,BE_Outflow!$D$5:$F$80,2),0)</f>
        <v>1474.489889705879</v>
      </c>
      <c r="F24" s="61"/>
      <c r="G24" s="60">
        <f>C24/Population!C24*1000</f>
        <v>157.22860841393464</v>
      </c>
      <c r="H24" s="60">
        <f>D24/Population!C24*1000</f>
        <v>157.22860841393464</v>
      </c>
      <c r="I24" s="60">
        <f>E24/Population!C24*1000</f>
        <v>157.22860841393464</v>
      </c>
    </row>
    <row r="25" spans="2:9" x14ac:dyDescent="0.25">
      <c r="B25" s="62">
        <v>1965</v>
      </c>
      <c r="C25" s="59">
        <f>C24+Consumption!C25-IFERROR(VLOOKUP(B25,BE_Outflow!$B$5:$F$80,4),0)</f>
        <v>1926.8933823529369</v>
      </c>
      <c r="D25" s="59">
        <f>D24+Consumption!C25-IFERROR(VLOOKUP(B25,BE_Outflow!$C$5:$F$80,3),0)</f>
        <v>1926.8933823529369</v>
      </c>
      <c r="E25" s="60">
        <f>E24+Consumption!C25-IFERROR(VLOOKUP(B25,BE_Outflow!$D$5:$F$80,2),0)</f>
        <v>1926.8933823529369</v>
      </c>
      <c r="F25" s="61"/>
      <c r="G25" s="60">
        <f>C25/Population!C25*1000</f>
        <v>203.60242839739402</v>
      </c>
      <c r="H25" s="60">
        <f>D25/Population!C25*1000</f>
        <v>203.60242839739402</v>
      </c>
      <c r="I25" s="60">
        <f>E25/Population!C25*1000</f>
        <v>203.60242839739402</v>
      </c>
    </row>
    <row r="26" spans="2:9" x14ac:dyDescent="0.25">
      <c r="B26" s="62">
        <v>1966</v>
      </c>
      <c r="C26" s="59">
        <f>C25+Consumption!C26-IFERROR(VLOOKUP(B26,BE_Outflow!$B$5:$F$80,4),0)</f>
        <v>2450.4227941176418</v>
      </c>
      <c r="D26" s="59">
        <f>D25+Consumption!C26-IFERROR(VLOOKUP(B26,BE_Outflow!$C$5:$F$80,3),0)</f>
        <v>2450.4227941176418</v>
      </c>
      <c r="E26" s="60">
        <f>E25+Consumption!C26-IFERROR(VLOOKUP(B26,BE_Outflow!$D$5:$F$80,2),0)</f>
        <v>2450.4227941176418</v>
      </c>
      <c r="F26" s="61"/>
      <c r="G26" s="60">
        <f>C26/Population!C26*1000</f>
        <v>257.18123363955095</v>
      </c>
      <c r="H26" s="60">
        <f>D26/Population!C26*1000</f>
        <v>257.18123363955095</v>
      </c>
      <c r="I26" s="60">
        <f>E26/Population!C26*1000</f>
        <v>257.18123363955095</v>
      </c>
    </row>
    <row r="27" spans="2:9" x14ac:dyDescent="0.25">
      <c r="B27" s="62">
        <v>1967</v>
      </c>
      <c r="C27" s="59">
        <f>C26+Consumption!C27-IFERROR(VLOOKUP(B27,BE_Outflow!$B$5:$F$80,4),0)</f>
        <v>3036.3281249999936</v>
      </c>
      <c r="D27" s="59">
        <f>D26+Consumption!C27-IFERROR(VLOOKUP(B27,BE_Outflow!$C$5:$F$80,3),0)</f>
        <v>3036.3281249999936</v>
      </c>
      <c r="E27" s="60">
        <f>E26+Consumption!C27-IFERROR(VLOOKUP(B27,BE_Outflow!$D$5:$F$80,2),0)</f>
        <v>3036.3281249999936</v>
      </c>
      <c r="F27" s="61"/>
      <c r="G27" s="60">
        <f>C27/Population!C27*1000</f>
        <v>316.91140016699654</v>
      </c>
      <c r="H27" s="60">
        <f>D27/Population!C27*1000</f>
        <v>316.91140016699654</v>
      </c>
      <c r="I27" s="60">
        <f>E27/Population!C27*1000</f>
        <v>316.91140016699654</v>
      </c>
    </row>
    <row r="28" spans="2:9" x14ac:dyDescent="0.25">
      <c r="B28" s="62">
        <v>1968</v>
      </c>
      <c r="C28" s="59">
        <f>C27+Consumption!C28-IFERROR(VLOOKUP(B28,BE_Outflow!$B$5:$F$80,4),0)</f>
        <v>3671.8060661764639</v>
      </c>
      <c r="D28" s="59">
        <f>D27+Consumption!C28-IFERROR(VLOOKUP(B28,BE_Outflow!$C$5:$F$80,3),0)</f>
        <v>3671.8060661764639</v>
      </c>
      <c r="E28" s="60">
        <f>E27+Consumption!C28-IFERROR(VLOOKUP(B28,BE_Outflow!$D$5:$F$80,2),0)</f>
        <v>3671.8060661764639</v>
      </c>
      <c r="F28" s="61"/>
      <c r="G28" s="60">
        <f>C28/Population!C28*1000</f>
        <v>381.7243025445955</v>
      </c>
      <c r="H28" s="60">
        <f>D28/Population!C28*1000</f>
        <v>381.7243025445955</v>
      </c>
      <c r="I28" s="60">
        <f>E28/Population!C28*1000</f>
        <v>381.7243025445955</v>
      </c>
    </row>
    <row r="29" spans="2:9" x14ac:dyDescent="0.25">
      <c r="B29" s="62">
        <v>1969</v>
      </c>
      <c r="C29" s="59">
        <f>C28+Consumption!C29-IFERROR(VLOOKUP(B29,BE_Outflow!$B$5:$F$80,4),0)</f>
        <v>4339.9999999999927</v>
      </c>
      <c r="D29" s="59">
        <f>D28+Consumption!C29-IFERROR(VLOOKUP(B29,BE_Outflow!$C$5:$F$80,3),0)</f>
        <v>4339.9999999999927</v>
      </c>
      <c r="E29" s="60">
        <f>E28+Consumption!C29-IFERROR(VLOOKUP(B29,BE_Outflow!$D$5:$F$80,2),0)</f>
        <v>4339.9999999999927</v>
      </c>
      <c r="F29" s="61"/>
      <c r="G29" s="60">
        <f>C29/Population!C29*1000</f>
        <v>449.92743105950575</v>
      </c>
      <c r="H29" s="60">
        <f>D29/Population!C29*1000</f>
        <v>449.92743105950575</v>
      </c>
      <c r="I29" s="60">
        <f>E29/Population!C29*1000</f>
        <v>449.92743105950575</v>
      </c>
    </row>
    <row r="30" spans="2:9" x14ac:dyDescent="0.25">
      <c r="B30" s="62">
        <v>1970</v>
      </c>
      <c r="C30" s="59">
        <f>C29+Consumption!C30-IFERROR(VLOOKUP(B30,BE_Outflow!$B$5:$F$80,4),0)</f>
        <v>5019.9999999999927</v>
      </c>
      <c r="D30" s="59">
        <f>D29+Consumption!C30-IFERROR(VLOOKUP(B30,BE_Outflow!$C$5:$F$80,3),0)</f>
        <v>5019.9999999999927</v>
      </c>
      <c r="E30" s="60">
        <f>E29+Consumption!C30-IFERROR(VLOOKUP(B30,BE_Outflow!$D$5:$F$80,2),0)</f>
        <v>5019.9999999999927</v>
      </c>
      <c r="F30" s="61"/>
      <c r="G30" s="60">
        <f>C30/Population!C30*1000</f>
        <v>519.88400994200424</v>
      </c>
      <c r="H30" s="60">
        <f>D30/Population!C30*1000</f>
        <v>519.88400994200424</v>
      </c>
      <c r="I30" s="60">
        <f>E30/Population!C30*1000</f>
        <v>519.88400994200424</v>
      </c>
    </row>
    <row r="31" spans="2:9" x14ac:dyDescent="0.25">
      <c r="B31" s="62">
        <v>1971</v>
      </c>
      <c r="C31" s="59">
        <f>C30+Consumption!C31-IFERROR(VLOOKUP(B31,BE_Outflow!$B$5:$F$80,4),0)</f>
        <v>5639.9999999999927</v>
      </c>
      <c r="D31" s="59">
        <f>D30+Consumption!C31-IFERROR(VLOOKUP(B31,BE_Outflow!$C$5:$F$80,3),0)</f>
        <v>5639.9999999999927</v>
      </c>
      <c r="E31" s="60">
        <f>E30+Consumption!C31-IFERROR(VLOOKUP(B31,BE_Outflow!$D$5:$F$80,2),0)</f>
        <v>5639.9999999999927</v>
      </c>
      <c r="F31" s="61"/>
      <c r="G31" s="60">
        <f>C31/Population!C31*1000</f>
        <v>583.06626692856332</v>
      </c>
      <c r="H31" s="60">
        <f>D31/Population!C31*1000</f>
        <v>583.06626692856332</v>
      </c>
      <c r="I31" s="60">
        <f>E31/Population!C31*1000</f>
        <v>583.06626692856332</v>
      </c>
    </row>
    <row r="32" spans="2:9" x14ac:dyDescent="0.25">
      <c r="B32" s="62">
        <v>1972</v>
      </c>
      <c r="C32" s="59">
        <f>C31+Consumption!C32-IFERROR(VLOOKUP(B32,BE_Outflow!$B$5:$F$80,4),0)</f>
        <v>6289.9999999999927</v>
      </c>
      <c r="D32" s="59">
        <f>D31+Consumption!C32-IFERROR(VLOOKUP(B32,BE_Outflow!$C$5:$F$80,3),0)</f>
        <v>6289.9999999999927</v>
      </c>
      <c r="E32" s="60">
        <f>E31+Consumption!C32-IFERROR(VLOOKUP(B32,BE_Outflow!$D$5:$F$80,2),0)</f>
        <v>6289.9999999999927</v>
      </c>
      <c r="F32" s="61"/>
      <c r="G32" s="60">
        <f>C32/Population!C32*1000</f>
        <v>647.71908145402051</v>
      </c>
      <c r="H32" s="60">
        <f>D32/Population!C32*1000</f>
        <v>647.71908145402051</v>
      </c>
      <c r="I32" s="60">
        <f>E32/Population!C32*1000</f>
        <v>647.71908145402051</v>
      </c>
    </row>
    <row r="33" spans="2:9" x14ac:dyDescent="0.25">
      <c r="B33" s="62">
        <v>1973</v>
      </c>
      <c r="C33" s="59">
        <f>C32+Consumption!C33-IFERROR(VLOOKUP(B33,BE_Outflow!$B$5:$F$80,4),0)</f>
        <v>7059.9999999999927</v>
      </c>
      <c r="D33" s="59">
        <f>D32+Consumption!C33-IFERROR(VLOOKUP(B33,BE_Outflow!$C$5:$F$80,3),0)</f>
        <v>7059.9999999999927</v>
      </c>
      <c r="E33" s="60">
        <f>E32+Consumption!C33-IFERROR(VLOOKUP(B33,BE_Outflow!$D$5:$F$80,2),0)</f>
        <v>7059.9999999999927</v>
      </c>
      <c r="F33" s="61"/>
      <c r="G33" s="60">
        <f>C33/Population!C33*1000</f>
        <v>724.69718743584406</v>
      </c>
      <c r="H33" s="60">
        <f>D33/Population!C33*1000</f>
        <v>724.69718743584406</v>
      </c>
      <c r="I33" s="60">
        <f>E33/Population!C33*1000</f>
        <v>724.69718743584406</v>
      </c>
    </row>
    <row r="34" spans="2:9" x14ac:dyDescent="0.25">
      <c r="B34" s="62">
        <v>1974</v>
      </c>
      <c r="C34" s="59">
        <f>C33+Consumption!C34-IFERROR(VLOOKUP(B34,BE_Outflow!$B$5:$F$80,4),0)</f>
        <v>8109.9999999999927</v>
      </c>
      <c r="D34" s="59">
        <f>D33+Consumption!C34-IFERROR(VLOOKUP(B34,BE_Outflow!$C$5:$F$80,3),0)</f>
        <v>8109.9999999999927</v>
      </c>
      <c r="E34" s="60">
        <f>E33+Consumption!C34-IFERROR(VLOOKUP(B34,BE_Outflow!$D$5:$F$80,2),0)</f>
        <v>8109.9999999999927</v>
      </c>
      <c r="F34" s="61"/>
      <c r="G34" s="60">
        <f>C34/Population!C34*1000</f>
        <v>829.92222677036352</v>
      </c>
      <c r="H34" s="60">
        <f>D34/Population!C34*1000</f>
        <v>829.92222677036352</v>
      </c>
      <c r="I34" s="60">
        <f>E34/Population!C34*1000</f>
        <v>829.92222677036352</v>
      </c>
    </row>
    <row r="35" spans="2:9" x14ac:dyDescent="0.25">
      <c r="B35" s="62">
        <v>1975</v>
      </c>
      <c r="C35" s="59">
        <f>C34+Consumption!C35-IFERROR(VLOOKUP(B35,BE_Outflow!$B$5:$F$80,4),0)</f>
        <v>9384.9999999999927</v>
      </c>
      <c r="D35" s="59">
        <f>D34+Consumption!C35-IFERROR(VLOOKUP(B35,BE_Outflow!$C$5:$F$80,3),0)</f>
        <v>9384.9999999999927</v>
      </c>
      <c r="E35" s="60">
        <f>E34+Consumption!C35-IFERROR(VLOOKUP(B35,BE_Outflow!$D$5:$F$80,2),0)</f>
        <v>9384.9999999999927</v>
      </c>
      <c r="F35" s="61"/>
      <c r="G35" s="60">
        <f>C35/Population!C35*1000</f>
        <v>957.55535149474474</v>
      </c>
      <c r="H35" s="60">
        <f>D35/Population!C35*1000</f>
        <v>957.55535149474474</v>
      </c>
      <c r="I35" s="60">
        <f>E35/Population!C35*1000</f>
        <v>957.55535149474474</v>
      </c>
    </row>
    <row r="36" spans="2:9" x14ac:dyDescent="0.25">
      <c r="B36" s="62">
        <v>1976</v>
      </c>
      <c r="C36" s="59">
        <f>C35+Consumption!C36-IFERROR(VLOOKUP(B36,BE_Outflow!$B$5:$F$80,4),0)</f>
        <v>10954.999999999993</v>
      </c>
      <c r="D36" s="59">
        <f>D35+Consumption!C36-IFERROR(VLOOKUP(B36,BE_Outflow!$C$5:$F$80,3),0)</f>
        <v>10954.999999999993</v>
      </c>
      <c r="E36" s="60">
        <f>E35+Consumption!C36-IFERROR(VLOOKUP(B36,BE_Outflow!$D$5:$F$80,2),0)</f>
        <v>10954.999999999993</v>
      </c>
      <c r="F36" s="61"/>
      <c r="G36" s="60">
        <f>C36/Population!C36*1000</f>
        <v>1115.8077001425945</v>
      </c>
      <c r="H36" s="60">
        <f>D36/Population!C36*1000</f>
        <v>1115.8077001425945</v>
      </c>
      <c r="I36" s="60">
        <f>E36/Population!C36*1000</f>
        <v>1115.8077001425945</v>
      </c>
    </row>
    <row r="37" spans="2:9" x14ac:dyDescent="0.25">
      <c r="B37" s="62">
        <v>1977</v>
      </c>
      <c r="C37" s="59">
        <f>C36+Consumption!C37-IFERROR(VLOOKUP(B37,BE_Outflow!$B$5:$F$80,4),0)</f>
        <v>12784.999999999993</v>
      </c>
      <c r="D37" s="59">
        <f>D36+Consumption!C37-IFERROR(VLOOKUP(B37,BE_Outflow!$C$5:$F$80,3),0)</f>
        <v>12784.999999999993</v>
      </c>
      <c r="E37" s="60">
        <f>E36+Consumption!C37-IFERROR(VLOOKUP(B37,BE_Outflow!$D$5:$F$80,2),0)</f>
        <v>12784.999999999993</v>
      </c>
      <c r="F37" s="61"/>
      <c r="G37" s="60">
        <f>C37/Population!C37*1000</f>
        <v>1300.6103763987785</v>
      </c>
      <c r="H37" s="60">
        <f>D37/Population!C37*1000</f>
        <v>1300.6103763987785</v>
      </c>
      <c r="I37" s="60">
        <f>E37/Population!C37*1000</f>
        <v>1300.6103763987785</v>
      </c>
    </row>
    <row r="38" spans="2:9" x14ac:dyDescent="0.25">
      <c r="B38" s="62">
        <v>1978</v>
      </c>
      <c r="C38" s="59">
        <f>C37+Consumption!C38-IFERROR(VLOOKUP(B38,BE_Outflow!$B$5:$F$80,4),0)</f>
        <v>14634.999999999993</v>
      </c>
      <c r="D38" s="59">
        <f>D37+Consumption!C38-IFERROR(VLOOKUP(B38,BE_Outflow!$C$5:$F$80,3),0)</f>
        <v>14634.999999999993</v>
      </c>
      <c r="E38" s="60">
        <f>E37+Consumption!C38-IFERROR(VLOOKUP(B38,BE_Outflow!$D$5:$F$80,2),0)</f>
        <v>14634.999999999993</v>
      </c>
      <c r="F38" s="61"/>
      <c r="G38" s="60">
        <f>C38/Population!C38*1000</f>
        <v>1487.296747967479</v>
      </c>
      <c r="H38" s="60">
        <f>D38/Population!C38*1000</f>
        <v>1487.296747967479</v>
      </c>
      <c r="I38" s="60">
        <f>E38/Population!C38*1000</f>
        <v>1487.296747967479</v>
      </c>
    </row>
    <row r="39" spans="2:9" x14ac:dyDescent="0.25">
      <c r="B39" s="62">
        <v>1979</v>
      </c>
      <c r="C39" s="59">
        <f>C38+Consumption!C39-IFERROR(VLOOKUP(B39,BE_Outflow!$B$5:$F$80,4),0)</f>
        <v>16484.999999999993</v>
      </c>
      <c r="D39" s="59">
        <f>D38+Consumption!C39-IFERROR(VLOOKUP(B39,BE_Outflow!$C$5:$F$80,3),0)</f>
        <v>16484.999999999993</v>
      </c>
      <c r="E39" s="60">
        <f>E38+Consumption!C39-IFERROR(VLOOKUP(B39,BE_Outflow!$D$5:$F$80,2),0)</f>
        <v>16484.999999999993</v>
      </c>
      <c r="F39" s="61"/>
      <c r="G39" s="60">
        <f>C39/Population!C39*1000</f>
        <v>1673.9439480097474</v>
      </c>
      <c r="H39" s="60">
        <f>D39/Population!C39*1000</f>
        <v>1673.9439480097474</v>
      </c>
      <c r="I39" s="60">
        <f>E39/Population!C39*1000</f>
        <v>1673.9439480097474</v>
      </c>
    </row>
    <row r="40" spans="2:9" x14ac:dyDescent="0.25">
      <c r="B40" s="62">
        <v>1980</v>
      </c>
      <c r="C40" s="59">
        <f>C39+Consumption!C40-IFERROR(VLOOKUP(B40,BE_Outflow!$B$5:$F$80,4),0)</f>
        <v>18984.999999999993</v>
      </c>
      <c r="D40" s="59">
        <f>D39+Consumption!C40-IFERROR(VLOOKUP(B40,BE_Outflow!$C$5:$F$80,3),0)</f>
        <v>18984.999999999993</v>
      </c>
      <c r="E40" s="60">
        <f>E39+Consumption!C40-IFERROR(VLOOKUP(B40,BE_Outflow!$D$5:$F$80,2),0)</f>
        <v>18984.999999999993</v>
      </c>
      <c r="F40" s="61"/>
      <c r="G40" s="60">
        <f>C40/Population!C40*1000</f>
        <v>1925.6516888122521</v>
      </c>
      <c r="H40" s="60">
        <f>D40/Population!C40*1000</f>
        <v>1925.6516888122521</v>
      </c>
      <c r="I40" s="60">
        <f>E40/Population!C40*1000</f>
        <v>1925.6516888122521</v>
      </c>
    </row>
    <row r="41" spans="2:9" x14ac:dyDescent="0.25">
      <c r="B41" s="62">
        <v>1981</v>
      </c>
      <c r="C41" s="59">
        <f>C40+Consumption!C41-IFERROR(VLOOKUP(B41,BE_Outflow!$B$5:$F$80,4),0)</f>
        <v>21084.999999999993</v>
      </c>
      <c r="D41" s="59">
        <f>D40+Consumption!C41-IFERROR(VLOOKUP(B41,BE_Outflow!$C$5:$F$80,3),0)</f>
        <v>21084.999999999993</v>
      </c>
      <c r="E41" s="60">
        <f>E40+Consumption!C41-IFERROR(VLOOKUP(B41,BE_Outflow!$D$5:$F$80,2),0)</f>
        <v>21084.999999999993</v>
      </c>
      <c r="F41" s="61"/>
      <c r="G41" s="60">
        <f>C41/Population!C41*1000</f>
        <v>2138.6550360077081</v>
      </c>
      <c r="H41" s="60">
        <f>D41/Population!C41*1000</f>
        <v>2138.6550360077081</v>
      </c>
      <c r="I41" s="60">
        <f>E41/Population!C41*1000</f>
        <v>2138.6550360077081</v>
      </c>
    </row>
    <row r="42" spans="2:9" x14ac:dyDescent="0.25">
      <c r="B42" s="62">
        <v>1982</v>
      </c>
      <c r="C42" s="59">
        <f>C41+Consumption!C42-IFERROR(VLOOKUP(B42,BE_Outflow!$B$5:$F$80,4),0)</f>
        <v>22984.999999999993</v>
      </c>
      <c r="D42" s="59">
        <f>D41+Consumption!C42-IFERROR(VLOOKUP(B42,BE_Outflow!$C$5:$F$80,3),0)</f>
        <v>22984.999999999993</v>
      </c>
      <c r="E42" s="60">
        <f>E41+Consumption!C42-IFERROR(VLOOKUP(B42,BE_Outflow!$D$5:$F$80,2),0)</f>
        <v>22984.999999999993</v>
      </c>
      <c r="F42" s="61"/>
      <c r="G42" s="60">
        <f>C42/Population!C42*1000</f>
        <v>2332.0819805194801</v>
      </c>
      <c r="H42" s="60">
        <f>D42/Population!C42*1000</f>
        <v>2332.0819805194801</v>
      </c>
      <c r="I42" s="60">
        <f>E42/Population!C42*1000</f>
        <v>2332.0819805194801</v>
      </c>
    </row>
    <row r="43" spans="2:9" x14ac:dyDescent="0.25">
      <c r="B43" s="62">
        <v>1983</v>
      </c>
      <c r="C43" s="59">
        <f>C42+Consumption!C43-IFERROR(VLOOKUP(B43,BE_Outflow!$B$5:$F$80,4),0)</f>
        <v>24917.779625398263</v>
      </c>
      <c r="D43" s="59">
        <f>D42+Consumption!C43-IFERROR(VLOOKUP(B43,BE_Outflow!$C$5:$F$80,3),0)</f>
        <v>24917.779625398263</v>
      </c>
      <c r="E43" s="60">
        <f>E42+Consumption!C43-IFERROR(VLOOKUP(B43,BE_Outflow!$D$5:$F$80,2),0)</f>
        <v>24917.779625398263</v>
      </c>
      <c r="F43" s="61"/>
      <c r="G43" s="60">
        <f>C43/Population!C43*1000</f>
        <v>2528.183809395116</v>
      </c>
      <c r="H43" s="60">
        <f>D43/Population!C43*1000</f>
        <v>2528.183809395116</v>
      </c>
      <c r="I43" s="60">
        <f>E43/Population!C43*1000</f>
        <v>2528.183809395116</v>
      </c>
    </row>
    <row r="44" spans="2:9" x14ac:dyDescent="0.25">
      <c r="B44" s="62">
        <v>1984</v>
      </c>
      <c r="C44" s="59">
        <f>C43+Consumption!C44-IFERROR(VLOOKUP(B44,BE_Outflow!$B$5:$F$80,4),0)</f>
        <v>26941.810640418742</v>
      </c>
      <c r="D44" s="59">
        <f>D43+Consumption!C44-IFERROR(VLOOKUP(B44,BE_Outflow!$C$5:$F$80,3),0)</f>
        <v>26941.810640418742</v>
      </c>
      <c r="E44" s="60">
        <f>E43+Consumption!C44-IFERROR(VLOOKUP(B44,BE_Outflow!$D$5:$F$80,2),0)</f>
        <v>26941.810640418742</v>
      </c>
      <c r="F44" s="61"/>
      <c r="G44" s="60">
        <f>C44/Population!C44*1000</f>
        <v>2733.8214754356914</v>
      </c>
      <c r="H44" s="60">
        <f>D44/Population!C44*1000</f>
        <v>2733.8214754356914</v>
      </c>
      <c r="I44" s="60">
        <f>E44/Population!C44*1000</f>
        <v>2733.8214754356914</v>
      </c>
    </row>
    <row r="45" spans="2:9" x14ac:dyDescent="0.25">
      <c r="B45" s="62">
        <v>1985</v>
      </c>
      <c r="C45" s="59">
        <f>C44+Consumption!C45-IFERROR(VLOOKUP(B45,BE_Outflow!$B$5:$F$80,4),0)</f>
        <v>29104.93357942647</v>
      </c>
      <c r="D45" s="59">
        <f>D44+Consumption!C45-IFERROR(VLOOKUP(B45,BE_Outflow!$C$5:$F$80,3),0)</f>
        <v>29104.93357942647</v>
      </c>
      <c r="E45" s="60">
        <f>E44+Consumption!C45-IFERROR(VLOOKUP(B45,BE_Outflow!$D$5:$F$80,2),0)</f>
        <v>29104.93357942647</v>
      </c>
      <c r="F45" s="61"/>
      <c r="G45" s="60">
        <f>C45/Population!C45*1000</f>
        <v>2952.4176891282682</v>
      </c>
      <c r="H45" s="60">
        <f>D45/Population!C45*1000</f>
        <v>2952.4176891282682</v>
      </c>
      <c r="I45" s="60">
        <f>E45/Population!C45*1000</f>
        <v>2952.4176891282682</v>
      </c>
    </row>
    <row r="46" spans="2:9" x14ac:dyDescent="0.25">
      <c r="B46" s="62">
        <v>1986</v>
      </c>
      <c r="C46" s="59">
        <f>C45+Consumption!C46-IFERROR(VLOOKUP(B46,BE_Outflow!$B$5:$F$80,4),0)</f>
        <v>31444.357746927599</v>
      </c>
      <c r="D46" s="59">
        <f>D45+Consumption!C46-IFERROR(VLOOKUP(B46,BE_Outflow!$C$5:$F$80,3),0)</f>
        <v>31444.357746927599</v>
      </c>
      <c r="E46" s="60">
        <f>E45+Consumption!C46-IFERROR(VLOOKUP(B46,BE_Outflow!$D$5:$F$80,2),0)</f>
        <v>31444.357746927599</v>
      </c>
      <c r="F46" s="61"/>
      <c r="G46" s="60">
        <f>C46/Population!C46*1000</f>
        <v>3188.4361941723382</v>
      </c>
      <c r="H46" s="60">
        <f>D46/Population!C46*1000</f>
        <v>3188.4361941723382</v>
      </c>
      <c r="I46" s="60">
        <f>E46/Population!C46*1000</f>
        <v>3188.4361941723382</v>
      </c>
    </row>
    <row r="47" spans="2:9" x14ac:dyDescent="0.25">
      <c r="B47" s="62">
        <v>1987</v>
      </c>
      <c r="C47" s="59">
        <f>C46+Consumption!C47-IFERROR(VLOOKUP(B47,BE_Outflow!$B$5:$F$80,4),0)</f>
        <v>33986.661217569381</v>
      </c>
      <c r="D47" s="59">
        <f>D46+Consumption!C47-IFERROR(VLOOKUP(B47,BE_Outflow!$C$5:$F$80,3),0)</f>
        <v>33986.661217569381</v>
      </c>
      <c r="E47" s="60">
        <f>E46+Consumption!C47-IFERROR(VLOOKUP(B47,BE_Outflow!$D$5:$F$80,2),0)</f>
        <v>33986.661217569381</v>
      </c>
      <c r="F47" s="61"/>
      <c r="G47" s="60">
        <f>C47/Population!C47*1000</f>
        <v>3443.4307211316495</v>
      </c>
      <c r="H47" s="60">
        <f>D47/Population!C47*1000</f>
        <v>3443.4307211316495</v>
      </c>
      <c r="I47" s="60">
        <f>E47/Population!C47*1000</f>
        <v>3443.4307211316495</v>
      </c>
    </row>
    <row r="48" spans="2:9" x14ac:dyDescent="0.25">
      <c r="B48" s="62">
        <v>1988</v>
      </c>
      <c r="C48" s="59">
        <f>C47+Consumption!C48-IFERROR(VLOOKUP(B48,BE_Outflow!$B$5:$F$80,4),0)</f>
        <v>36747.79083614015</v>
      </c>
      <c r="D48" s="59">
        <f>D47+Consumption!C48-IFERROR(VLOOKUP(B48,BE_Outflow!$C$5:$F$80,3),0)</f>
        <v>36747.79083614015</v>
      </c>
      <c r="E48" s="60">
        <f>E47+Consumption!C48-IFERROR(VLOOKUP(B48,BE_Outflow!$D$5:$F$80,2),0)</f>
        <v>36747.79083614015</v>
      </c>
      <c r="F48" s="61"/>
      <c r="G48" s="60">
        <f>C48/Population!C48*1000</f>
        <v>3711.1483373197489</v>
      </c>
      <c r="H48" s="60">
        <f>D48/Population!C48*1000</f>
        <v>3711.1483373197489</v>
      </c>
      <c r="I48" s="60">
        <f>E48/Population!C48*1000</f>
        <v>3711.1483373197489</v>
      </c>
    </row>
    <row r="49" spans="2:9" x14ac:dyDescent="0.25">
      <c r="B49" s="62">
        <v>1989</v>
      </c>
      <c r="C49" s="59">
        <f>C48+Consumption!C49-IFERROR(VLOOKUP(B49,BE_Outflow!$B$5:$F$80,4),0)</f>
        <v>39733.062217569372</v>
      </c>
      <c r="D49" s="59">
        <f>D48+Consumption!C49-IFERROR(VLOOKUP(B49,BE_Outflow!$C$5:$F$80,3),0)</f>
        <v>39733.062217569372</v>
      </c>
      <c r="E49" s="60">
        <f>E48+Consumption!C49-IFERROR(VLOOKUP(B49,BE_Outflow!$D$5:$F$80,2),0)</f>
        <v>39733.062217569372</v>
      </c>
      <c r="F49" s="61"/>
      <c r="G49" s="60">
        <f>C49/Population!C49*1000</f>
        <v>3998.0944070808382</v>
      </c>
      <c r="H49" s="60">
        <f>D49/Population!C49*1000</f>
        <v>3998.0944070808382</v>
      </c>
      <c r="I49" s="60">
        <f>E49/Population!C49*1000</f>
        <v>3998.0944070808382</v>
      </c>
    </row>
    <row r="50" spans="2:9" x14ac:dyDescent="0.25">
      <c r="B50" s="62">
        <v>1990</v>
      </c>
      <c r="C50" s="59">
        <f>C49+Consumption!C50-IFERROR(VLOOKUP(B50,BE_Outflow!$B$5:$F$80,4),0)</f>
        <v>42937.15974692758</v>
      </c>
      <c r="D50" s="59">
        <f>D49+Consumption!C50-IFERROR(VLOOKUP(B50,BE_Outflow!$C$5:$F$80,3),0)</f>
        <v>42937.15974692758</v>
      </c>
      <c r="E50" s="60">
        <f>E49+Consumption!C50-IFERROR(VLOOKUP(B50,BE_Outflow!$D$5:$F$80,2),0)</f>
        <v>42937.15974692758</v>
      </c>
      <c r="F50" s="61"/>
      <c r="G50" s="60">
        <f>C50/Population!C50*1000</f>
        <v>4307.932150790366</v>
      </c>
      <c r="H50" s="60">
        <f>D50/Population!C50*1000</f>
        <v>4307.932150790366</v>
      </c>
      <c r="I50" s="60">
        <f>E50/Population!C50*1000</f>
        <v>4307.932150790366</v>
      </c>
    </row>
    <row r="51" spans="2:9" x14ac:dyDescent="0.25">
      <c r="B51" s="62">
        <v>1991</v>
      </c>
      <c r="C51" s="59">
        <f>C50+Consumption!C51-IFERROR(VLOOKUP(B51,BE_Outflow!$B$5:$F$80,4),0)</f>
        <v>46344.136579426442</v>
      </c>
      <c r="D51" s="59">
        <f>D50+Consumption!C51-IFERROR(VLOOKUP(B51,BE_Outflow!$C$5:$F$80,3),0)</f>
        <v>46344.136579426442</v>
      </c>
      <c r="E51" s="60">
        <f>E50+Consumption!C51-IFERROR(VLOOKUP(B51,BE_Outflow!$D$5:$F$80,2),0)</f>
        <v>46344.136579426442</v>
      </c>
      <c r="F51" s="61"/>
      <c r="G51" s="60">
        <f>C51/Population!C51*1000</f>
        <v>4632.5606336891688</v>
      </c>
      <c r="H51" s="60">
        <f>D51/Population!C51*1000</f>
        <v>4632.5606336891688</v>
      </c>
      <c r="I51" s="60">
        <f>E51/Population!C51*1000</f>
        <v>4632.5606336891688</v>
      </c>
    </row>
    <row r="52" spans="2:9" x14ac:dyDescent="0.25">
      <c r="B52" s="62">
        <v>1992</v>
      </c>
      <c r="C52" s="59">
        <f>C51+Consumption!C52-IFERROR(VLOOKUP(B52,BE_Outflow!$B$5:$F$80,4),0)</f>
        <v>49927.414640418705</v>
      </c>
      <c r="D52" s="59">
        <f>D51+Consumption!C52-IFERROR(VLOOKUP(B52,BE_Outflow!$C$5:$F$80,3),0)</f>
        <v>49927.414640418705</v>
      </c>
      <c r="E52" s="60">
        <f>E51+Consumption!C52-IFERROR(VLOOKUP(B52,BE_Outflow!$D$5:$F$80,2),0)</f>
        <v>49927.414640418705</v>
      </c>
      <c r="F52" s="61"/>
      <c r="G52" s="60">
        <f>C52/Population!C52*1000</f>
        <v>4970.3747775429274</v>
      </c>
      <c r="H52" s="60">
        <f>D52/Population!C52*1000</f>
        <v>4970.3747775429274</v>
      </c>
      <c r="I52" s="60">
        <f>E52/Population!C52*1000</f>
        <v>4970.3747775429274</v>
      </c>
    </row>
    <row r="53" spans="2:9" x14ac:dyDescent="0.25">
      <c r="B53" s="62">
        <v>1993</v>
      </c>
      <c r="C53" s="59">
        <f>C52+Consumption!C53-IFERROR(VLOOKUP(B53,BE_Outflow!$B$5:$F$80,4),0)</f>
        <v>53649.784625398213</v>
      </c>
      <c r="D53" s="59">
        <f>D52+Consumption!C53-IFERROR(VLOOKUP(B53,BE_Outflow!$C$5:$F$80,3),0)</f>
        <v>53649.784625398213</v>
      </c>
      <c r="E53" s="60">
        <f>E52+Consumption!C53-IFERROR(VLOOKUP(B53,BE_Outflow!$D$5:$F$80,2),0)</f>
        <v>53649.784625398213</v>
      </c>
      <c r="F53" s="61"/>
      <c r="G53" s="60">
        <f>C53/Population!C53*1000</f>
        <v>5320.2880429788001</v>
      </c>
      <c r="H53" s="60">
        <f>D53/Population!C53*1000</f>
        <v>5320.2880429788001</v>
      </c>
      <c r="I53" s="60">
        <f>E53/Population!C53*1000</f>
        <v>5320.2880429788001</v>
      </c>
    </row>
    <row r="54" spans="2:9" x14ac:dyDescent="0.25">
      <c r="B54" s="62">
        <v>1994</v>
      </c>
      <c r="C54" s="59">
        <f>C53+Consumption!C54-IFERROR(VLOOKUP(B54,BE_Outflow!$B$5:$F$80,4),0)</f>
        <v>57463.40599999993</v>
      </c>
      <c r="D54" s="59">
        <f>D53+Consumption!C54-IFERROR(VLOOKUP(B54,BE_Outflow!$C$5:$F$80,3),0)</f>
        <v>57463.40599999993</v>
      </c>
      <c r="E54" s="60">
        <f>E53+Consumption!C54-IFERROR(VLOOKUP(B54,BE_Outflow!$D$5:$F$80,2),0)</f>
        <v>57463.40599999993</v>
      </c>
      <c r="F54" s="61"/>
      <c r="G54" s="60">
        <f>C54/Population!C54*1000</f>
        <v>5680.4474100434891</v>
      </c>
      <c r="H54" s="60">
        <f>D54/Population!C54*1000</f>
        <v>5680.4474100434891</v>
      </c>
      <c r="I54" s="60">
        <f>E54/Population!C54*1000</f>
        <v>5680.4474100434891</v>
      </c>
    </row>
    <row r="55" spans="2:9" x14ac:dyDescent="0.25">
      <c r="B55" s="62">
        <v>1995</v>
      </c>
      <c r="C55" s="59">
        <f>C54+Consumption!C55-IFERROR(VLOOKUP(B55,BE_Outflow!$B$5:$F$80,4),0)</f>
        <v>61309.806999999928</v>
      </c>
      <c r="D55" s="59">
        <f>D54+Consumption!C55-IFERROR(VLOOKUP(B55,BE_Outflow!$C$5:$F$80,3),0)</f>
        <v>61309.806999999928</v>
      </c>
      <c r="E55" s="60">
        <f>E54+Consumption!C55-IFERROR(VLOOKUP(B55,BE_Outflow!$D$5:$F$80,2),0)</f>
        <v>61309.806999999928</v>
      </c>
      <c r="F55" s="61"/>
      <c r="G55" s="60">
        <f>C55/Population!C55*1000</f>
        <v>6048.1214363223762</v>
      </c>
      <c r="H55" s="60">
        <f>D55/Population!C55*1000</f>
        <v>6048.1214363223762</v>
      </c>
      <c r="I55" s="60">
        <f>E55/Population!C55*1000</f>
        <v>6048.1214363223762</v>
      </c>
    </row>
    <row r="56" spans="2:9" x14ac:dyDescent="0.25">
      <c r="B56" s="62">
        <v>1996</v>
      </c>
      <c r="C56" s="59">
        <f>C55+Consumption!C56-IFERROR(VLOOKUP(B56,BE_Outflow!$B$5:$F$80,4),0)</f>
        <v>64783.930999999917</v>
      </c>
      <c r="D56" s="59">
        <f>D55+Consumption!C56-IFERROR(VLOOKUP(B56,BE_Outflow!$C$5:$F$80,3),0)</f>
        <v>64783.930999999917</v>
      </c>
      <c r="E56" s="60">
        <f>E55+Consumption!C56-IFERROR(VLOOKUP(B56,BE_Outflow!$D$5:$F$80,2),0)</f>
        <v>64783.930999999917</v>
      </c>
      <c r="F56" s="61"/>
      <c r="G56" s="60">
        <f>C56/Population!C56*1000</f>
        <v>6378.2545042827524</v>
      </c>
      <c r="H56" s="60">
        <f>D56/Population!C56*1000</f>
        <v>6378.2545042827524</v>
      </c>
      <c r="I56" s="60">
        <f>E56/Population!C56*1000</f>
        <v>6378.2545042827524</v>
      </c>
    </row>
    <row r="57" spans="2:9" x14ac:dyDescent="0.25">
      <c r="B57" s="62">
        <v>1997</v>
      </c>
      <c r="C57" s="59">
        <f>C56+Consumption!C57-IFERROR(VLOOKUP(B57,BE_Outflow!$B$5:$F$80,4),0)</f>
        <v>68405.904999999912</v>
      </c>
      <c r="D57" s="59">
        <f>D56+Consumption!C57-IFERROR(VLOOKUP(B57,BE_Outflow!$C$5:$F$80,3),0)</f>
        <v>68405.904999999912</v>
      </c>
      <c r="E57" s="60">
        <f>E56+Consumption!C57-IFERROR(VLOOKUP(B57,BE_Outflow!$D$5:$F$80,2),0)</f>
        <v>68405.904999999912</v>
      </c>
      <c r="F57" s="61"/>
      <c r="G57" s="60">
        <f>C57/Population!C57*1000</f>
        <v>6718.9770160102062</v>
      </c>
      <c r="H57" s="60">
        <f>D57/Population!C57*1000</f>
        <v>6718.9770160102062</v>
      </c>
      <c r="I57" s="60">
        <f>E57/Population!C57*1000</f>
        <v>6718.9770160102062</v>
      </c>
    </row>
    <row r="58" spans="2:9" x14ac:dyDescent="0.25">
      <c r="B58" s="62">
        <v>1998</v>
      </c>
      <c r="C58" s="59">
        <f>C57+Consumption!C58-IFERROR(VLOOKUP(B58,BE_Outflow!$B$5:$F$80,4),0)</f>
        <v>72228.125999999917</v>
      </c>
      <c r="D58" s="59">
        <f>D57+Consumption!C58-IFERROR(VLOOKUP(B58,BE_Outflow!$C$5:$F$80,3),0)</f>
        <v>72228.125999999917</v>
      </c>
      <c r="E58" s="60">
        <f>E57+Consumption!C58-IFERROR(VLOOKUP(B58,BE_Outflow!$D$5:$F$80,2),0)</f>
        <v>72228.125999999917</v>
      </c>
      <c r="F58" s="61"/>
      <c r="G58" s="60">
        <f>C58/Population!C58*1000</f>
        <v>7079.1067333137225</v>
      </c>
      <c r="H58" s="60">
        <f>D58/Population!C58*1000</f>
        <v>7079.1067333137225</v>
      </c>
      <c r="I58" s="60">
        <f>E58/Population!C58*1000</f>
        <v>7079.1067333137225</v>
      </c>
    </row>
    <row r="59" spans="2:9" x14ac:dyDescent="0.25">
      <c r="B59" s="62">
        <v>1999</v>
      </c>
      <c r="C59" s="59">
        <f>C58+Consumption!C59-IFERROR(VLOOKUP(B59,BE_Outflow!$B$5:$F$80,4),0)</f>
        <v>76101.519999999917</v>
      </c>
      <c r="D59" s="59">
        <f>D58+Consumption!C59-IFERROR(VLOOKUP(B59,BE_Outflow!$C$5:$F$80,3),0)</f>
        <v>76101.519999999917</v>
      </c>
      <c r="E59" s="60">
        <f>E58+Consumption!C59-IFERROR(VLOOKUP(B59,BE_Outflow!$D$5:$F$80,2),0)</f>
        <v>76101.519999999917</v>
      </c>
      <c r="F59" s="61"/>
      <c r="G59" s="60">
        <f>C59/Population!C59*1000</f>
        <v>7441.9636221396358</v>
      </c>
      <c r="H59" s="60">
        <f>D59/Population!C59*1000</f>
        <v>7441.9636221396358</v>
      </c>
      <c r="I59" s="60">
        <f>E59/Population!C59*1000</f>
        <v>7441.9636221396358</v>
      </c>
    </row>
    <row r="60" spans="2:9" x14ac:dyDescent="0.25">
      <c r="B60" s="62">
        <v>2000</v>
      </c>
      <c r="C60" s="59">
        <f>C59+Consumption!C60-IFERROR(VLOOKUP(B60,BE_Outflow!$B$5:$F$80,4),0)</f>
        <v>80227.568999999916</v>
      </c>
      <c r="D60" s="59">
        <f>D59+Consumption!C60-IFERROR(VLOOKUP(B60,BE_Outflow!$C$5:$F$80,3),0)</f>
        <v>80227.568999999916</v>
      </c>
      <c r="E60" s="60">
        <f>E59+Consumption!C60-IFERROR(VLOOKUP(B60,BE_Outflow!$D$5:$F$80,2),0)</f>
        <v>80227.568999999916</v>
      </c>
      <c r="F60" s="61"/>
      <c r="G60" s="60">
        <f>C60/Population!C60*1000</f>
        <v>7826.3163593795643</v>
      </c>
      <c r="H60" s="60">
        <f>D60/Population!C60*1000</f>
        <v>7826.3163593795643</v>
      </c>
      <c r="I60" s="60">
        <f>E60/Population!C60*1000</f>
        <v>7826.3163593795643</v>
      </c>
    </row>
    <row r="61" spans="2:9" x14ac:dyDescent="0.25">
      <c r="B61" s="62">
        <v>2001</v>
      </c>
      <c r="C61" s="59">
        <f>C60+Consumption!C61-IFERROR(VLOOKUP(B61,BE_Outflow!$B$5:$F$80,4),0)</f>
        <v>84417.764999999912</v>
      </c>
      <c r="D61" s="59">
        <f>D60+Consumption!C61-IFERROR(VLOOKUP(B61,BE_Outflow!$C$5:$F$80,3),0)</f>
        <v>84417.764999999912</v>
      </c>
      <c r="E61" s="60">
        <f>E60+Consumption!C61-IFERROR(VLOOKUP(B61,BE_Outflow!$D$5:$F$80,2),0)</f>
        <v>84417.764999999912</v>
      </c>
      <c r="F61" s="61"/>
      <c r="G61" s="60">
        <f>C61/Population!C61*1000</f>
        <v>8206.2569262175475</v>
      </c>
      <c r="H61" s="60">
        <f>D61/Population!C61*1000</f>
        <v>8206.2569262175475</v>
      </c>
      <c r="I61" s="60">
        <f>E61/Population!C61*1000</f>
        <v>8206.2569262175475</v>
      </c>
    </row>
    <row r="62" spans="2:9" x14ac:dyDescent="0.25">
      <c r="B62" s="62">
        <v>2002</v>
      </c>
      <c r="C62" s="59">
        <f>C61+Consumption!C62-IFERROR(VLOOKUP(B62,BE_Outflow!$B$5:$F$80,4),0)</f>
        <v>88292.895999999906</v>
      </c>
      <c r="D62" s="59">
        <f>D61+Consumption!C62-IFERROR(VLOOKUP(B62,BE_Outflow!$C$5:$F$80,3),0)</f>
        <v>88292.895999999906</v>
      </c>
      <c r="E62" s="60">
        <f>E61+Consumption!C62-IFERROR(VLOOKUP(B62,BE_Outflow!$D$5:$F$80,2),0)</f>
        <v>88292.895999999906</v>
      </c>
      <c r="F62" s="61"/>
      <c r="G62" s="60">
        <f>C62/Population!C62*1000</f>
        <v>8544.749443530427</v>
      </c>
      <c r="H62" s="60">
        <f>D62/Population!C62*1000</f>
        <v>8544.749443530427</v>
      </c>
      <c r="I62" s="60">
        <f>E62/Population!C62*1000</f>
        <v>8544.749443530427</v>
      </c>
    </row>
    <row r="63" spans="2:9" x14ac:dyDescent="0.25">
      <c r="B63" s="62">
        <v>2003</v>
      </c>
      <c r="C63" s="59">
        <f>C62+Consumption!C63-IFERROR(VLOOKUP(B63,BE_Outflow!$B$5:$F$80,4),0)</f>
        <v>92356.714999999909</v>
      </c>
      <c r="D63" s="59">
        <f>D62+Consumption!C63-IFERROR(VLOOKUP(B63,BE_Outflow!$C$5:$F$80,3),0)</f>
        <v>92356.714999999909</v>
      </c>
      <c r="E63" s="60">
        <f>E62+Consumption!C63-IFERROR(VLOOKUP(B63,BE_Outflow!$D$5:$F$80,2),0)</f>
        <v>92356.714999999909</v>
      </c>
      <c r="F63" s="61"/>
      <c r="G63" s="60">
        <f>C63/Population!C63*1000</f>
        <v>8900.9941210485649</v>
      </c>
      <c r="H63" s="60">
        <f>D63/Population!C63*1000</f>
        <v>8900.9941210485649</v>
      </c>
      <c r="I63" s="60">
        <f>E63/Population!C63*1000</f>
        <v>8900.9941210485649</v>
      </c>
    </row>
    <row r="64" spans="2:9" x14ac:dyDescent="0.25">
      <c r="B64" s="62">
        <v>2004</v>
      </c>
      <c r="C64" s="59">
        <f>C63+Consumption!C64-IFERROR(VLOOKUP(B64,BE_Outflow!$B$5:$F$80,4),0)</f>
        <v>96671.995999999912</v>
      </c>
      <c r="D64" s="59">
        <f>D63+Consumption!C64-IFERROR(VLOOKUP(B64,BE_Outflow!$C$5:$F$80,3),0)</f>
        <v>96671.995999999912</v>
      </c>
      <c r="E64" s="60">
        <f>E63+Consumption!C64-IFERROR(VLOOKUP(B64,BE_Outflow!$D$5:$F$80,2),0)</f>
        <v>96671.995999999912</v>
      </c>
      <c r="F64" s="61"/>
      <c r="G64" s="60">
        <f>C64/Population!C64*1000</f>
        <v>9276.6525285481166</v>
      </c>
      <c r="H64" s="60">
        <f>D64/Population!C64*1000</f>
        <v>9276.6525285481166</v>
      </c>
      <c r="I64" s="60">
        <f>E64/Population!C64*1000</f>
        <v>9276.6525285481166</v>
      </c>
    </row>
    <row r="65" spans="2:9" x14ac:dyDescent="0.25">
      <c r="B65" s="62">
        <v>2005</v>
      </c>
      <c r="C65" s="59">
        <f>C64+Consumption!C65-IFERROR(VLOOKUP(B65,BE_Outflow!$B$5:$F$80,4),0)</f>
        <v>101429.66799999992</v>
      </c>
      <c r="D65" s="59">
        <f>D64+Consumption!C65-IFERROR(VLOOKUP(B65,BE_Outflow!$C$5:$F$80,3),0)</f>
        <v>101429.66799999992</v>
      </c>
      <c r="E65" s="60">
        <f>E64+Consumption!C65-IFERROR(VLOOKUP(B65,BE_Outflow!$D$5:$F$80,2),0)</f>
        <v>101429.66799999992</v>
      </c>
      <c r="F65" s="61"/>
      <c r="G65" s="60">
        <f>C65/Population!C65*1000</f>
        <v>9679.3270350224175</v>
      </c>
      <c r="H65" s="60">
        <f>D65/Population!C65*1000</f>
        <v>9679.3270350224175</v>
      </c>
      <c r="I65" s="60">
        <f>E65/Population!C65*1000</f>
        <v>9679.3270350224175</v>
      </c>
    </row>
    <row r="66" spans="2:9" x14ac:dyDescent="0.25">
      <c r="B66" s="62">
        <v>2006</v>
      </c>
      <c r="C66" s="59">
        <f>C65+Consumption!C66-IFERROR(VLOOKUP(B66,BE_Outflow!$B$5:$F$80,4),0)</f>
        <v>106479.25999999992</v>
      </c>
      <c r="D66" s="59">
        <f>D65+Consumption!C66-IFERROR(VLOOKUP(B66,BE_Outflow!$C$5:$F$80,3),0)</f>
        <v>106479.25999999992</v>
      </c>
      <c r="E66" s="60">
        <f>E65+Consumption!C66-IFERROR(VLOOKUP(B66,BE_Outflow!$D$5:$F$80,2),0)</f>
        <v>106479.25999999992</v>
      </c>
      <c r="F66" s="61"/>
      <c r="G66" s="60">
        <f>C66/Population!C66*1000</f>
        <v>10094.734546833517</v>
      </c>
      <c r="H66" s="60">
        <f>D66/Population!C66*1000</f>
        <v>10094.734546833517</v>
      </c>
      <c r="I66" s="60">
        <f>E66/Population!C66*1000</f>
        <v>10094.734546833517</v>
      </c>
    </row>
    <row r="67" spans="2:9" x14ac:dyDescent="0.25">
      <c r="B67" s="62">
        <v>2007</v>
      </c>
      <c r="C67" s="59">
        <f>C66+Consumption!C67-IFERROR(VLOOKUP(B67,BE_Outflow!$B$5:$F$80,4),0)</f>
        <v>111564.36999999992</v>
      </c>
      <c r="D67" s="59">
        <f>D66+Consumption!C67-IFERROR(VLOOKUP(B67,BE_Outflow!$C$5:$F$80,3),0)</f>
        <v>111564.36999999992</v>
      </c>
      <c r="E67" s="60">
        <f>E66+Consumption!C67-IFERROR(VLOOKUP(B67,BE_Outflow!$D$5:$F$80,2),0)</f>
        <v>111564.36999999992</v>
      </c>
      <c r="F67" s="61"/>
      <c r="G67" s="60">
        <f>C67/Population!C67*1000</f>
        <v>10499.187841144356</v>
      </c>
      <c r="H67" s="60">
        <f>D67/Population!C67*1000</f>
        <v>10499.187841144356</v>
      </c>
      <c r="I67" s="60">
        <f>E67/Population!C67*1000</f>
        <v>10499.187841144356</v>
      </c>
    </row>
    <row r="68" spans="2:9" x14ac:dyDescent="0.25">
      <c r="B68" s="62">
        <v>2008</v>
      </c>
      <c r="C68" s="59">
        <f>C67+Consumption!C68-IFERROR(VLOOKUP(B68,BE_Outflow!$B$5:$F$80,4),0)</f>
        <v>116271.07499999991</v>
      </c>
      <c r="D68" s="59">
        <f>D67+Consumption!C68-IFERROR(VLOOKUP(B68,BE_Outflow!$C$5:$F$80,3),0)</f>
        <v>116271.07499999991</v>
      </c>
      <c r="E68" s="60">
        <f>E67+Consumption!C68-IFERROR(VLOOKUP(B68,BE_Outflow!$D$5:$F$80,2),0)</f>
        <v>116271.07499999991</v>
      </c>
      <c r="F68" s="61"/>
      <c r="G68" s="60">
        <f>C68/Population!C68*1000</f>
        <v>10856.309523809516</v>
      </c>
      <c r="H68" s="60">
        <f>D68/Population!C68*1000</f>
        <v>10856.309523809516</v>
      </c>
      <c r="I68" s="60">
        <f>E68/Population!C68*1000</f>
        <v>10856.309523809516</v>
      </c>
    </row>
    <row r="69" spans="2:9" x14ac:dyDescent="0.25">
      <c r="B69" s="62">
        <v>2009</v>
      </c>
      <c r="C69" s="59">
        <f>C68+Consumption!C69-IFERROR(VLOOKUP(B69,BE_Outflow!$B$5:$F$80,4),0)</f>
        <v>120694.8949999999</v>
      </c>
      <c r="D69" s="59">
        <f>D68+Consumption!C69-IFERROR(VLOOKUP(B69,BE_Outflow!$C$5:$F$80,3),0)</f>
        <v>120694.8949999999</v>
      </c>
      <c r="E69" s="60">
        <f>E68+Consumption!C69-IFERROR(VLOOKUP(B69,BE_Outflow!$D$5:$F$80,2),0)</f>
        <v>120694.8949999999</v>
      </c>
      <c r="F69" s="61"/>
      <c r="G69" s="60">
        <f>C69/Population!C69*1000</f>
        <v>11179.593831048527</v>
      </c>
      <c r="H69" s="60">
        <f>D69/Population!C69*1000</f>
        <v>11179.593831048527</v>
      </c>
      <c r="I69" s="60">
        <f>E69/Population!C69*1000</f>
        <v>11179.593831048527</v>
      </c>
    </row>
    <row r="70" spans="2:9" x14ac:dyDescent="0.25">
      <c r="B70" s="62">
        <v>2010</v>
      </c>
      <c r="C70" s="59">
        <f>C69+Consumption!C70-IFERROR(VLOOKUP(B70,BE_Outflow!$B$5:$F$80,4),0)</f>
        <v>124843.94899999991</v>
      </c>
      <c r="D70" s="59">
        <f>D69+Consumption!C70-IFERROR(VLOOKUP(B70,BE_Outflow!$C$5:$F$80,3),0)</f>
        <v>124843.94899999991</v>
      </c>
      <c r="E70" s="60">
        <f>E69+Consumption!C70-IFERROR(VLOOKUP(B70,BE_Outflow!$D$5:$F$80,2),0)</f>
        <v>124843.94899999991</v>
      </c>
      <c r="F70" s="61"/>
      <c r="G70" s="60">
        <f>C70/Population!C70*1000</f>
        <v>11457.777991923633</v>
      </c>
      <c r="H70" s="60">
        <f>D70/Population!C70*1000</f>
        <v>11457.777991923633</v>
      </c>
      <c r="I70" s="60">
        <f>E70/Population!C70*1000</f>
        <v>11457.777991923633</v>
      </c>
    </row>
    <row r="71" spans="2:9" x14ac:dyDescent="0.25">
      <c r="B71" s="62">
        <v>2011</v>
      </c>
      <c r="C71" s="59">
        <f>C70+Consumption!C71-IFERROR(VLOOKUP(B71,BE_Outflow!$B$5:$F$80,4),0)</f>
        <v>129100.99099999991</v>
      </c>
      <c r="D71" s="59">
        <f>D70+Consumption!C71-IFERROR(VLOOKUP(B71,BE_Outflow!$C$5:$F$80,3),0)</f>
        <v>129100.99099999991</v>
      </c>
      <c r="E71" s="60">
        <f>E70+Consumption!C71-IFERROR(VLOOKUP(B71,BE_Outflow!$D$5:$F$80,2),0)</f>
        <v>129100.99099999991</v>
      </c>
      <c r="F71" s="61"/>
      <c r="G71" s="60">
        <f>C71/Population!C71*1000</f>
        <v>11742.858923048929</v>
      </c>
      <c r="H71" s="60">
        <f>D71/Population!C71*1000</f>
        <v>11742.858923048929</v>
      </c>
      <c r="I71" s="60">
        <f>E71/Population!C71*1000</f>
        <v>11742.858923048929</v>
      </c>
    </row>
    <row r="72" spans="2:9" x14ac:dyDescent="0.25">
      <c r="B72" s="62">
        <v>2012</v>
      </c>
      <c r="C72" s="59">
        <f>C71+Consumption!C72-IFERROR(VLOOKUP(B72,BE_Outflow!$B$5:$F$80,4),0)</f>
        <v>133554.17399999988</v>
      </c>
      <c r="D72" s="59">
        <f>D71+Consumption!C72-IFERROR(VLOOKUP(B72,BE_Outflow!$C$5:$F$80,3),0)</f>
        <v>133554.17399999988</v>
      </c>
      <c r="E72" s="60">
        <f>E71+Consumption!C72-IFERROR(VLOOKUP(B72,BE_Outflow!$D$5:$F$80,2),0)</f>
        <v>133554.17399999988</v>
      </c>
      <c r="F72" s="61"/>
      <c r="G72" s="60">
        <f>C72/Population!C72*1000</f>
        <v>12066.694434405483</v>
      </c>
      <c r="H72" s="60">
        <f>D72/Population!C72*1000</f>
        <v>12066.694434405483</v>
      </c>
      <c r="I72" s="60">
        <f>E72/Population!C72*1000</f>
        <v>12066.694434405483</v>
      </c>
    </row>
    <row r="73" spans="2:9" x14ac:dyDescent="0.25">
      <c r="B73" s="62">
        <v>2013</v>
      </c>
      <c r="C73" s="59">
        <f>C72+Consumption!C73-IFERROR(VLOOKUP(B73,BE_Outflow!$B$5:$F$80,4),0)</f>
        <v>137562.91599999988</v>
      </c>
      <c r="D73" s="59">
        <f>D72+Consumption!C73-IFERROR(VLOOKUP(B73,BE_Outflow!$C$5:$F$80,3),0)</f>
        <v>137562.91599999988</v>
      </c>
      <c r="E73" s="60">
        <f>E72+Consumption!C73-IFERROR(VLOOKUP(B73,BE_Outflow!$D$5:$F$80,2),0)</f>
        <v>137562.91599999988</v>
      </c>
      <c r="F73" s="61"/>
      <c r="G73" s="60">
        <f>C73/Population!C73*1000</f>
        <v>12365.205932584258</v>
      </c>
      <c r="H73" s="60">
        <f>D73/Population!C73*1000</f>
        <v>12365.205932584258</v>
      </c>
      <c r="I73" s="60">
        <f>E73/Population!C73*1000</f>
        <v>12365.205932584258</v>
      </c>
    </row>
    <row r="74" spans="2:9" x14ac:dyDescent="0.25">
      <c r="B74" s="62">
        <v>2014</v>
      </c>
      <c r="C74" s="59">
        <f>C73+Consumption!C74-IFERROR(VLOOKUP(B74,BE_Outflow!$B$5:$F$80,4),0)</f>
        <v>141307.82768122203</v>
      </c>
      <c r="D74" s="59">
        <f>D73+Consumption!C74-IFERROR(VLOOKUP(B74,BE_Outflow!$C$5:$F$80,3),0)</f>
        <v>141307.82768122203</v>
      </c>
      <c r="E74" s="60">
        <f>E73+Consumption!C74-IFERROR(VLOOKUP(B74,BE_Outflow!$D$5:$F$80,2),0)</f>
        <v>141307.82768122203</v>
      </c>
      <c r="F74" s="61"/>
      <c r="G74" s="60">
        <f>C74/Population!C74*1000</f>
        <v>12639.340579715745</v>
      </c>
      <c r="H74" s="60">
        <f>D74/Population!C74*1000</f>
        <v>12639.340579715745</v>
      </c>
      <c r="I74" s="60">
        <f>E74/Population!C74*1000</f>
        <v>12639.340579715745</v>
      </c>
    </row>
    <row r="75" spans="2:9" x14ac:dyDescent="0.25">
      <c r="B75" s="62">
        <v>2015</v>
      </c>
      <c r="C75" s="59">
        <f>C74+Consumption!C75-IFERROR(VLOOKUP(B75,BE_Outflow!$B$5:$F$80,4),0)</f>
        <v>144916.19268122202</v>
      </c>
      <c r="D75" s="59">
        <f>D74+Consumption!C75-IFERROR(VLOOKUP(B75,BE_Outflow!$C$5:$F$80,3),0)</f>
        <v>144916.19268122202</v>
      </c>
      <c r="E75" s="60">
        <f>E74+Consumption!C75-IFERROR(VLOOKUP(B75,BE_Outflow!$D$5:$F$80,2),0)</f>
        <v>144916.19268122202</v>
      </c>
      <c r="F75" s="61"/>
      <c r="G75" s="60">
        <f>C75/Population!C75*1000</f>
        <v>12895.194223280123</v>
      </c>
      <c r="H75" s="60">
        <f>D75/Population!C75*1000</f>
        <v>12895.194223280123</v>
      </c>
      <c r="I75" s="60">
        <f>E75/Population!C75*1000</f>
        <v>12895.194223280123</v>
      </c>
    </row>
    <row r="76" spans="2:9" x14ac:dyDescent="0.25">
      <c r="B76" s="62">
        <v>2016</v>
      </c>
      <c r="C76" s="59">
        <f>C75+Consumption!C76-IFERROR(VLOOKUP(B76,BE_Outflow!$B$5:$F$80,4),0)</f>
        <v>148504.38268122202</v>
      </c>
      <c r="D76" s="59">
        <f>D75+Consumption!C76-IFERROR(VLOOKUP(B76,BE_Outflow!$C$5:$F$80,3),0)</f>
        <v>148504.38268122202</v>
      </c>
      <c r="E76" s="60">
        <f>E75+Consumption!C76-IFERROR(VLOOKUP(B76,BE_Outflow!$D$5:$F$80,2),0)</f>
        <v>148504.38268122202</v>
      </c>
      <c r="F76" s="61"/>
      <c r="G76" s="60">
        <f>C76/Population!C76*1000</f>
        <v>13147.798378151574</v>
      </c>
      <c r="H76" s="60">
        <f>D76/Population!C76*1000</f>
        <v>13147.798378151574</v>
      </c>
      <c r="I76" s="60">
        <f>E76/Population!C76*1000</f>
        <v>13147.798378151574</v>
      </c>
    </row>
    <row r="77" spans="2:9" x14ac:dyDescent="0.25">
      <c r="B77" s="62">
        <v>2017</v>
      </c>
      <c r="C77" s="59">
        <f>C76+Consumption!C77-IFERROR(VLOOKUP(B77,BE_Outflow!$B$5:$F$80,4),0)</f>
        <v>152427.04768122203</v>
      </c>
      <c r="D77" s="59">
        <f>D76+Consumption!C77-IFERROR(VLOOKUP(B77,BE_Outflow!$C$5:$F$80,3),0)</f>
        <v>152427.04768122203</v>
      </c>
      <c r="E77" s="60">
        <f>E76+Consumption!C77-IFERROR(VLOOKUP(B77,BE_Outflow!$D$5:$F$80,2),0)</f>
        <v>152427.04768122203</v>
      </c>
      <c r="F77" s="61"/>
      <c r="G77" s="60">
        <f>C77/Population!C77*1000</f>
        <v>13430.879168316331</v>
      </c>
      <c r="H77" s="60">
        <f>D77/Population!C77*1000</f>
        <v>13430.879168316331</v>
      </c>
      <c r="I77" s="60">
        <f>E77/Population!C77*1000</f>
        <v>13430.879168316331</v>
      </c>
    </row>
    <row r="78" spans="2:9" x14ac:dyDescent="0.25">
      <c r="B78" s="62">
        <v>2018</v>
      </c>
      <c r="C78" s="59">
        <f>C77+Consumption!C78-IFERROR(VLOOKUP(B78,BE_Outflow!$B$5:$F$80,4),0)</f>
        <v>156151.07368122204</v>
      </c>
      <c r="D78" s="59">
        <f>D77+Consumption!C78-IFERROR(VLOOKUP(B78,BE_Outflow!$C$5:$F$80,3),0)</f>
        <v>156151.07368122204</v>
      </c>
      <c r="E78" s="60">
        <f>E77+Consumption!C78-IFERROR(VLOOKUP(B78,BE_Outflow!$D$5:$F$80,2),0)</f>
        <v>156151.07368122204</v>
      </c>
      <c r="F78" s="61"/>
      <c r="G78" s="60">
        <f>C78/Population!C78*1000</f>
        <v>13692.658162155563</v>
      </c>
      <c r="H78" s="60">
        <f>D78/Population!C78*1000</f>
        <v>13692.658162155563</v>
      </c>
      <c r="I78" s="60">
        <f>E78/Population!C78*1000</f>
        <v>13692.658162155563</v>
      </c>
    </row>
    <row r="79" spans="2:9" x14ac:dyDescent="0.25">
      <c r="B79" s="62">
        <v>2019</v>
      </c>
      <c r="C79" s="59">
        <f>C78+Consumption!C79-IFERROR(VLOOKUP(B79,BE_Outflow!$B$5:$F$80,4),0)</f>
        <v>159959.07368122204</v>
      </c>
      <c r="D79" s="59">
        <f>D78+Consumption!C79-IFERROR(VLOOKUP(B79,BE_Outflow!$C$5:$F$80,3),0)</f>
        <v>159959.07368122204</v>
      </c>
      <c r="E79" s="60">
        <f>E78+Consumption!C79-IFERROR(VLOOKUP(B79,BE_Outflow!$D$5:$F$80,2),0)</f>
        <v>159959.07368122204</v>
      </c>
      <c r="F79" s="61"/>
      <c r="G79" s="60">
        <f>C79/Population!C79*1000</f>
        <v>13932.503586902016</v>
      </c>
      <c r="H79" s="60">
        <f>D79/Population!C79*1000</f>
        <v>13932.503586902016</v>
      </c>
      <c r="I79" s="60">
        <f>E79/Population!C79*1000</f>
        <v>13932.503586902016</v>
      </c>
    </row>
    <row r="80" spans="2:9" x14ac:dyDescent="0.25">
      <c r="B80" s="62">
        <v>2020</v>
      </c>
      <c r="C80" s="59">
        <f>C79+Consumption!C80-IFERROR(VLOOKUP(B80,BE_Outflow!$B$5:$F$80,4),0)</f>
        <v>163699.47368122204</v>
      </c>
      <c r="D80" s="59">
        <f>D79+Consumption!C80-IFERROR(VLOOKUP(B80,BE_Outflow!$C$5:$F$80,3),0)</f>
        <v>163699.47368122204</v>
      </c>
      <c r="E80" s="60">
        <f>E79+Consumption!C80-IFERROR(VLOOKUP(B80,BE_Outflow!$D$5:$F$80,2),0)</f>
        <v>163699.47368122204</v>
      </c>
      <c r="F80" s="61"/>
      <c r="G80" s="60">
        <f>C80/Population!C80*1000</f>
        <v>14243.406741601153</v>
      </c>
      <c r="H80" s="60">
        <f>D80/Population!C80*1000</f>
        <v>14243.406741601153</v>
      </c>
      <c r="I80" s="60">
        <f>E80/Population!C80*1000</f>
        <v>14243.406741601153</v>
      </c>
    </row>
  </sheetData>
  <mergeCells count="3">
    <mergeCell ref="C2:I2"/>
    <mergeCell ref="C3:E3"/>
    <mergeCell ref="G3:I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J80"/>
  <sheetViews>
    <sheetView showGridLines="0" workbookViewId="0">
      <selection activeCell="M7" sqref="M7"/>
    </sheetView>
  </sheetViews>
  <sheetFormatPr defaultRowHeight="15" x14ac:dyDescent="0.25"/>
  <cols>
    <col min="1" max="4" width="9.140625" style="12"/>
    <col min="5" max="5" width="3" style="12" customWidth="1"/>
    <col min="6" max="8" width="17.7109375" style="12" customWidth="1"/>
    <col min="9" max="9" width="3" style="12" customWidth="1"/>
    <col min="10" max="10" width="19.140625" style="12" bestFit="1" customWidth="1"/>
    <col min="11" max="16384" width="9.140625" style="12"/>
  </cols>
  <sheetData>
    <row r="1" spans="2:10" x14ac:dyDescent="0.25">
      <c r="B1" s="51"/>
    </row>
    <row r="2" spans="2:10" x14ac:dyDescent="0.25">
      <c r="B2" s="15" t="s">
        <v>31</v>
      </c>
      <c r="C2" s="15"/>
      <c r="D2" s="15"/>
      <c r="E2" s="15"/>
      <c r="F2" s="15"/>
      <c r="G2" s="15"/>
      <c r="H2" s="15"/>
      <c r="I2" s="15"/>
      <c r="J2" s="15"/>
    </row>
    <row r="3" spans="2:10" x14ac:dyDescent="0.25">
      <c r="B3" s="14" t="s">
        <v>15</v>
      </c>
      <c r="C3" s="14"/>
      <c r="D3" s="14"/>
      <c r="F3" s="14" t="s">
        <v>16</v>
      </c>
      <c r="G3" s="14"/>
      <c r="H3" s="14"/>
      <c r="J3" s="12" t="s">
        <v>22</v>
      </c>
    </row>
    <row r="4" spans="2:10" x14ac:dyDescent="0.25">
      <c r="B4" s="5" t="s">
        <v>9</v>
      </c>
      <c r="C4" s="5" t="s">
        <v>10</v>
      </c>
      <c r="D4" s="5" t="s">
        <v>11</v>
      </c>
      <c r="E4" s="5"/>
      <c r="F4" s="5" t="s">
        <v>7</v>
      </c>
      <c r="G4" s="5" t="s">
        <v>17</v>
      </c>
      <c r="H4" s="5" t="s">
        <v>18</v>
      </c>
      <c r="I4" s="5"/>
      <c r="J4" s="5" t="s">
        <v>7</v>
      </c>
    </row>
    <row r="5" spans="2:10" x14ac:dyDescent="0.25">
      <c r="B5" s="6">
        <f>Lifespan!B5+Lifespan!G5</f>
        <v>1955</v>
      </c>
      <c r="C5" s="7">
        <f>Lifespan!B5+Lifespan!H5</f>
        <v>1960</v>
      </c>
      <c r="D5" s="52">
        <f>Lifespan!B5+Lifespan!I5</f>
        <v>1965</v>
      </c>
      <c r="E5" s="56"/>
      <c r="F5" s="29">
        <f>Consumption!D5</f>
        <v>0</v>
      </c>
      <c r="G5" s="29"/>
      <c r="H5" s="29">
        <f>G5/Population!D5*1000</f>
        <v>0</v>
      </c>
      <c r="I5" s="63"/>
      <c r="J5" s="45"/>
    </row>
    <row r="6" spans="2:10" x14ac:dyDescent="0.25">
      <c r="B6" s="6">
        <f>Lifespan!B6+Lifespan!G6</f>
        <v>1956</v>
      </c>
      <c r="C6" s="7">
        <f>Lifespan!B6+Lifespan!H6</f>
        <v>1961</v>
      </c>
      <c r="D6" s="52">
        <f>Lifespan!B6+Lifespan!I6</f>
        <v>1966</v>
      </c>
      <c r="E6" s="56"/>
      <c r="F6" s="29">
        <f>Consumption!D6</f>
        <v>0</v>
      </c>
      <c r="G6" s="29">
        <f>AVERAGE(F5:F8)</f>
        <v>1.25</v>
      </c>
      <c r="H6" s="29">
        <f>G6/Population!D6*1000</f>
        <v>3.1027378558840323E-2</v>
      </c>
      <c r="I6" s="63"/>
      <c r="J6" s="45">
        <f>G6+J5</f>
        <v>1.25</v>
      </c>
    </row>
    <row r="7" spans="2:10" x14ac:dyDescent="0.25">
      <c r="B7" s="6">
        <f>Lifespan!B7+Lifespan!G7</f>
        <v>1957</v>
      </c>
      <c r="C7" s="7">
        <f>Lifespan!B7+Lifespan!H7</f>
        <v>1962</v>
      </c>
      <c r="D7" s="52">
        <f>Lifespan!B7+Lifespan!I7</f>
        <v>1967</v>
      </c>
      <c r="E7" s="56"/>
      <c r="F7" s="29">
        <f>Consumption!D7</f>
        <v>1</v>
      </c>
      <c r="G7" s="29">
        <f>AVERAGE(F5:F9)</f>
        <v>2.6</v>
      </c>
      <c r="H7" s="29">
        <f>G7/Population!D7*1000</f>
        <v>6.3915042159345126E-2</v>
      </c>
      <c r="I7" s="63"/>
      <c r="J7" s="45">
        <f t="shared" ref="J7:J70" si="0">G7+J6</f>
        <v>3.85</v>
      </c>
    </row>
    <row r="8" spans="2:10" x14ac:dyDescent="0.25">
      <c r="B8" s="6">
        <f>Lifespan!B8+Lifespan!G8</f>
        <v>1958</v>
      </c>
      <c r="C8" s="7">
        <f>Lifespan!B8+Lifespan!H8</f>
        <v>1963</v>
      </c>
      <c r="D8" s="52">
        <f>Lifespan!B8+Lifespan!I8</f>
        <v>1968</v>
      </c>
      <c r="E8" s="56"/>
      <c r="F8" s="29">
        <f>Consumption!D8</f>
        <v>4</v>
      </c>
      <c r="G8" s="29">
        <f t="shared" ref="G8:G71" si="1">AVERAGE(F6:F10)</f>
        <v>5.4</v>
      </c>
      <c r="H8" s="29">
        <f>G8/Population!D8*1000</f>
        <v>0.13134851138353767</v>
      </c>
      <c r="I8" s="63"/>
      <c r="J8" s="45">
        <f t="shared" si="0"/>
        <v>9.25</v>
      </c>
    </row>
    <row r="9" spans="2:10" x14ac:dyDescent="0.25">
      <c r="B9" s="6">
        <f>Lifespan!B9+Lifespan!G9</f>
        <v>1959</v>
      </c>
      <c r="C9" s="7">
        <f>Lifespan!B9+Lifespan!H9</f>
        <v>1964</v>
      </c>
      <c r="D9" s="52">
        <f>Lifespan!B9+Lifespan!I9</f>
        <v>1969</v>
      </c>
      <c r="E9" s="56"/>
      <c r="F9" s="29">
        <f>Consumption!D9</f>
        <v>8</v>
      </c>
      <c r="G9" s="29">
        <f t="shared" si="1"/>
        <v>9.8000000000000007</v>
      </c>
      <c r="H9" s="29">
        <f>G9/Population!D9*1000</f>
        <v>0.23625843780135006</v>
      </c>
      <c r="I9" s="63"/>
      <c r="J9" s="45">
        <f t="shared" si="0"/>
        <v>19.05</v>
      </c>
    </row>
    <row r="10" spans="2:10" x14ac:dyDescent="0.25">
      <c r="B10" s="6">
        <f>Lifespan!B10+Lifespan!G10</f>
        <v>1960</v>
      </c>
      <c r="C10" s="7">
        <f>Lifespan!B10+Lifespan!H10</f>
        <v>1965</v>
      </c>
      <c r="D10" s="52">
        <f>Lifespan!B10+Lifespan!I10</f>
        <v>1970</v>
      </c>
      <c r="E10" s="56"/>
      <c r="F10" s="29">
        <f>Consumption!D10</f>
        <v>14</v>
      </c>
      <c r="G10" s="29">
        <f t="shared" si="1"/>
        <v>15.8</v>
      </c>
      <c r="H10" s="29">
        <f>G10/Population!D10*1000</f>
        <v>0.37937671670965706</v>
      </c>
      <c r="I10" s="63"/>
      <c r="J10" s="45">
        <f t="shared" si="0"/>
        <v>34.85</v>
      </c>
    </row>
    <row r="11" spans="2:10" x14ac:dyDescent="0.25">
      <c r="B11" s="6">
        <f>Lifespan!B11+Lifespan!G11</f>
        <v>1961</v>
      </c>
      <c r="C11" s="7">
        <f>Lifespan!B11+Lifespan!H11</f>
        <v>1966</v>
      </c>
      <c r="D11" s="52">
        <f>Lifespan!B11+Lifespan!I11</f>
        <v>1971</v>
      </c>
      <c r="E11" s="56"/>
      <c r="F11" s="29">
        <f>Consumption!D11</f>
        <v>22</v>
      </c>
      <c r="G11" s="29">
        <f t="shared" si="1"/>
        <v>23.2</v>
      </c>
      <c r="H11" s="29">
        <f>G11/Population!D11*1000</f>
        <v>0.55224830759697519</v>
      </c>
      <c r="I11" s="63"/>
      <c r="J11" s="45">
        <f t="shared" si="0"/>
        <v>58.05</v>
      </c>
    </row>
    <row r="12" spans="2:10" x14ac:dyDescent="0.25">
      <c r="B12" s="6">
        <f>Lifespan!B12+Lifespan!G12</f>
        <v>1962</v>
      </c>
      <c r="C12" s="7">
        <f>Lifespan!B12+Lifespan!H12</f>
        <v>1967</v>
      </c>
      <c r="D12" s="52">
        <f>Lifespan!B12+Lifespan!I12</f>
        <v>1972</v>
      </c>
      <c r="E12" s="56"/>
      <c r="F12" s="29">
        <f>Consumption!D12</f>
        <v>31</v>
      </c>
      <c r="G12" s="29">
        <f t="shared" si="1"/>
        <v>32</v>
      </c>
      <c r="H12" s="29">
        <f>G12/Population!D12*1000</f>
        <v>0.75648363805085284</v>
      </c>
      <c r="I12" s="63"/>
      <c r="J12" s="45">
        <f t="shared" si="0"/>
        <v>90.05</v>
      </c>
    </row>
    <row r="13" spans="2:10" x14ac:dyDescent="0.25">
      <c r="B13" s="6">
        <f>Lifespan!B13+Lifespan!G13</f>
        <v>1963</v>
      </c>
      <c r="C13" s="7">
        <f>Lifespan!B13+Lifespan!H13</f>
        <v>1968</v>
      </c>
      <c r="D13" s="52">
        <f>Lifespan!B13+Lifespan!I13</f>
        <v>1973</v>
      </c>
      <c r="E13" s="56"/>
      <c r="F13" s="29">
        <f>Consumption!D13</f>
        <v>41</v>
      </c>
      <c r="G13" s="29">
        <f t="shared" si="1"/>
        <v>42.2</v>
      </c>
      <c r="H13" s="29">
        <f>G13/Population!D13*1000</f>
        <v>0.99018371286699625</v>
      </c>
      <c r="I13" s="63"/>
      <c r="J13" s="45">
        <f t="shared" si="0"/>
        <v>132.25</v>
      </c>
    </row>
    <row r="14" spans="2:10" x14ac:dyDescent="0.25">
      <c r="B14" s="6">
        <f>Lifespan!B14+Lifespan!G14</f>
        <v>1964</v>
      </c>
      <c r="C14" s="7">
        <f>Lifespan!B14+Lifespan!H14</f>
        <v>1969</v>
      </c>
      <c r="D14" s="52">
        <f>Lifespan!B14+Lifespan!I14</f>
        <v>1974</v>
      </c>
      <c r="E14" s="56"/>
      <c r="F14" s="29">
        <f>Consumption!D14</f>
        <v>52</v>
      </c>
      <c r="G14" s="29">
        <f t="shared" si="1"/>
        <v>58.6</v>
      </c>
      <c r="H14" s="29">
        <f>G14/Population!D14*1000</f>
        <v>1.3664407469086379</v>
      </c>
      <c r="I14" s="63"/>
      <c r="J14" s="45">
        <f t="shared" si="0"/>
        <v>190.85</v>
      </c>
    </row>
    <row r="15" spans="2:10" x14ac:dyDescent="0.25">
      <c r="B15" s="6">
        <f>Lifespan!B15+Lifespan!G15</f>
        <v>1965</v>
      </c>
      <c r="C15" s="7">
        <f>Lifespan!B15+Lifespan!H15</f>
        <v>1970</v>
      </c>
      <c r="D15" s="52">
        <f>Lifespan!B15+Lifespan!I15</f>
        <v>1975</v>
      </c>
      <c r="E15" s="56"/>
      <c r="F15" s="29">
        <f>Consumption!D15</f>
        <v>65</v>
      </c>
      <c r="G15" s="29">
        <f t="shared" si="1"/>
        <v>91.2</v>
      </c>
      <c r="H15" s="29">
        <f>G15/Population!D15*1000</f>
        <v>2.1097499317107258</v>
      </c>
      <c r="I15" s="63"/>
      <c r="J15" s="45">
        <f t="shared" si="0"/>
        <v>282.05</v>
      </c>
    </row>
    <row r="16" spans="2:10" x14ac:dyDescent="0.25">
      <c r="B16" s="6">
        <f>Lifespan!B16+Lifespan!G16</f>
        <v>1966</v>
      </c>
      <c r="C16" s="7">
        <f>Lifespan!B16+Lifespan!H16</f>
        <v>1971</v>
      </c>
      <c r="D16" s="52">
        <f>Lifespan!B16+Lifespan!I16</f>
        <v>1976</v>
      </c>
      <c r="E16" s="56"/>
      <c r="F16" s="29">
        <f>Consumption!D16</f>
        <v>104</v>
      </c>
      <c r="G16" s="29">
        <f t="shared" si="1"/>
        <v>148.4</v>
      </c>
      <c r="H16" s="29">
        <f>G16/Population!D16*1000</f>
        <v>3.4015268408775605</v>
      </c>
      <c r="I16" s="63"/>
      <c r="J16" s="45">
        <f t="shared" si="0"/>
        <v>430.45000000000005</v>
      </c>
    </row>
    <row r="17" spans="2:10" x14ac:dyDescent="0.25">
      <c r="B17" s="6">
        <f>Lifespan!B17+Lifespan!G17</f>
        <v>1967</v>
      </c>
      <c r="C17" s="7">
        <f>Lifespan!B17+Lifespan!H17</f>
        <v>1972</v>
      </c>
      <c r="D17" s="52">
        <f>Lifespan!B17+Lifespan!I17</f>
        <v>1977</v>
      </c>
      <c r="E17" s="56"/>
      <c r="F17" s="29">
        <f>Consumption!D17</f>
        <v>194</v>
      </c>
      <c r="G17" s="29">
        <f t="shared" si="1"/>
        <v>237.6</v>
      </c>
      <c r="H17" s="29">
        <f>G17/Population!D17*1000</f>
        <v>5.3928075880071127</v>
      </c>
      <c r="I17" s="63"/>
      <c r="J17" s="45">
        <f t="shared" si="0"/>
        <v>668.05000000000007</v>
      </c>
    </row>
    <row r="18" spans="2:10" x14ac:dyDescent="0.25">
      <c r="B18" s="6">
        <f>Lifespan!B18+Lifespan!G18</f>
        <v>1968</v>
      </c>
      <c r="C18" s="7">
        <f>Lifespan!B18+Lifespan!H18</f>
        <v>1973</v>
      </c>
      <c r="D18" s="52">
        <f>Lifespan!B18+Lifespan!I18</f>
        <v>1978</v>
      </c>
      <c r="E18" s="56"/>
      <c r="F18" s="29">
        <f>Consumption!D18</f>
        <v>327</v>
      </c>
      <c r="G18" s="29">
        <f t="shared" si="1"/>
        <v>365</v>
      </c>
      <c r="H18" s="29">
        <f>G18/Population!D18*1000</f>
        <v>8.1906435339256358</v>
      </c>
      <c r="I18" s="63"/>
      <c r="J18" s="45">
        <f t="shared" si="0"/>
        <v>1033.0500000000002</v>
      </c>
    </row>
    <row r="19" spans="2:10" x14ac:dyDescent="0.25">
      <c r="B19" s="6">
        <f>Lifespan!B19+Lifespan!G19</f>
        <v>1969</v>
      </c>
      <c r="C19" s="7">
        <f>Lifespan!B19+Lifespan!H19</f>
        <v>1974</v>
      </c>
      <c r="D19" s="52">
        <f>Lifespan!B19+Lifespan!I19</f>
        <v>1979</v>
      </c>
      <c r="E19" s="56"/>
      <c r="F19" s="29">
        <f>Consumption!D19</f>
        <v>498</v>
      </c>
      <c r="G19" s="29">
        <f t="shared" si="1"/>
        <v>530.4</v>
      </c>
      <c r="H19" s="29">
        <f>G19/Population!D19*1000</f>
        <v>11.782827559607135</v>
      </c>
      <c r="I19" s="63"/>
      <c r="J19" s="45">
        <f t="shared" si="0"/>
        <v>1563.4500000000003</v>
      </c>
    </row>
    <row r="20" spans="2:10" x14ac:dyDescent="0.25">
      <c r="B20" s="6">
        <f>Lifespan!B20+Lifespan!G20</f>
        <v>1970</v>
      </c>
      <c r="C20" s="7">
        <f>Lifespan!B20+Lifespan!H20</f>
        <v>1975</v>
      </c>
      <c r="D20" s="52">
        <f>Lifespan!B20+Lifespan!I20</f>
        <v>1980</v>
      </c>
      <c r="E20" s="56"/>
      <c r="F20" s="29">
        <f>Consumption!D20</f>
        <v>702</v>
      </c>
      <c r="G20" s="29">
        <f t="shared" si="1"/>
        <v>728</v>
      </c>
      <c r="H20" s="29">
        <f>G20/Population!D20*1000</f>
        <v>15.935557306715697</v>
      </c>
      <c r="I20" s="63"/>
      <c r="J20" s="45">
        <f t="shared" si="0"/>
        <v>2291.4500000000003</v>
      </c>
    </row>
    <row r="21" spans="2:10" x14ac:dyDescent="0.25">
      <c r="B21" s="6">
        <f>Lifespan!B21+Lifespan!G21</f>
        <v>1972</v>
      </c>
      <c r="C21" s="7">
        <f>Lifespan!B21+Lifespan!H21</f>
        <v>1977</v>
      </c>
      <c r="D21" s="52">
        <f>Lifespan!B21+Lifespan!I21</f>
        <v>1982</v>
      </c>
      <c r="E21" s="56"/>
      <c r="F21" s="29">
        <f>Consumption!D21</f>
        <v>931</v>
      </c>
      <c r="G21" s="29">
        <f t="shared" si="1"/>
        <v>952</v>
      </c>
      <c r="H21" s="29">
        <f>G21/Population!D21*1000</f>
        <v>20.622576522323072</v>
      </c>
      <c r="I21" s="63"/>
      <c r="J21" s="45">
        <f t="shared" si="0"/>
        <v>3243.4500000000003</v>
      </c>
    </row>
    <row r="22" spans="2:10" x14ac:dyDescent="0.25">
      <c r="B22" s="6">
        <f>Lifespan!B22+Lifespan!G22</f>
        <v>1974</v>
      </c>
      <c r="C22" s="7">
        <f>Lifespan!B22+Lifespan!H22</f>
        <v>1979</v>
      </c>
      <c r="D22" s="52">
        <f>Lifespan!B22+Lifespan!I22</f>
        <v>1984</v>
      </c>
      <c r="E22" s="56"/>
      <c r="F22" s="29">
        <f>Consumption!D22</f>
        <v>1182</v>
      </c>
      <c r="G22" s="29">
        <f t="shared" si="1"/>
        <v>1196.5999999999999</v>
      </c>
      <c r="H22" s="29">
        <f>G22/Population!D22*1000</f>
        <v>25.46065790033618</v>
      </c>
      <c r="I22" s="63"/>
      <c r="J22" s="45">
        <f t="shared" si="0"/>
        <v>4440.05</v>
      </c>
    </row>
    <row r="23" spans="2:10" x14ac:dyDescent="0.25">
      <c r="B23" s="6">
        <f>Lifespan!B23+Lifespan!G23</f>
        <v>1976</v>
      </c>
      <c r="C23" s="7">
        <f>Lifespan!B23+Lifespan!H23</f>
        <v>1981</v>
      </c>
      <c r="D23" s="52">
        <f>Lifespan!B23+Lifespan!I23</f>
        <v>1986</v>
      </c>
      <c r="E23" s="56"/>
      <c r="F23" s="29">
        <f>Consumption!D23</f>
        <v>1447</v>
      </c>
      <c r="G23" s="29">
        <f t="shared" si="1"/>
        <v>1455.8</v>
      </c>
      <c r="H23" s="29">
        <f>G23/Population!D23*1000</f>
        <v>30.445875857453572</v>
      </c>
      <c r="I23" s="63"/>
      <c r="J23" s="45">
        <f t="shared" si="0"/>
        <v>5895.85</v>
      </c>
    </row>
    <row r="24" spans="2:10" x14ac:dyDescent="0.25">
      <c r="B24" s="6">
        <f>Lifespan!B24+Lifespan!G24</f>
        <v>1978</v>
      </c>
      <c r="C24" s="7">
        <f>Lifespan!B24+Lifespan!H24</f>
        <v>1983</v>
      </c>
      <c r="D24" s="52">
        <f>Lifespan!B24+Lifespan!I24</f>
        <v>1988</v>
      </c>
      <c r="E24" s="56"/>
      <c r="F24" s="29">
        <f>Consumption!D24</f>
        <v>1721</v>
      </c>
      <c r="G24" s="29">
        <f t="shared" si="1"/>
        <v>1724</v>
      </c>
      <c r="H24" s="29">
        <f>G24/Population!D24*1000</f>
        <v>35.686193334713309</v>
      </c>
      <c r="I24" s="63"/>
      <c r="J24" s="45">
        <f t="shared" si="0"/>
        <v>7619.85</v>
      </c>
    </row>
    <row r="25" spans="2:10" x14ac:dyDescent="0.25">
      <c r="B25" s="6">
        <f>Lifespan!B25+Lifespan!G25</f>
        <v>1980</v>
      </c>
      <c r="C25" s="7">
        <f>Lifespan!B25+Lifespan!H25</f>
        <v>1985</v>
      </c>
      <c r="D25" s="52">
        <f>Lifespan!B25+Lifespan!I25</f>
        <v>1990</v>
      </c>
      <c r="E25" s="56"/>
      <c r="F25" s="29">
        <f>Consumption!D25</f>
        <v>1998</v>
      </c>
      <c r="G25" s="29">
        <f t="shared" si="1"/>
        <v>1995.2</v>
      </c>
      <c r="H25" s="29">
        <f>G25/Population!D25*1000</f>
        <v>40.920464334058003</v>
      </c>
      <c r="I25" s="63"/>
      <c r="J25" s="45">
        <f t="shared" si="0"/>
        <v>9615.0500000000011</v>
      </c>
    </row>
    <row r="26" spans="2:10" x14ac:dyDescent="0.25">
      <c r="B26" s="6">
        <f>Lifespan!B26+Lifespan!G26</f>
        <v>1981</v>
      </c>
      <c r="C26" s="7">
        <f>Lifespan!B26+Lifespan!H26</f>
        <v>1986</v>
      </c>
      <c r="D26" s="52">
        <f>Lifespan!B26+Lifespan!I26</f>
        <v>1991</v>
      </c>
      <c r="E26" s="56"/>
      <c r="F26" s="29">
        <f>Consumption!D26</f>
        <v>2272</v>
      </c>
      <c r="G26" s="29">
        <f t="shared" si="1"/>
        <v>2263.6</v>
      </c>
      <c r="H26" s="29">
        <f>G26/Population!D26*1000</f>
        <v>46.041819217313474</v>
      </c>
      <c r="I26" s="63"/>
      <c r="J26" s="45">
        <f t="shared" si="0"/>
        <v>11878.650000000001</v>
      </c>
    </row>
    <row r="27" spans="2:10" x14ac:dyDescent="0.25">
      <c r="B27" s="6">
        <f>Lifespan!B27+Lifespan!G27</f>
        <v>1983</v>
      </c>
      <c r="C27" s="7">
        <f>Lifespan!B27+Lifespan!H27</f>
        <v>1988</v>
      </c>
      <c r="D27" s="52">
        <f>Lifespan!B27+Lifespan!I27</f>
        <v>1993</v>
      </c>
      <c r="E27" s="56"/>
      <c r="F27" s="29">
        <f>Consumption!D27</f>
        <v>2538</v>
      </c>
      <c r="G27" s="29">
        <f t="shared" si="1"/>
        <v>2523.4</v>
      </c>
      <c r="H27" s="29">
        <f>G27/Population!D27*1000</f>
        <v>50.9283926697344</v>
      </c>
      <c r="I27" s="63"/>
      <c r="J27" s="45">
        <f t="shared" si="0"/>
        <v>14402.050000000001</v>
      </c>
    </row>
    <row r="28" spans="2:10" x14ac:dyDescent="0.25">
      <c r="B28" s="6">
        <f>Lifespan!B28+Lifespan!G28</f>
        <v>1984</v>
      </c>
      <c r="C28" s="7">
        <f>Lifespan!B28+Lifespan!H28</f>
        <v>1989</v>
      </c>
      <c r="D28" s="52">
        <f>Lifespan!B28+Lifespan!I28</f>
        <v>1994</v>
      </c>
      <c r="E28" s="56"/>
      <c r="F28" s="29">
        <f>Consumption!D28</f>
        <v>2789</v>
      </c>
      <c r="G28" s="29">
        <f t="shared" si="1"/>
        <v>2768.8</v>
      </c>
      <c r="H28" s="29">
        <f>G28/Population!D28*1000</f>
        <v>55.470299509165585</v>
      </c>
      <c r="I28" s="63"/>
      <c r="J28" s="45">
        <f t="shared" si="0"/>
        <v>17170.850000000002</v>
      </c>
    </row>
    <row r="29" spans="2:10" x14ac:dyDescent="0.25">
      <c r="B29" s="6">
        <f>Lifespan!B29+Lifespan!G29</f>
        <v>1985</v>
      </c>
      <c r="C29" s="7">
        <f>Lifespan!B29+Lifespan!H29</f>
        <v>1990</v>
      </c>
      <c r="D29" s="52">
        <f>Lifespan!B29+Lifespan!I29</f>
        <v>1995</v>
      </c>
      <c r="E29" s="56"/>
      <c r="F29" s="29">
        <f>Consumption!D29</f>
        <v>3020</v>
      </c>
      <c r="G29" s="29">
        <f t="shared" si="1"/>
        <v>2995.4</v>
      </c>
      <c r="H29" s="29">
        <f>G29/Population!D29*1000</f>
        <v>59.529393060137529</v>
      </c>
      <c r="I29" s="63"/>
      <c r="J29" s="45">
        <f t="shared" si="0"/>
        <v>20166.250000000004</v>
      </c>
    </row>
    <row r="30" spans="2:10" x14ac:dyDescent="0.25">
      <c r="B30" s="6">
        <f>Lifespan!B30+Lifespan!G30</f>
        <v>1986</v>
      </c>
      <c r="C30" s="7">
        <f>Lifespan!B30+Lifespan!H30</f>
        <v>1991</v>
      </c>
      <c r="D30" s="52">
        <f>Lifespan!B30+Lifespan!I30</f>
        <v>1996</v>
      </c>
      <c r="E30" s="56"/>
      <c r="F30" s="29">
        <f>Consumption!D30</f>
        <v>3225</v>
      </c>
      <c r="G30" s="29">
        <f t="shared" si="1"/>
        <v>3175.8</v>
      </c>
      <c r="H30" s="29">
        <f>G30/Population!D30*1000</f>
        <v>62.550224533207285</v>
      </c>
      <c r="I30" s="63"/>
      <c r="J30" s="45">
        <f t="shared" si="0"/>
        <v>23342.050000000003</v>
      </c>
    </row>
    <row r="31" spans="2:10" x14ac:dyDescent="0.25">
      <c r="B31" s="6">
        <f>Lifespan!B31+Lifespan!G31</f>
        <v>1988</v>
      </c>
      <c r="C31" s="7">
        <f>Lifespan!B31+Lifespan!H31</f>
        <v>1993</v>
      </c>
      <c r="D31" s="52">
        <f>Lifespan!B31+Lifespan!I31</f>
        <v>1998</v>
      </c>
      <c r="E31" s="56"/>
      <c r="F31" s="29">
        <f>Consumption!D31</f>
        <v>3405</v>
      </c>
      <c r="G31" s="29">
        <f t="shared" si="1"/>
        <v>3334</v>
      </c>
      <c r="H31" s="29">
        <f>G31/Population!D31*1000</f>
        <v>65.052389221673721</v>
      </c>
      <c r="I31" s="63"/>
      <c r="J31" s="45">
        <f t="shared" si="0"/>
        <v>26676.050000000003</v>
      </c>
    </row>
    <row r="32" spans="2:10" x14ac:dyDescent="0.25">
      <c r="B32" s="6">
        <f>Lifespan!B32+Lifespan!G32</f>
        <v>1989</v>
      </c>
      <c r="C32" s="7">
        <f>Lifespan!B32+Lifespan!H32</f>
        <v>1994</v>
      </c>
      <c r="D32" s="52">
        <f>Lifespan!B32+Lifespan!I32</f>
        <v>1999</v>
      </c>
      <c r="E32" s="56"/>
      <c r="F32" s="29">
        <f>Consumption!D32</f>
        <v>3440</v>
      </c>
      <c r="G32" s="29">
        <f t="shared" si="1"/>
        <v>3510</v>
      </c>
      <c r="H32" s="29">
        <f>G32/Population!D32*1000</f>
        <v>67.890369625345741</v>
      </c>
      <c r="I32" s="63"/>
      <c r="J32" s="45">
        <f t="shared" si="0"/>
        <v>30186.050000000003</v>
      </c>
    </row>
    <row r="33" spans="2:10" x14ac:dyDescent="0.25">
      <c r="B33" s="6">
        <f>Lifespan!B33+Lifespan!G33</f>
        <v>1990</v>
      </c>
      <c r="C33" s="7">
        <f>Lifespan!B33+Lifespan!H33</f>
        <v>1995</v>
      </c>
      <c r="D33" s="52">
        <f>Lifespan!B33+Lifespan!I33</f>
        <v>2000</v>
      </c>
      <c r="E33" s="56"/>
      <c r="F33" s="29">
        <f>Consumption!D33</f>
        <v>3580</v>
      </c>
      <c r="G33" s="29">
        <f t="shared" si="1"/>
        <v>3698</v>
      </c>
      <c r="H33" s="29">
        <f>G33/Population!D33*1000</f>
        <v>70.954372769484635</v>
      </c>
      <c r="I33" s="63"/>
      <c r="J33" s="45">
        <f t="shared" si="0"/>
        <v>33884.050000000003</v>
      </c>
    </row>
    <row r="34" spans="2:10" x14ac:dyDescent="0.25">
      <c r="B34" s="6">
        <f>Lifespan!B34+Lifespan!G34</f>
        <v>1991</v>
      </c>
      <c r="C34" s="7">
        <f>Lifespan!B34+Lifespan!H34</f>
        <v>1996</v>
      </c>
      <c r="D34" s="52">
        <f>Lifespan!B34+Lifespan!I34</f>
        <v>2001</v>
      </c>
      <c r="E34" s="56"/>
      <c r="F34" s="29">
        <f>Consumption!D34</f>
        <v>3900</v>
      </c>
      <c r="G34" s="29">
        <f t="shared" si="1"/>
        <v>3918</v>
      </c>
      <c r="H34" s="29">
        <f>G34/Population!D34*1000</f>
        <v>74.685474647350361</v>
      </c>
      <c r="I34" s="63"/>
      <c r="J34" s="45">
        <f t="shared" si="0"/>
        <v>37802.050000000003</v>
      </c>
    </row>
    <row r="35" spans="2:10" x14ac:dyDescent="0.25">
      <c r="B35" s="6">
        <f>Lifespan!B35+Lifespan!G35</f>
        <v>1993</v>
      </c>
      <c r="C35" s="7">
        <f>Lifespan!B35+Lifespan!H35</f>
        <v>1998</v>
      </c>
      <c r="D35" s="52">
        <f>Lifespan!B35+Lifespan!I35</f>
        <v>2003</v>
      </c>
      <c r="E35" s="56"/>
      <c r="F35" s="29">
        <f>Consumption!D35</f>
        <v>4165</v>
      </c>
      <c r="G35" s="29">
        <f t="shared" si="1"/>
        <v>4191.3999999999996</v>
      </c>
      <c r="H35" s="29">
        <f>G35/Population!D35*1000</f>
        <v>79.53471602876715</v>
      </c>
      <c r="I35" s="63"/>
      <c r="J35" s="45">
        <f t="shared" si="0"/>
        <v>41993.450000000004</v>
      </c>
    </row>
    <row r="36" spans="2:10" x14ac:dyDescent="0.25">
      <c r="B36" s="6">
        <f>Lifespan!B36+Lifespan!G36</f>
        <v>1994</v>
      </c>
      <c r="C36" s="7">
        <f>Lifespan!B36+Lifespan!H36</f>
        <v>1999</v>
      </c>
      <c r="D36" s="52">
        <f>Lifespan!B36+Lifespan!I36</f>
        <v>2004</v>
      </c>
      <c r="E36" s="56"/>
      <c r="F36" s="29">
        <f>Consumption!D36</f>
        <v>4505</v>
      </c>
      <c r="G36" s="29">
        <f t="shared" si="1"/>
        <v>4395.3999999999996</v>
      </c>
      <c r="H36" s="29">
        <f>G36/Population!D36*1000</f>
        <v>83.074713186792408</v>
      </c>
      <c r="I36" s="63"/>
      <c r="J36" s="45">
        <f t="shared" si="0"/>
        <v>46388.850000000006</v>
      </c>
    </row>
    <row r="37" spans="2:10" x14ac:dyDescent="0.25">
      <c r="B37" s="6">
        <f>Lifespan!B37+Lifespan!G37</f>
        <v>1995</v>
      </c>
      <c r="C37" s="7">
        <f>Lifespan!B37+Lifespan!H37</f>
        <v>2000</v>
      </c>
      <c r="D37" s="52">
        <f>Lifespan!B37+Lifespan!I37</f>
        <v>2005</v>
      </c>
      <c r="E37" s="56"/>
      <c r="F37" s="29">
        <f>Consumption!D37</f>
        <v>4807</v>
      </c>
      <c r="G37" s="29">
        <f t="shared" si="1"/>
        <v>4505.8</v>
      </c>
      <c r="H37" s="29">
        <f>G37/Population!D37*1000</f>
        <v>84.783140464766205</v>
      </c>
      <c r="I37" s="63"/>
      <c r="J37" s="45">
        <f t="shared" si="0"/>
        <v>50894.650000000009</v>
      </c>
    </row>
    <row r="38" spans="2:10" x14ac:dyDescent="0.25">
      <c r="B38" s="6">
        <f>Lifespan!B38+Lifespan!G38</f>
        <v>1997</v>
      </c>
      <c r="C38" s="7">
        <f>Lifespan!B38+Lifespan!H38</f>
        <v>2002</v>
      </c>
      <c r="D38" s="52">
        <f>Lifespan!B38+Lifespan!I38</f>
        <v>2007</v>
      </c>
      <c r="E38" s="56"/>
      <c r="F38" s="29">
        <f>Consumption!D38</f>
        <v>4600</v>
      </c>
      <c r="G38" s="29">
        <f t="shared" si="1"/>
        <v>4536.3999999999996</v>
      </c>
      <c r="H38" s="29">
        <f>G38/Population!D38*1000</f>
        <v>84.989508393285362</v>
      </c>
      <c r="I38" s="63"/>
      <c r="J38" s="45">
        <f t="shared" si="0"/>
        <v>55431.05000000001</v>
      </c>
    </row>
    <row r="39" spans="2:10" x14ac:dyDescent="0.25">
      <c r="B39" s="6">
        <f>Lifespan!B39+Lifespan!G39</f>
        <v>1998</v>
      </c>
      <c r="C39" s="7">
        <f>Lifespan!B39+Lifespan!H39</f>
        <v>2003</v>
      </c>
      <c r="D39" s="52">
        <f>Lifespan!B39+Lifespan!I39</f>
        <v>2008</v>
      </c>
      <c r="E39" s="56"/>
      <c r="F39" s="29">
        <f>Consumption!D39</f>
        <v>4452</v>
      </c>
      <c r="G39" s="29">
        <f t="shared" si="1"/>
        <v>4479.6000000000004</v>
      </c>
      <c r="H39" s="29">
        <f>G39/Population!D39*1000</f>
        <v>83.565272544118201</v>
      </c>
      <c r="I39" s="63"/>
      <c r="J39" s="45">
        <f t="shared" si="0"/>
        <v>59910.650000000009</v>
      </c>
    </row>
    <row r="40" spans="2:10" x14ac:dyDescent="0.25">
      <c r="B40" s="6">
        <f>Lifespan!B40+Lifespan!G40</f>
        <v>1999</v>
      </c>
      <c r="C40" s="7">
        <f>Lifespan!B40+Lifespan!H40</f>
        <v>2004</v>
      </c>
      <c r="D40" s="52">
        <f>Lifespan!B40+Lifespan!I40</f>
        <v>2009</v>
      </c>
      <c r="E40" s="56"/>
      <c r="F40" s="29">
        <f>Consumption!D40</f>
        <v>4318</v>
      </c>
      <c r="G40" s="29">
        <f t="shared" si="1"/>
        <v>4355</v>
      </c>
      <c r="H40" s="29">
        <f>G40/Population!D40*1000</f>
        <v>80.827765404602815</v>
      </c>
      <c r="I40" s="63"/>
      <c r="J40" s="45">
        <f t="shared" si="0"/>
        <v>64265.650000000009</v>
      </c>
    </row>
    <row r="41" spans="2:10" x14ac:dyDescent="0.25">
      <c r="B41" s="6">
        <f>Lifespan!B41+Lifespan!G41</f>
        <v>2000</v>
      </c>
      <c r="C41" s="7">
        <f>Lifespan!B41+Lifespan!H41</f>
        <v>2005</v>
      </c>
      <c r="D41" s="52">
        <f>Lifespan!B41+Lifespan!I41</f>
        <v>2010</v>
      </c>
      <c r="E41" s="56"/>
      <c r="F41" s="29">
        <f>Consumption!D41</f>
        <v>4221</v>
      </c>
      <c r="G41" s="29">
        <f t="shared" si="1"/>
        <v>4405</v>
      </c>
      <c r="H41" s="29">
        <f>G41/Population!D41*1000</f>
        <v>81.30006275146728</v>
      </c>
      <c r="I41" s="63"/>
      <c r="J41" s="45">
        <f t="shared" si="0"/>
        <v>68670.650000000009</v>
      </c>
    </row>
    <row r="42" spans="2:10" x14ac:dyDescent="0.25">
      <c r="B42" s="6">
        <f>Lifespan!B42+Lifespan!G42</f>
        <v>2002</v>
      </c>
      <c r="C42" s="7">
        <f>Lifespan!B42+Lifespan!H42</f>
        <v>2007</v>
      </c>
      <c r="D42" s="52">
        <f>Lifespan!B42+Lifespan!I42</f>
        <v>2012</v>
      </c>
      <c r="E42" s="56"/>
      <c r="F42" s="29">
        <f>Consumption!D42</f>
        <v>4184</v>
      </c>
      <c r="G42" s="29">
        <f t="shared" si="1"/>
        <v>4400.3999999999996</v>
      </c>
      <c r="H42" s="29">
        <f>G42/Population!D42*1000</f>
        <v>80.7531380753138</v>
      </c>
      <c r="I42" s="63"/>
      <c r="J42" s="45">
        <f t="shared" si="0"/>
        <v>73071.05</v>
      </c>
    </row>
    <row r="43" spans="2:10" x14ac:dyDescent="0.25">
      <c r="B43" s="6">
        <f>Lifespan!B43+Lifespan!G43</f>
        <v>2003</v>
      </c>
      <c r="C43" s="7">
        <f>Lifespan!B43+Lifespan!H43</f>
        <v>2008</v>
      </c>
      <c r="D43" s="52">
        <f>Lifespan!B43+Lifespan!I43</f>
        <v>2013</v>
      </c>
      <c r="E43" s="56"/>
      <c r="F43" s="29">
        <f>Consumption!D43</f>
        <v>4850</v>
      </c>
      <c r="G43" s="29">
        <f t="shared" si="1"/>
        <v>4399.6000000000004</v>
      </c>
      <c r="H43" s="29">
        <f>G43/Population!D43*1000</f>
        <v>80.325713868399916</v>
      </c>
      <c r="I43" s="63"/>
      <c r="J43" s="45">
        <f t="shared" si="0"/>
        <v>77470.650000000009</v>
      </c>
    </row>
    <row r="44" spans="2:10" x14ac:dyDescent="0.25">
      <c r="B44" s="6">
        <f>Lifespan!B44+Lifespan!G44</f>
        <v>2004</v>
      </c>
      <c r="C44" s="7">
        <f>Lifespan!B44+Lifespan!H44</f>
        <v>2009</v>
      </c>
      <c r="D44" s="52">
        <f>Lifespan!B44+Lifespan!I44</f>
        <v>2014</v>
      </c>
      <c r="E44" s="56"/>
      <c r="F44" s="29">
        <f>Consumption!D44</f>
        <v>4429</v>
      </c>
      <c r="G44" s="29">
        <f t="shared" si="1"/>
        <v>4569.8</v>
      </c>
      <c r="H44" s="29">
        <f>G44/Population!D44*1000</f>
        <v>83.048013666266868</v>
      </c>
      <c r="I44" s="63"/>
      <c r="J44" s="45">
        <f t="shared" si="0"/>
        <v>82040.450000000012</v>
      </c>
    </row>
    <row r="45" spans="2:10" x14ac:dyDescent="0.25">
      <c r="B45" s="6">
        <f>Lifespan!B45+Lifespan!G45</f>
        <v>2005</v>
      </c>
      <c r="C45" s="7">
        <f>Lifespan!B45+Lifespan!H45</f>
        <v>2010</v>
      </c>
      <c r="D45" s="52">
        <f>Lifespan!B45+Lifespan!I45</f>
        <v>2015</v>
      </c>
      <c r="E45" s="56"/>
      <c r="F45" s="29">
        <f>Consumption!D45</f>
        <v>4314</v>
      </c>
      <c r="G45" s="29">
        <f t="shared" si="1"/>
        <v>4936.8</v>
      </c>
      <c r="H45" s="29">
        <f>G45/Population!D45*1000</f>
        <v>89.298892988929893</v>
      </c>
      <c r="I45" s="63"/>
      <c r="J45" s="45">
        <f t="shared" si="0"/>
        <v>86977.250000000015</v>
      </c>
    </row>
    <row r="46" spans="2:10" x14ac:dyDescent="0.25">
      <c r="B46" s="6">
        <f>Lifespan!B46+Lifespan!G46</f>
        <v>2007</v>
      </c>
      <c r="C46" s="7">
        <f>Lifespan!B46+Lifespan!H46</f>
        <v>2012</v>
      </c>
      <c r="D46" s="52">
        <f>Lifespan!B46+Lifespan!I46</f>
        <v>2017</v>
      </c>
      <c r="E46" s="56"/>
      <c r="F46" s="29">
        <f>Consumption!D46</f>
        <v>5072</v>
      </c>
      <c r="G46" s="29">
        <f t="shared" si="1"/>
        <v>5298.8</v>
      </c>
      <c r="H46" s="29">
        <f>G46/Population!D46*1000</f>
        <v>95.393090535942534</v>
      </c>
      <c r="I46" s="63"/>
      <c r="J46" s="45">
        <f t="shared" si="0"/>
        <v>92276.050000000017</v>
      </c>
    </row>
    <row r="47" spans="2:10" x14ac:dyDescent="0.25">
      <c r="B47" s="6">
        <f>Lifespan!B47+Lifespan!G47</f>
        <v>2008</v>
      </c>
      <c r="C47" s="7">
        <f>Lifespan!B47+Lifespan!H47</f>
        <v>2013</v>
      </c>
      <c r="D47" s="52">
        <f>Lifespan!B47+Lifespan!I47</f>
        <v>2018</v>
      </c>
      <c r="E47" s="56"/>
      <c r="F47" s="29">
        <f>Consumption!D47</f>
        <v>6019</v>
      </c>
      <c r="G47" s="29">
        <f t="shared" si="1"/>
        <v>5765</v>
      </c>
      <c r="H47" s="29">
        <f>G47/Population!D47*1000</f>
        <v>103.27099455431356</v>
      </c>
      <c r="I47" s="63"/>
      <c r="J47" s="45">
        <f t="shared" si="0"/>
        <v>98041.050000000017</v>
      </c>
    </row>
    <row r="48" spans="2:10" x14ac:dyDescent="0.25">
      <c r="B48" s="6">
        <f>Lifespan!B48+Lifespan!G48</f>
        <v>2009</v>
      </c>
      <c r="C48" s="7">
        <f>Lifespan!B48+Lifespan!H48</f>
        <v>2014</v>
      </c>
      <c r="D48" s="52">
        <f>Lifespan!B48+Lifespan!I48</f>
        <v>2019</v>
      </c>
      <c r="E48" s="56"/>
      <c r="F48" s="29">
        <f>Consumption!D48</f>
        <v>6660</v>
      </c>
      <c r="G48" s="29">
        <f t="shared" si="1"/>
        <v>6314.6</v>
      </c>
      <c r="H48" s="29">
        <f>G48/Population!D48*1000</f>
        <v>112.5236109626145</v>
      </c>
      <c r="I48" s="63"/>
      <c r="J48" s="45">
        <f t="shared" si="0"/>
        <v>104355.65000000002</v>
      </c>
    </row>
    <row r="49" spans="2:10" x14ac:dyDescent="0.25">
      <c r="B49" s="6">
        <f>Lifespan!B49+Lifespan!G49</f>
        <v>2010</v>
      </c>
      <c r="C49" s="7">
        <f>Lifespan!B49+Lifespan!H49</f>
        <v>2015</v>
      </c>
      <c r="D49" s="53">
        <f>Lifespan!B49+Lifespan!I49</f>
        <v>2020</v>
      </c>
      <c r="E49" s="57"/>
      <c r="F49" s="29">
        <f>Consumption!D49</f>
        <v>6760</v>
      </c>
      <c r="G49" s="29">
        <f t="shared" si="1"/>
        <v>6909.6</v>
      </c>
      <c r="H49" s="29">
        <f>G49/Population!D49*1000</f>
        <v>122.46069865125925</v>
      </c>
      <c r="I49" s="64"/>
      <c r="J49" s="45">
        <f t="shared" si="0"/>
        <v>111265.25000000003</v>
      </c>
    </row>
    <row r="50" spans="2:10" x14ac:dyDescent="0.25">
      <c r="B50" s="6">
        <f>Lifespan!B50+Lifespan!G50</f>
        <v>2012</v>
      </c>
      <c r="C50" s="7">
        <f>Lifespan!B50+Lifespan!H50</f>
        <v>2017</v>
      </c>
      <c r="D50" s="52">
        <f>Lifespan!B50+Lifespan!I50</f>
        <v>2022</v>
      </c>
      <c r="E50" s="56"/>
      <c r="F50" s="29">
        <f>Consumption!D50</f>
        <v>7062</v>
      </c>
      <c r="G50" s="29">
        <f t="shared" si="1"/>
        <v>7294.8</v>
      </c>
      <c r="H50" s="29">
        <f>G50/Population!D50*1000</f>
        <v>128.63566629635508</v>
      </c>
      <c r="I50" s="63"/>
      <c r="J50" s="45">
        <f t="shared" si="0"/>
        <v>118560.05000000003</v>
      </c>
    </row>
    <row r="51" spans="2:10" x14ac:dyDescent="0.25">
      <c r="B51" s="6">
        <f>Lifespan!B51+Lifespan!G51</f>
        <v>2013</v>
      </c>
      <c r="C51" s="7">
        <f>Lifespan!B51+Lifespan!H51</f>
        <v>2018</v>
      </c>
      <c r="D51" s="52">
        <f>Lifespan!B51+Lifespan!I51</f>
        <v>2023</v>
      </c>
      <c r="E51" s="56"/>
      <c r="F51" s="29">
        <f>Consumption!D51</f>
        <v>8047.0000000000009</v>
      </c>
      <c r="G51" s="29">
        <f t="shared" si="1"/>
        <v>7581</v>
      </c>
      <c r="H51" s="29">
        <f>G51/Population!D51*1000</f>
        <v>129.75387669873001</v>
      </c>
      <c r="I51" s="63"/>
      <c r="J51" s="45">
        <f t="shared" si="0"/>
        <v>126141.05000000003</v>
      </c>
    </row>
    <row r="52" spans="2:10" x14ac:dyDescent="0.25">
      <c r="B52" s="6">
        <f>Lifespan!B52+Lifespan!G52</f>
        <v>2014</v>
      </c>
      <c r="C52" s="13">
        <f>Lifespan!B52+Lifespan!H52</f>
        <v>2019</v>
      </c>
      <c r="D52" s="52">
        <f>Lifespan!B52+Lifespan!I52</f>
        <v>2024</v>
      </c>
      <c r="E52" s="56"/>
      <c r="F52" s="29">
        <f>Consumption!D52</f>
        <v>7945</v>
      </c>
      <c r="G52" s="29">
        <f t="shared" si="1"/>
        <v>8028.6</v>
      </c>
      <c r="H52" s="29">
        <f>G52/Population!D52*1000</f>
        <v>136.74546941000136</v>
      </c>
      <c r="I52" s="63"/>
      <c r="J52" s="45">
        <f t="shared" si="0"/>
        <v>134169.65000000002</v>
      </c>
    </row>
    <row r="53" spans="2:10" x14ac:dyDescent="0.25">
      <c r="B53" s="6">
        <f>Lifespan!B53+Lifespan!G53</f>
        <v>2016</v>
      </c>
      <c r="C53" s="13">
        <f>Lifespan!B53+Lifespan!H53</f>
        <v>2021</v>
      </c>
      <c r="D53" s="52">
        <f>Lifespan!B53+Lifespan!I53</f>
        <v>2026</v>
      </c>
      <c r="E53" s="56"/>
      <c r="F53" s="29">
        <f>Consumption!D53</f>
        <v>8090.9999999999991</v>
      </c>
      <c r="G53" s="29">
        <f t="shared" si="1"/>
        <v>8528.7999999999993</v>
      </c>
      <c r="H53" s="29">
        <f>G53/Population!D53*1000</f>
        <v>144.6515493292176</v>
      </c>
      <c r="I53" s="63"/>
      <c r="J53" s="45">
        <f t="shared" si="0"/>
        <v>142698.45000000001</v>
      </c>
    </row>
    <row r="54" spans="2:10" x14ac:dyDescent="0.25">
      <c r="B54" s="6">
        <f>Lifespan!B54+Lifespan!G54</f>
        <v>2017</v>
      </c>
      <c r="C54" s="7">
        <f>Lifespan!B54+Lifespan!H54</f>
        <v>2022</v>
      </c>
      <c r="D54" s="52">
        <f>Lifespan!B54+Lifespan!I54</f>
        <v>2027</v>
      </c>
      <c r="E54" s="56"/>
      <c r="F54" s="29">
        <f>Consumption!D54</f>
        <v>8998</v>
      </c>
      <c r="G54" s="29">
        <f t="shared" si="1"/>
        <v>8873</v>
      </c>
      <c r="H54" s="29">
        <f>G54/Population!D54*1000</f>
        <v>149.94507815800591</v>
      </c>
      <c r="I54" s="63"/>
      <c r="J54" s="45">
        <f t="shared" si="0"/>
        <v>151571.45000000001</v>
      </c>
    </row>
    <row r="55" spans="2:10" x14ac:dyDescent="0.25">
      <c r="B55" s="6">
        <f>Lifespan!B55+Lifespan!G55</f>
        <v>2018</v>
      </c>
      <c r="C55" s="7">
        <f>Lifespan!B55+Lifespan!H55</f>
        <v>2023</v>
      </c>
      <c r="D55" s="52">
        <f>Lifespan!B55+Lifespan!I55</f>
        <v>2028</v>
      </c>
      <c r="E55" s="56"/>
      <c r="F55" s="29">
        <f>Consumption!D55</f>
        <v>9563</v>
      </c>
      <c r="G55" s="29">
        <f t="shared" si="1"/>
        <v>9383.2000000000007</v>
      </c>
      <c r="H55" s="29">
        <f>G55/Population!D55*1000</f>
        <v>158.0088912838475</v>
      </c>
      <c r="I55" s="63"/>
      <c r="J55" s="45">
        <f t="shared" si="0"/>
        <v>160954.65000000002</v>
      </c>
    </row>
    <row r="56" spans="2:10" x14ac:dyDescent="0.25">
      <c r="B56" s="54">
        <f>Lifespan!B56+Lifespan!G56</f>
        <v>2019</v>
      </c>
      <c r="C56" s="7">
        <f>Lifespan!B56+Lifespan!H56</f>
        <v>2024</v>
      </c>
      <c r="D56" s="52">
        <f>Lifespan!B56+Lifespan!I56</f>
        <v>2029</v>
      </c>
      <c r="E56" s="56"/>
      <c r="F56" s="29">
        <f>Consumption!D56</f>
        <v>9768</v>
      </c>
      <c r="G56" s="29">
        <f t="shared" si="1"/>
        <v>10037.4</v>
      </c>
      <c r="H56" s="29">
        <f>G56/Population!D56*1000</f>
        <v>168.44384030609677</v>
      </c>
      <c r="I56" s="63"/>
      <c r="J56" s="45">
        <f t="shared" si="0"/>
        <v>170992.05000000002</v>
      </c>
    </row>
    <row r="57" spans="2:10" x14ac:dyDescent="0.25">
      <c r="B57" s="54">
        <f>Lifespan!B57+Lifespan!G57</f>
        <v>2021</v>
      </c>
      <c r="C57" s="7">
        <f>Lifespan!B57+Lifespan!H57</f>
        <v>2026</v>
      </c>
      <c r="D57" s="52">
        <f>Lifespan!B57+Lifespan!I57</f>
        <v>2031</v>
      </c>
      <c r="E57" s="56"/>
      <c r="F57" s="29">
        <f>Consumption!D57</f>
        <v>10496</v>
      </c>
      <c r="G57" s="29">
        <f t="shared" si="1"/>
        <v>10896.2</v>
      </c>
      <c r="H57" s="29">
        <f>G57/Population!D57*1000</f>
        <v>182.22593862363075</v>
      </c>
      <c r="I57" s="63"/>
      <c r="J57" s="45">
        <f t="shared" si="0"/>
        <v>181888.25000000003</v>
      </c>
    </row>
    <row r="58" spans="2:10" x14ac:dyDescent="0.25">
      <c r="B58" s="6">
        <f>Lifespan!B58+Lifespan!G58</f>
        <v>2022</v>
      </c>
      <c r="C58" s="7">
        <f>Lifespan!B58+Lifespan!H58</f>
        <v>2027</v>
      </c>
      <c r="D58" s="52">
        <f>Lifespan!B58+Lifespan!I58</f>
        <v>2032</v>
      </c>
      <c r="E58" s="56"/>
      <c r="F58" s="29">
        <f>Consumption!D58</f>
        <v>11362</v>
      </c>
      <c r="G58" s="29">
        <f t="shared" si="1"/>
        <v>11911</v>
      </c>
      <c r="H58" s="29">
        <f>G58/Population!D58*1000</f>
        <v>198.48027861558714</v>
      </c>
      <c r="I58" s="63"/>
      <c r="J58" s="45">
        <f t="shared" si="0"/>
        <v>193799.25000000003</v>
      </c>
    </row>
    <row r="59" spans="2:10" x14ac:dyDescent="0.25">
      <c r="B59" s="6">
        <f>Lifespan!B59+Lifespan!G59</f>
        <v>2023</v>
      </c>
      <c r="C59" s="7">
        <f>Lifespan!B59+Lifespan!H59</f>
        <v>2028</v>
      </c>
      <c r="D59" s="52">
        <f>Lifespan!B59+Lifespan!I59</f>
        <v>2033</v>
      </c>
      <c r="E59" s="56"/>
      <c r="F59" s="29">
        <f>Consumption!D59</f>
        <v>13292</v>
      </c>
      <c r="G59" s="29">
        <f t="shared" si="1"/>
        <v>13070.4</v>
      </c>
      <c r="H59" s="29">
        <f>G59/Population!D59*1000</f>
        <v>216.70231285749813</v>
      </c>
      <c r="I59" s="63"/>
      <c r="J59" s="45">
        <f t="shared" si="0"/>
        <v>206869.65000000002</v>
      </c>
    </row>
    <row r="60" spans="2:10" x14ac:dyDescent="0.25">
      <c r="B60" s="6">
        <f>Lifespan!B60+Lifespan!G60</f>
        <v>2024</v>
      </c>
      <c r="C60" s="7">
        <f>Lifespan!B60+Lifespan!H60</f>
        <v>2029</v>
      </c>
      <c r="D60" s="52">
        <f>Lifespan!B60+Lifespan!I60</f>
        <v>2034</v>
      </c>
      <c r="E60" s="56"/>
      <c r="F60" s="29">
        <f>Consumption!D60</f>
        <v>14637</v>
      </c>
      <c r="G60" s="29">
        <f t="shared" si="1"/>
        <v>14060.2</v>
      </c>
      <c r="H60" s="29">
        <f>G60/Population!D60*1000</f>
        <v>231.53890489913545</v>
      </c>
      <c r="I60" s="63"/>
      <c r="J60" s="45">
        <f t="shared" si="0"/>
        <v>220929.85000000003</v>
      </c>
    </row>
    <row r="61" spans="2:10" x14ac:dyDescent="0.25">
      <c r="B61" s="6">
        <f>Lifespan!B61+Lifespan!G61</f>
        <v>2026</v>
      </c>
      <c r="C61" s="7">
        <f>Lifespan!B61+Lifespan!H61</f>
        <v>2031</v>
      </c>
      <c r="D61" s="52">
        <f>Lifespan!B61+Lifespan!I61</f>
        <v>2036</v>
      </c>
      <c r="E61" s="56"/>
      <c r="F61" s="29">
        <f>Consumption!D61</f>
        <v>15565</v>
      </c>
      <c r="G61" s="29">
        <f t="shared" si="1"/>
        <v>14976.8</v>
      </c>
      <c r="H61" s="29">
        <f>G61/Population!D61*1000</f>
        <v>244.86699475172895</v>
      </c>
      <c r="I61" s="63"/>
      <c r="J61" s="45">
        <f t="shared" si="0"/>
        <v>235906.65000000002</v>
      </c>
    </row>
    <row r="62" spans="2:10" x14ac:dyDescent="0.25">
      <c r="B62" s="6">
        <f>Lifespan!B62+Lifespan!G62</f>
        <v>2027</v>
      </c>
      <c r="C62" s="7">
        <f>Lifespan!B62+Lifespan!H62</f>
        <v>2032</v>
      </c>
      <c r="D62" s="52">
        <f>Lifespan!B62+Lifespan!I62</f>
        <v>2037</v>
      </c>
      <c r="E62" s="56"/>
      <c r="F62" s="29">
        <f>Consumption!D62</f>
        <v>15445</v>
      </c>
      <c r="G62" s="29">
        <f t="shared" si="1"/>
        <v>15563.4</v>
      </c>
      <c r="H62" s="29">
        <f>G62/Population!D62*1000</f>
        <v>252.63209155101046</v>
      </c>
      <c r="I62" s="63"/>
      <c r="J62" s="45">
        <f t="shared" si="0"/>
        <v>251470.05000000002</v>
      </c>
    </row>
    <row r="63" spans="2:10" x14ac:dyDescent="0.25">
      <c r="B63" s="6">
        <f>Lifespan!B63+Lifespan!G63</f>
        <v>2028</v>
      </c>
      <c r="C63" s="7">
        <f>Lifespan!B63+Lifespan!H63</f>
        <v>2033</v>
      </c>
      <c r="D63" s="52">
        <f>Lifespan!B63+Lifespan!I63</f>
        <v>2038</v>
      </c>
      <c r="E63" s="56"/>
      <c r="F63" s="29">
        <f>Consumption!D63</f>
        <v>15945</v>
      </c>
      <c r="G63" s="29">
        <f t="shared" si="1"/>
        <v>15840.2</v>
      </c>
      <c r="H63" s="29">
        <f>G63/Population!D63*1000</f>
        <v>255.33060382346306</v>
      </c>
      <c r="I63" s="63"/>
      <c r="J63" s="45">
        <f t="shared" si="0"/>
        <v>267310.25</v>
      </c>
    </row>
    <row r="64" spans="2:10" x14ac:dyDescent="0.25">
      <c r="B64" s="6">
        <f>Lifespan!B64+Lifespan!G64</f>
        <v>2029</v>
      </c>
      <c r="C64" s="7">
        <f>Lifespan!B64+Lifespan!H64</f>
        <v>2034</v>
      </c>
      <c r="D64" s="52">
        <f>Lifespan!B64+Lifespan!I64</f>
        <v>2039</v>
      </c>
      <c r="E64" s="56"/>
      <c r="F64" s="29">
        <f>Consumption!D64</f>
        <v>16225.000000000002</v>
      </c>
      <c r="G64" s="29">
        <f t="shared" si="1"/>
        <v>16114.6</v>
      </c>
      <c r="H64" s="29">
        <f>G64/Population!D64*1000</f>
        <v>257.87073338560754</v>
      </c>
      <c r="I64" s="63"/>
      <c r="J64" s="45">
        <f t="shared" si="0"/>
        <v>283424.84999999998</v>
      </c>
    </row>
    <row r="65" spans="2:10" x14ac:dyDescent="0.25">
      <c r="B65" s="6">
        <f>Lifespan!B65+Lifespan!G65</f>
        <v>2030</v>
      </c>
      <c r="C65" s="7">
        <f>Lifespan!B65+Lifespan!H65</f>
        <v>2035</v>
      </c>
      <c r="D65" s="52">
        <f>Lifespan!B65+Lifespan!I65</f>
        <v>2040</v>
      </c>
      <c r="E65" s="56"/>
      <c r="F65" s="29">
        <f>Consumption!D65</f>
        <v>16021</v>
      </c>
      <c r="G65" s="29">
        <f t="shared" si="1"/>
        <v>16600.8</v>
      </c>
      <c r="H65" s="29">
        <f>G65/Population!D65*1000</f>
        <v>263.68054893738679</v>
      </c>
      <c r="I65" s="63"/>
      <c r="J65" s="45">
        <f t="shared" si="0"/>
        <v>300025.64999999997</v>
      </c>
    </row>
    <row r="66" spans="2:10" x14ac:dyDescent="0.25">
      <c r="B66" s="6">
        <f>Lifespan!B66+Lifespan!G66</f>
        <v>2031</v>
      </c>
      <c r="C66" s="7">
        <f>Lifespan!B66+Lifespan!H66</f>
        <v>2036</v>
      </c>
      <c r="D66" s="52">
        <f>Lifespan!B66+Lifespan!I66</f>
        <v>2041</v>
      </c>
      <c r="E66" s="56"/>
      <c r="F66" s="29">
        <f>Consumption!D66</f>
        <v>16937</v>
      </c>
      <c r="G66" s="29">
        <f t="shared" si="1"/>
        <v>16898.8</v>
      </c>
      <c r="H66" s="29">
        <f>G66/Population!D66*1000</f>
        <v>266.57201899263322</v>
      </c>
      <c r="I66" s="63"/>
      <c r="J66" s="45">
        <f t="shared" si="0"/>
        <v>316924.44999999995</v>
      </c>
    </row>
    <row r="67" spans="2:10" x14ac:dyDescent="0.25">
      <c r="B67" s="6">
        <f>Lifespan!B67+Lifespan!G67</f>
        <v>2032</v>
      </c>
      <c r="C67" s="7">
        <f>Lifespan!B67+Lifespan!H67</f>
        <v>2037</v>
      </c>
      <c r="D67" s="52">
        <f>Lifespan!B67+Lifespan!I67</f>
        <v>2042</v>
      </c>
      <c r="E67" s="56"/>
      <c r="F67" s="29">
        <f>Consumption!D67</f>
        <v>17876</v>
      </c>
      <c r="G67" s="29">
        <f t="shared" si="1"/>
        <v>16889</v>
      </c>
      <c r="H67" s="29">
        <f>G67/Population!D67*1000</f>
        <v>264.79672629780026</v>
      </c>
      <c r="I67" s="63"/>
      <c r="J67" s="45">
        <f t="shared" si="0"/>
        <v>333813.44999999995</v>
      </c>
    </row>
    <row r="68" spans="2:10" x14ac:dyDescent="0.25">
      <c r="B68" s="6">
        <f>Lifespan!B68+Lifespan!G68</f>
        <v>2033</v>
      </c>
      <c r="C68" s="7">
        <f>Lifespan!B68+Lifespan!H68</f>
        <v>2038</v>
      </c>
      <c r="D68" s="52">
        <f>Lifespan!B68+Lifespan!I68</f>
        <v>2043</v>
      </c>
      <c r="E68" s="56"/>
      <c r="F68" s="29">
        <f>Consumption!D68</f>
        <v>17435</v>
      </c>
      <c r="G68" s="29">
        <f t="shared" si="1"/>
        <v>17094</v>
      </c>
      <c r="H68" s="29">
        <f>G68/Population!D68*1000</f>
        <v>266.53984688070102</v>
      </c>
      <c r="I68" s="63"/>
      <c r="J68" s="45">
        <f t="shared" si="0"/>
        <v>350907.44999999995</v>
      </c>
    </row>
    <row r="69" spans="2:10" x14ac:dyDescent="0.25">
      <c r="B69" s="6">
        <f>Lifespan!B69+Lifespan!G69</f>
        <v>2034</v>
      </c>
      <c r="C69" s="7">
        <f>Lifespan!B69+Lifespan!H69</f>
        <v>2039</v>
      </c>
      <c r="D69" s="52">
        <f>Lifespan!B69+Lifespan!I69</f>
        <v>2044</v>
      </c>
      <c r="E69" s="56"/>
      <c r="F69" s="29">
        <f>Consumption!D69</f>
        <v>16175.999999999998</v>
      </c>
      <c r="G69" s="29">
        <f t="shared" si="1"/>
        <v>17215.400000000001</v>
      </c>
      <c r="H69" s="29">
        <f>G69/Population!D69*1000</f>
        <v>267.07519508524803</v>
      </c>
      <c r="I69" s="63"/>
      <c r="J69" s="45">
        <f t="shared" si="0"/>
        <v>368122.85</v>
      </c>
    </row>
    <row r="70" spans="2:10" x14ac:dyDescent="0.25">
      <c r="B70" s="6">
        <f>Lifespan!B70+Lifespan!G70</f>
        <v>2035</v>
      </c>
      <c r="C70" s="7">
        <f>Lifespan!B70+Lifespan!H70</f>
        <v>2040</v>
      </c>
      <c r="D70" s="52">
        <f>Lifespan!B70+Lifespan!I70</f>
        <v>2045</v>
      </c>
      <c r="E70" s="56"/>
      <c r="F70" s="29">
        <f>Consumption!D70</f>
        <v>17046</v>
      </c>
      <c r="G70" s="29">
        <f t="shared" si="1"/>
        <v>16965</v>
      </c>
      <c r="H70" s="29">
        <f>G70/Population!D70*1000</f>
        <v>261.91468667500345</v>
      </c>
      <c r="I70" s="63"/>
      <c r="J70" s="45">
        <f t="shared" si="0"/>
        <v>385087.85</v>
      </c>
    </row>
    <row r="71" spans="2:10" x14ac:dyDescent="0.25">
      <c r="B71" s="6">
        <f>Lifespan!B71+Lifespan!G71</f>
        <v>2036</v>
      </c>
      <c r="C71" s="7">
        <f>Lifespan!B71+Lifespan!H71</f>
        <v>2041</v>
      </c>
      <c r="D71" s="52">
        <f>Lifespan!B71+Lifespan!I71</f>
        <v>2046</v>
      </c>
      <c r="E71" s="56"/>
      <c r="F71" s="29">
        <f>Consumption!D71</f>
        <v>17544</v>
      </c>
      <c r="G71" s="29">
        <f t="shared" si="1"/>
        <v>16663.599999999999</v>
      </c>
      <c r="H71" s="29">
        <f>G71/Population!D71*1000</f>
        <v>256.02040345998427</v>
      </c>
      <c r="I71" s="63"/>
      <c r="J71" s="45">
        <f t="shared" ref="J71:J80" si="2">G71+J70</f>
        <v>401751.44999999995</v>
      </c>
    </row>
    <row r="72" spans="2:10" x14ac:dyDescent="0.25">
      <c r="B72" s="6">
        <f>Lifespan!B72+Lifespan!G72</f>
        <v>2037</v>
      </c>
      <c r="C72" s="7">
        <f>Lifespan!B72+Lifespan!H72</f>
        <v>2042</v>
      </c>
      <c r="D72" s="52">
        <f>Lifespan!B72+Lifespan!I72</f>
        <v>2047</v>
      </c>
      <c r="E72" s="56"/>
      <c r="F72" s="29">
        <f>Consumption!D72</f>
        <v>16624</v>
      </c>
      <c r="G72" s="29">
        <f t="shared" ref="G72:G79" si="3">AVERAGE(F70:F74)</f>
        <v>16439.8</v>
      </c>
      <c r="H72" s="29">
        <f>G72/Population!D72*1000</f>
        <v>251.36155833830253</v>
      </c>
      <c r="I72" s="63"/>
      <c r="J72" s="45">
        <f t="shared" si="2"/>
        <v>418191.24999999994</v>
      </c>
    </row>
    <row r="73" spans="2:10" x14ac:dyDescent="0.25">
      <c r="B73" s="6">
        <f>Lifespan!B73+Lifespan!G73</f>
        <v>2038</v>
      </c>
      <c r="C73" s="7">
        <f>Lifespan!B73+Lifespan!H73</f>
        <v>2043</v>
      </c>
      <c r="D73" s="52">
        <f>Lifespan!B73+Lifespan!I73</f>
        <v>2048</v>
      </c>
      <c r="E73" s="56"/>
      <c r="F73" s="29">
        <f>Consumption!D73</f>
        <v>15928</v>
      </c>
      <c r="G73" s="29">
        <f t="shared" si="3"/>
        <v>16025.2</v>
      </c>
      <c r="H73" s="29">
        <f>G73/Population!D73*1000</f>
        <v>243.78118534745042</v>
      </c>
      <c r="I73" s="63"/>
      <c r="J73" s="45">
        <f t="shared" si="2"/>
        <v>434216.44999999995</v>
      </c>
    </row>
    <row r="74" spans="2:10" x14ac:dyDescent="0.25">
      <c r="B74" s="6">
        <f>Lifespan!B74+Lifespan!G74</f>
        <v>2039</v>
      </c>
      <c r="C74" s="7">
        <f>Lifespan!B74+Lifespan!H74</f>
        <v>2044</v>
      </c>
      <c r="D74" s="52">
        <f>Lifespan!B74+Lifespan!I74</f>
        <v>2049</v>
      </c>
      <c r="E74" s="56"/>
      <c r="F74" s="29">
        <f>Consumption!D74</f>
        <v>15057</v>
      </c>
      <c r="G74" s="29">
        <f t="shared" si="3"/>
        <v>15522.6</v>
      </c>
      <c r="H74" s="29">
        <f>G74/Population!D74*1000</f>
        <v>234.20794544110328</v>
      </c>
      <c r="I74" s="63"/>
      <c r="J74" s="45">
        <f t="shared" si="2"/>
        <v>449739.04999999993</v>
      </c>
    </row>
    <row r="75" spans="2:10" x14ac:dyDescent="0.25">
      <c r="B75" s="6">
        <f>Lifespan!B75+Lifespan!G75</f>
        <v>2040</v>
      </c>
      <c r="C75" s="7">
        <f>Lifespan!B75+Lifespan!H75</f>
        <v>2045</v>
      </c>
      <c r="D75" s="52">
        <f>Lifespan!B75+Lifespan!I75</f>
        <v>2050</v>
      </c>
      <c r="E75" s="56"/>
      <c r="F75" s="29">
        <f>Consumption!D75</f>
        <v>14973</v>
      </c>
      <c r="G75" s="29">
        <f t="shared" si="3"/>
        <v>15275.4</v>
      </c>
      <c r="H75" s="29">
        <f>G75/Population!D75*1000</f>
        <v>229.66036714627216</v>
      </c>
      <c r="I75" s="63"/>
      <c r="J75" s="45">
        <f t="shared" si="2"/>
        <v>465014.44999999995</v>
      </c>
    </row>
    <row r="76" spans="2:10" x14ac:dyDescent="0.25">
      <c r="B76" s="6">
        <f>Lifespan!B76+Lifespan!G76</f>
        <v>2041</v>
      </c>
      <c r="C76" s="7">
        <f>Lifespan!B76+Lifespan!H76</f>
        <v>2046</v>
      </c>
      <c r="D76" s="52">
        <f>Lifespan!B76+Lifespan!I76</f>
        <v>2051</v>
      </c>
      <c r="E76" s="56"/>
      <c r="F76" s="29">
        <f>Consumption!D76</f>
        <v>15031</v>
      </c>
      <c r="G76" s="29">
        <f t="shared" si="3"/>
        <v>15339.4</v>
      </c>
      <c r="H76" s="29">
        <f>G76/Population!D76*1000</f>
        <v>230.02429295504302</v>
      </c>
      <c r="I76" s="63"/>
      <c r="J76" s="45">
        <f t="shared" si="2"/>
        <v>480353.85</v>
      </c>
    </row>
    <row r="77" spans="2:10" x14ac:dyDescent="0.25">
      <c r="B77" s="6">
        <f>Lifespan!B77+Lifespan!G77</f>
        <v>2042</v>
      </c>
      <c r="C77" s="7">
        <f>Lifespan!B77+Lifespan!H77</f>
        <v>2047</v>
      </c>
      <c r="D77" s="52">
        <f>Lifespan!B77+Lifespan!I77</f>
        <v>2052</v>
      </c>
      <c r="E77" s="56"/>
      <c r="F77" s="29">
        <f>Consumption!D77</f>
        <v>15388</v>
      </c>
      <c r="G77" s="29">
        <f t="shared" si="3"/>
        <v>15688</v>
      </c>
      <c r="H77" s="29">
        <f>G77/Population!D77*1000</f>
        <v>234.74487505611253</v>
      </c>
      <c r="I77" s="63"/>
      <c r="J77" s="45">
        <f t="shared" si="2"/>
        <v>496041.85</v>
      </c>
    </row>
    <row r="78" spans="2:10" x14ac:dyDescent="0.25">
      <c r="B78" s="6">
        <f>Lifespan!B78+Lifespan!G78</f>
        <v>2043</v>
      </c>
      <c r="C78" s="7">
        <f>Lifespan!B78+Lifespan!H78</f>
        <v>2048</v>
      </c>
      <c r="D78" s="52">
        <f>Lifespan!B78+Lifespan!I78</f>
        <v>2053</v>
      </c>
      <c r="E78" s="56"/>
      <c r="F78" s="29">
        <f>Consumption!D78</f>
        <v>16248.000000000002</v>
      </c>
      <c r="G78" s="29">
        <f t="shared" si="3"/>
        <v>16052</v>
      </c>
      <c r="H78" s="29">
        <f>G78/Population!D78*1000</f>
        <v>239.78966866839951</v>
      </c>
      <c r="I78" s="63"/>
      <c r="J78" s="45">
        <f t="shared" si="2"/>
        <v>512093.85</v>
      </c>
    </row>
    <row r="79" spans="2:10" x14ac:dyDescent="0.25">
      <c r="B79" s="6">
        <f>Lifespan!B79+Lifespan!G79</f>
        <v>2044</v>
      </c>
      <c r="C79" s="7">
        <f>Lifespan!B79+Lifespan!H79</f>
        <v>2049</v>
      </c>
      <c r="D79" s="52">
        <f>Lifespan!B79+Lifespan!I79</f>
        <v>2054</v>
      </c>
      <c r="E79" s="56"/>
      <c r="F79" s="29">
        <f>Consumption!D79</f>
        <v>16800</v>
      </c>
      <c r="G79" s="29">
        <f t="shared" si="3"/>
        <v>16307.25</v>
      </c>
      <c r="H79" s="29">
        <f>G79/Population!D79*1000</f>
        <v>243.42812360053739</v>
      </c>
      <c r="I79" s="63"/>
      <c r="J79" s="45">
        <f t="shared" si="2"/>
        <v>528401.1</v>
      </c>
    </row>
    <row r="80" spans="2:10" x14ac:dyDescent="0.25">
      <c r="B80" s="6">
        <f>Lifespan!B80+Lifespan!G80</f>
        <v>2045</v>
      </c>
      <c r="C80" s="7">
        <f>Lifespan!B80+Lifespan!H80</f>
        <v>2050</v>
      </c>
      <c r="D80" s="52">
        <f>Lifespan!B80+Lifespan!I80</f>
        <v>2055</v>
      </c>
      <c r="E80" s="56"/>
      <c r="F80" s="29">
        <f>Consumption!D80</f>
        <v>16793</v>
      </c>
      <c r="G80" s="29"/>
      <c r="H80" s="29"/>
      <c r="I80" s="63"/>
      <c r="J80" s="45">
        <f t="shared" si="2"/>
        <v>528401.1</v>
      </c>
    </row>
  </sheetData>
  <mergeCells count="3">
    <mergeCell ref="B3:D3"/>
    <mergeCell ref="F3:H3"/>
    <mergeCell ref="B2:J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I80"/>
  <sheetViews>
    <sheetView showGridLines="0" workbookViewId="0">
      <selection activeCell="L10" sqref="L10"/>
    </sheetView>
  </sheetViews>
  <sheetFormatPr defaultRowHeight="15" x14ac:dyDescent="0.25"/>
  <cols>
    <col min="1" max="1" width="9.140625" style="12"/>
    <col min="2" max="2" width="7.5703125" style="39" customWidth="1"/>
    <col min="3" max="3" width="11.7109375" style="12" customWidth="1"/>
    <col min="4" max="5" width="9.42578125" style="12" customWidth="1"/>
    <col min="6" max="6" width="3" style="12" customWidth="1"/>
    <col min="7" max="7" width="9.42578125" style="12" customWidth="1"/>
    <col min="8" max="16384" width="9.140625" style="12"/>
  </cols>
  <sheetData>
    <row r="1" spans="2:9" x14ac:dyDescent="0.25">
      <c r="B1" s="65"/>
    </row>
    <row r="2" spans="2:9" x14ac:dyDescent="0.25">
      <c r="C2" s="15" t="s">
        <v>33</v>
      </c>
      <c r="D2" s="15"/>
      <c r="E2" s="15"/>
      <c r="F2" s="15"/>
      <c r="G2" s="15"/>
      <c r="H2" s="15"/>
      <c r="I2" s="15"/>
    </row>
    <row r="3" spans="2:9" x14ac:dyDescent="0.25">
      <c r="C3" s="14" t="s">
        <v>7</v>
      </c>
      <c r="D3" s="14"/>
      <c r="E3" s="14"/>
      <c r="G3" s="14" t="s">
        <v>18</v>
      </c>
      <c r="H3" s="14"/>
      <c r="I3" s="14"/>
    </row>
    <row r="4" spans="2:9" x14ac:dyDescent="0.25">
      <c r="B4" s="41" t="s">
        <v>5</v>
      </c>
      <c r="C4" s="5" t="s">
        <v>9</v>
      </c>
      <c r="D4" s="5" t="s">
        <v>20</v>
      </c>
      <c r="E4" s="58" t="s">
        <v>11</v>
      </c>
      <c r="F4" s="58"/>
      <c r="G4" s="5" t="s">
        <v>9</v>
      </c>
      <c r="H4" s="5" t="s">
        <v>20</v>
      </c>
      <c r="I4" s="58" t="s">
        <v>11</v>
      </c>
    </row>
    <row r="5" spans="2:9" x14ac:dyDescent="0.25">
      <c r="B5" s="62">
        <v>1945</v>
      </c>
      <c r="C5" s="59">
        <f>Consumption!D5-IFERROR(VLOOKUP(B5,FR_Outflow!$B$5:$F$80,4),0)</f>
        <v>0</v>
      </c>
      <c r="D5" s="59">
        <f>Consumption!D5-IFERROR(VLOOKUP(B5,FR_Outflow!$C$5:$F$80,3),0)</f>
        <v>0</v>
      </c>
      <c r="E5" s="60">
        <f>Consumption!D5-IFERROR(VLOOKUP(B5,FR_Outflow!$D$5:$F$80,2),0)</f>
        <v>0</v>
      </c>
      <c r="F5" s="61"/>
      <c r="G5" s="60">
        <f>C5/Population!D5*1000</f>
        <v>0</v>
      </c>
      <c r="H5" s="60">
        <f>D5/Population!D5*1000</f>
        <v>0</v>
      </c>
      <c r="I5" s="66">
        <f>E5/Population!D5*1000</f>
        <v>0</v>
      </c>
    </row>
    <row r="6" spans="2:9" x14ac:dyDescent="0.25">
      <c r="B6" s="62">
        <v>1946</v>
      </c>
      <c r="C6" s="59">
        <f>C5+Consumption!D6-IFERROR(VLOOKUP(B6,FR_Outflow!$B$5:$F$80,4),0)</f>
        <v>0</v>
      </c>
      <c r="D6" s="59">
        <f>D5+Consumption!D6-IFERROR(VLOOKUP(B6,FR_Outflow!$C$5:$F$80,3),0)</f>
        <v>0</v>
      </c>
      <c r="E6" s="60">
        <f>E5+Consumption!D6-IFERROR(VLOOKUP(B6,FR_Outflow!$D$5:$F$80,2),0)</f>
        <v>0</v>
      </c>
      <c r="F6" s="61"/>
      <c r="G6" s="60">
        <f>C6/Population!D6*1000</f>
        <v>0</v>
      </c>
      <c r="H6" s="60">
        <f>D6/Population!D6*1000</f>
        <v>0</v>
      </c>
      <c r="I6" s="66">
        <f>E6/Population!D6*1000</f>
        <v>0</v>
      </c>
    </row>
    <row r="7" spans="2:9" x14ac:dyDescent="0.25">
      <c r="B7" s="62">
        <v>1947</v>
      </c>
      <c r="C7" s="59">
        <f>C6+Consumption!D7-IFERROR(VLOOKUP(B7,FR_Outflow!$B$5:$F$80,4),0)</f>
        <v>1</v>
      </c>
      <c r="D7" s="59">
        <f>D6+Consumption!D7-IFERROR(VLOOKUP(B7,FR_Outflow!$C$5:$F$80,3),0)</f>
        <v>1</v>
      </c>
      <c r="E7" s="60">
        <f>E6+Consumption!D7-IFERROR(VLOOKUP(B7,FR_Outflow!$D$5:$F$80,2),0)</f>
        <v>1</v>
      </c>
      <c r="F7" s="61"/>
      <c r="G7" s="60">
        <f>C7/Population!D7*1000</f>
        <v>2.4582708522825045E-2</v>
      </c>
      <c r="H7" s="60">
        <f>D7/Population!D7*1000</f>
        <v>2.4582708522825045E-2</v>
      </c>
      <c r="I7" s="66">
        <f>E7/Population!D7*1000</f>
        <v>2.4582708522825045E-2</v>
      </c>
    </row>
    <row r="8" spans="2:9" x14ac:dyDescent="0.25">
      <c r="B8" s="62">
        <v>1948</v>
      </c>
      <c r="C8" s="59">
        <f>C7+Consumption!D8-IFERROR(VLOOKUP(B8,FR_Outflow!$B$5:$F$80,4),0)</f>
        <v>5</v>
      </c>
      <c r="D8" s="59">
        <f>D7+Consumption!D8-IFERROR(VLOOKUP(B8,FR_Outflow!$C$5:$F$80,3),0)</f>
        <v>5</v>
      </c>
      <c r="E8" s="60">
        <f>E7+Consumption!D8-IFERROR(VLOOKUP(B8,FR_Outflow!$D$5:$F$80,2),0)</f>
        <v>5</v>
      </c>
      <c r="F8" s="61"/>
      <c r="G8" s="60">
        <f>C8/Population!D8*1000</f>
        <v>0.12161899202179413</v>
      </c>
      <c r="H8" s="60">
        <f>D8/Population!D8*1000</f>
        <v>0.12161899202179413</v>
      </c>
      <c r="I8" s="66">
        <f>E8/Population!D8*1000</f>
        <v>0.12161899202179413</v>
      </c>
    </row>
    <row r="9" spans="2:9" x14ac:dyDescent="0.25">
      <c r="B9" s="62">
        <v>1949</v>
      </c>
      <c r="C9" s="59">
        <f>C8+Consumption!D9-IFERROR(VLOOKUP(B9,FR_Outflow!$B$5:$F$80,4),0)</f>
        <v>13</v>
      </c>
      <c r="D9" s="59">
        <f>D8+Consumption!D9-IFERROR(VLOOKUP(B9,FR_Outflow!$C$5:$F$80,3),0)</f>
        <v>13</v>
      </c>
      <c r="E9" s="60">
        <f>E8+Consumption!D9-IFERROR(VLOOKUP(B9,FR_Outflow!$D$5:$F$80,2),0)</f>
        <v>13</v>
      </c>
      <c r="F9" s="61"/>
      <c r="G9" s="60">
        <f>C9/Population!D9*1000</f>
        <v>0.31340405014464801</v>
      </c>
      <c r="H9" s="60">
        <f>D9/Population!D9*1000</f>
        <v>0.31340405014464801</v>
      </c>
      <c r="I9" s="66">
        <f>E9/Population!D9*1000</f>
        <v>0.31340405014464801</v>
      </c>
    </row>
    <row r="10" spans="2:9" x14ac:dyDescent="0.25">
      <c r="B10" s="62">
        <v>1950</v>
      </c>
      <c r="C10" s="59">
        <f>C9+Consumption!D10-IFERROR(VLOOKUP(B10,FR_Outflow!$B$5:$F$80,4),0)</f>
        <v>27</v>
      </c>
      <c r="D10" s="59">
        <f>D9+Consumption!D10-IFERROR(VLOOKUP(B10,FR_Outflow!$C$5:$F$80,3),0)</f>
        <v>27</v>
      </c>
      <c r="E10" s="60">
        <f>E9+Consumption!D10-IFERROR(VLOOKUP(B10,FR_Outflow!$D$5:$F$80,2),0)</f>
        <v>27</v>
      </c>
      <c r="F10" s="61"/>
      <c r="G10" s="60">
        <f>C10/Population!D10*1000</f>
        <v>0.64830198425067975</v>
      </c>
      <c r="H10" s="60">
        <f>D10/Population!D10*1000</f>
        <v>0.64830198425067975</v>
      </c>
      <c r="I10" s="66">
        <f>E10/Population!D10*1000</f>
        <v>0.64830198425067975</v>
      </c>
    </row>
    <row r="11" spans="2:9" x14ac:dyDescent="0.25">
      <c r="B11" s="62">
        <v>1951</v>
      </c>
      <c r="C11" s="59">
        <f>C10+Consumption!D11-IFERROR(VLOOKUP(B11,FR_Outflow!$B$5:$F$80,4),0)</f>
        <v>49</v>
      </c>
      <c r="D11" s="59">
        <f>D10+Consumption!D11-IFERROR(VLOOKUP(B11,FR_Outflow!$C$5:$F$80,3),0)</f>
        <v>49</v>
      </c>
      <c r="E11" s="60">
        <f>E10+Consumption!D11-IFERROR(VLOOKUP(B11,FR_Outflow!$D$5:$F$80,2),0)</f>
        <v>49</v>
      </c>
      <c r="F11" s="61"/>
      <c r="G11" s="60">
        <f>C11/Population!D11*1000</f>
        <v>1.1663865117349907</v>
      </c>
      <c r="H11" s="60">
        <f>D11/Population!D11*1000</f>
        <v>1.1663865117349907</v>
      </c>
      <c r="I11" s="66">
        <f>E11/Population!D11*1000</f>
        <v>1.1663865117349907</v>
      </c>
    </row>
    <row r="12" spans="2:9" x14ac:dyDescent="0.25">
      <c r="B12" s="62">
        <v>1952</v>
      </c>
      <c r="C12" s="59">
        <f>C11+Consumption!D12-IFERROR(VLOOKUP(B12,FR_Outflow!$B$5:$F$80,4),0)</f>
        <v>80</v>
      </c>
      <c r="D12" s="59">
        <f>D11+Consumption!D12-IFERROR(VLOOKUP(B12,FR_Outflow!$C$5:$F$80,3),0)</f>
        <v>80</v>
      </c>
      <c r="E12" s="60">
        <f>E11+Consumption!D12-IFERROR(VLOOKUP(B12,FR_Outflow!$D$5:$F$80,2),0)</f>
        <v>80</v>
      </c>
      <c r="F12" s="61"/>
      <c r="G12" s="60">
        <f>C12/Population!D12*1000</f>
        <v>1.8912090951271319</v>
      </c>
      <c r="H12" s="60">
        <f>D12/Population!D12*1000</f>
        <v>1.8912090951271319</v>
      </c>
      <c r="I12" s="66">
        <f>E12/Population!D12*1000</f>
        <v>1.8912090951271319</v>
      </c>
    </row>
    <row r="13" spans="2:9" x14ac:dyDescent="0.25">
      <c r="B13" s="62">
        <v>1953</v>
      </c>
      <c r="C13" s="59">
        <f>C12+Consumption!D13-IFERROR(VLOOKUP(B13,FR_Outflow!$B$5:$F$80,4),0)</f>
        <v>121</v>
      </c>
      <c r="D13" s="59">
        <f>D12+Consumption!D13-IFERROR(VLOOKUP(B13,FR_Outflow!$C$5:$F$80,3),0)</f>
        <v>121</v>
      </c>
      <c r="E13" s="60">
        <f>E12+Consumption!D13-IFERROR(VLOOKUP(B13,FR_Outflow!$D$5:$F$80,2),0)</f>
        <v>121</v>
      </c>
      <c r="F13" s="61"/>
      <c r="G13" s="60">
        <f>C13/Population!D13*1000</f>
        <v>2.8391523520593971</v>
      </c>
      <c r="H13" s="60">
        <f>D13/Population!D13*1000</f>
        <v>2.8391523520593971</v>
      </c>
      <c r="I13" s="66">
        <f>E13/Population!D13*1000</f>
        <v>2.8391523520593971</v>
      </c>
    </row>
    <row r="14" spans="2:9" x14ac:dyDescent="0.25">
      <c r="B14" s="62">
        <v>1954</v>
      </c>
      <c r="C14" s="59">
        <f>C13+Consumption!D14-IFERROR(VLOOKUP(B14,FR_Outflow!$B$5:$F$80,4),0)</f>
        <v>173</v>
      </c>
      <c r="D14" s="59">
        <f>D13+Consumption!D14-IFERROR(VLOOKUP(B14,FR_Outflow!$C$5:$F$80,3),0)</f>
        <v>173</v>
      </c>
      <c r="E14" s="60">
        <f>E13+Consumption!D14-IFERROR(VLOOKUP(B14,FR_Outflow!$D$5:$F$80,2),0)</f>
        <v>173</v>
      </c>
      <c r="F14" s="61"/>
      <c r="G14" s="60">
        <f>C14/Population!D14*1000</f>
        <v>4.0340315565732814</v>
      </c>
      <c r="H14" s="60">
        <f>D14/Population!D14*1000</f>
        <v>4.0340315565732814</v>
      </c>
      <c r="I14" s="66">
        <f>E14/Population!D14*1000</f>
        <v>4.0340315565732814</v>
      </c>
    </row>
    <row r="15" spans="2:9" x14ac:dyDescent="0.25">
      <c r="B15" s="62">
        <v>1955</v>
      </c>
      <c r="C15" s="59">
        <f>C14+Consumption!D15-IFERROR(VLOOKUP(B15,FR_Outflow!$B$5:$F$80,4),0)</f>
        <v>238</v>
      </c>
      <c r="D15" s="59">
        <f>D14+Consumption!D15-IFERROR(VLOOKUP(B15,FR_Outflow!$C$5:$F$80,3),0)</f>
        <v>238</v>
      </c>
      <c r="E15" s="60">
        <f>E14+Consumption!D15-IFERROR(VLOOKUP(B15,FR_Outflow!$D$5:$F$80,2),0)</f>
        <v>238</v>
      </c>
      <c r="F15" s="61"/>
      <c r="G15" s="60">
        <f>C15/Population!D15*1000</f>
        <v>5.5057070586310601</v>
      </c>
      <c r="H15" s="60">
        <f>D15/Population!D15*1000</f>
        <v>5.5057070586310601</v>
      </c>
      <c r="I15" s="66">
        <f>E15/Population!D15*1000</f>
        <v>5.5057070586310601</v>
      </c>
    </row>
    <row r="16" spans="2:9" x14ac:dyDescent="0.25">
      <c r="B16" s="62">
        <v>1956</v>
      </c>
      <c r="C16" s="59">
        <f>C15+Consumption!D16-IFERROR(VLOOKUP(B16,FR_Outflow!$B$5:$F$80,4),0)</f>
        <v>342</v>
      </c>
      <c r="D16" s="59">
        <f>D15+Consumption!D16-IFERROR(VLOOKUP(B16,FR_Outflow!$C$5:$F$80,3),0)</f>
        <v>342</v>
      </c>
      <c r="E16" s="60">
        <f>E15+Consumption!D16-IFERROR(VLOOKUP(B16,FR_Outflow!$D$5:$F$80,2),0)</f>
        <v>342</v>
      </c>
      <c r="F16" s="61"/>
      <c r="G16" s="60">
        <f>C16/Population!D16*1000</f>
        <v>7.8390982451490947</v>
      </c>
      <c r="H16" s="60">
        <f>D16/Population!D16*1000</f>
        <v>7.8390982451490947</v>
      </c>
      <c r="I16" s="66">
        <f>E16/Population!D16*1000</f>
        <v>7.8390982451490947</v>
      </c>
    </row>
    <row r="17" spans="2:9" x14ac:dyDescent="0.25">
      <c r="B17" s="62">
        <v>1957</v>
      </c>
      <c r="C17" s="59">
        <f>C16+Consumption!D17-IFERROR(VLOOKUP(B17,FR_Outflow!$B$5:$F$80,4),0)</f>
        <v>536</v>
      </c>
      <c r="D17" s="59">
        <f>D16+Consumption!D17-IFERROR(VLOOKUP(B17,FR_Outflow!$C$5:$F$80,3),0)</f>
        <v>536</v>
      </c>
      <c r="E17" s="60">
        <f>E16+Consumption!D17-IFERROR(VLOOKUP(B17,FR_Outflow!$D$5:$F$80,2),0)</f>
        <v>536</v>
      </c>
      <c r="F17" s="61"/>
      <c r="G17" s="60">
        <f>C17/Population!D17*1000</f>
        <v>12.165592875302243</v>
      </c>
      <c r="H17" s="60">
        <f>D17/Population!D17*1000</f>
        <v>12.165592875302243</v>
      </c>
      <c r="I17" s="66">
        <f>E17/Population!D17*1000</f>
        <v>12.165592875302243</v>
      </c>
    </row>
    <row r="18" spans="2:9" x14ac:dyDescent="0.25">
      <c r="B18" s="62">
        <v>1958</v>
      </c>
      <c r="C18" s="59">
        <f>C17+Consumption!D18-IFERROR(VLOOKUP(B18,FR_Outflow!$B$5:$F$80,4),0)</f>
        <v>863</v>
      </c>
      <c r="D18" s="59">
        <f>D17+Consumption!D18-IFERROR(VLOOKUP(B18,FR_Outflow!$C$5:$F$80,3),0)</f>
        <v>863</v>
      </c>
      <c r="E18" s="60">
        <f>E17+Consumption!D18-IFERROR(VLOOKUP(B18,FR_Outflow!$D$5:$F$80,2),0)</f>
        <v>863</v>
      </c>
      <c r="F18" s="61"/>
      <c r="G18" s="60">
        <f>C18/Population!D18*1000</f>
        <v>19.365822930898144</v>
      </c>
      <c r="H18" s="60">
        <f>D18/Population!D18*1000</f>
        <v>19.365822930898144</v>
      </c>
      <c r="I18" s="66">
        <f>E18/Population!D18*1000</f>
        <v>19.365822930898144</v>
      </c>
    </row>
    <row r="19" spans="2:9" x14ac:dyDescent="0.25">
      <c r="B19" s="62">
        <v>1959</v>
      </c>
      <c r="C19" s="59">
        <f>C18+Consumption!D19-IFERROR(VLOOKUP(B19,FR_Outflow!$B$5:$F$80,4),0)</f>
        <v>1361</v>
      </c>
      <c r="D19" s="59">
        <f>D18+Consumption!D19-IFERROR(VLOOKUP(B19,FR_Outflow!$C$5:$F$80,3),0)</f>
        <v>1361</v>
      </c>
      <c r="E19" s="60">
        <f>E18+Consumption!D19-IFERROR(VLOOKUP(B19,FR_Outflow!$D$5:$F$80,2),0)</f>
        <v>1361</v>
      </c>
      <c r="F19" s="61"/>
      <c r="G19" s="60">
        <f>C19/Population!D19*1000</f>
        <v>30.234593342053753</v>
      </c>
      <c r="H19" s="60">
        <f>D19/Population!D19*1000</f>
        <v>30.234593342053753</v>
      </c>
      <c r="I19" s="66">
        <f>E19/Population!D19*1000</f>
        <v>30.234593342053753</v>
      </c>
    </row>
    <row r="20" spans="2:9" x14ac:dyDescent="0.25">
      <c r="B20" s="62">
        <v>1960</v>
      </c>
      <c r="C20" s="59">
        <f>C19+Consumption!D20-IFERROR(VLOOKUP(B20,FR_Outflow!$B$5:$F$80,4),0)</f>
        <v>2063</v>
      </c>
      <c r="D20" s="59">
        <f>D19+Consumption!D20-IFERROR(VLOOKUP(B20,FR_Outflow!$C$5:$F$80,3),0)</f>
        <v>2063</v>
      </c>
      <c r="E20" s="60">
        <f>E19+Consumption!D20-IFERROR(VLOOKUP(B20,FR_Outflow!$D$5:$F$80,2),0)</f>
        <v>2063</v>
      </c>
      <c r="F20" s="61"/>
      <c r="G20" s="60">
        <f>C20/Population!D20*1000</f>
        <v>45.158042202959457</v>
      </c>
      <c r="H20" s="60">
        <f>D20/Population!D20*1000</f>
        <v>45.158042202959457</v>
      </c>
      <c r="I20" s="66">
        <f>E20/Population!D20*1000</f>
        <v>45.158042202959457</v>
      </c>
    </row>
    <row r="21" spans="2:9" x14ac:dyDescent="0.25">
      <c r="B21" s="62">
        <v>1961</v>
      </c>
      <c r="C21" s="59">
        <f>C20+Consumption!D21-IFERROR(VLOOKUP(B21,FR_Outflow!$B$5:$F$80,4),0)</f>
        <v>2994</v>
      </c>
      <c r="D21" s="59">
        <f>D20+Consumption!D21-IFERROR(VLOOKUP(B21,FR_Outflow!$C$5:$F$80,3),0)</f>
        <v>2994</v>
      </c>
      <c r="E21" s="60">
        <f>E20+Consumption!D21-IFERROR(VLOOKUP(B21,FR_Outflow!$D$5:$F$80,2),0)</f>
        <v>2994</v>
      </c>
      <c r="F21" s="61"/>
      <c r="G21" s="60">
        <f>C21/Population!D21*1000</f>
        <v>64.857136667894196</v>
      </c>
      <c r="H21" s="60">
        <f>D21/Population!D21*1000</f>
        <v>64.857136667894196</v>
      </c>
      <c r="I21" s="66">
        <f>E21/Population!D21*1000</f>
        <v>64.857136667894196</v>
      </c>
    </row>
    <row r="22" spans="2:9" x14ac:dyDescent="0.25">
      <c r="B22" s="62">
        <v>1962</v>
      </c>
      <c r="C22" s="59">
        <f>C21+Consumption!D22-IFERROR(VLOOKUP(B22,FR_Outflow!$B$5:$F$80,4),0)</f>
        <v>4176</v>
      </c>
      <c r="D22" s="59">
        <f>D21+Consumption!D22-IFERROR(VLOOKUP(B22,FR_Outflow!$C$5:$F$80,3),0)</f>
        <v>4176</v>
      </c>
      <c r="E22" s="60">
        <f>E21+Consumption!D22-IFERROR(VLOOKUP(B22,FR_Outflow!$D$5:$F$80,2),0)</f>
        <v>4176</v>
      </c>
      <c r="F22" s="61"/>
      <c r="G22" s="60">
        <f>C22/Population!D22*1000</f>
        <v>88.854844887016469</v>
      </c>
      <c r="H22" s="60">
        <f>D22/Population!D22*1000</f>
        <v>88.854844887016469</v>
      </c>
      <c r="I22" s="66">
        <f>E22/Population!D22*1000</f>
        <v>88.854844887016469</v>
      </c>
    </row>
    <row r="23" spans="2:9" x14ac:dyDescent="0.25">
      <c r="B23" s="62">
        <v>1963</v>
      </c>
      <c r="C23" s="59">
        <f>C22+Consumption!D23-IFERROR(VLOOKUP(B23,FR_Outflow!$B$5:$F$80,4),0)</f>
        <v>5623</v>
      </c>
      <c r="D23" s="59">
        <f>D22+Consumption!D23-IFERROR(VLOOKUP(B23,FR_Outflow!$C$5:$F$80,3),0)</f>
        <v>5623</v>
      </c>
      <c r="E23" s="60">
        <f>E22+Consumption!D23-IFERROR(VLOOKUP(B23,FR_Outflow!$D$5:$F$80,2),0)</f>
        <v>5623</v>
      </c>
      <c r="F23" s="61"/>
      <c r="G23" s="60">
        <f>C23/Population!D23*1000</f>
        <v>117.5966203781161</v>
      </c>
      <c r="H23" s="60">
        <f>D23/Population!D23*1000</f>
        <v>117.5966203781161</v>
      </c>
      <c r="I23" s="66">
        <f>E23/Population!D23*1000</f>
        <v>117.5966203781161</v>
      </c>
    </row>
    <row r="24" spans="2:9" x14ac:dyDescent="0.25">
      <c r="B24" s="62">
        <v>1964</v>
      </c>
      <c r="C24" s="59">
        <f>C23+Consumption!D24-IFERROR(VLOOKUP(B24,FR_Outflow!$B$5:$F$80,4),0)</f>
        <v>7344</v>
      </c>
      <c r="D24" s="59">
        <f>D23+Consumption!D24-IFERROR(VLOOKUP(B24,FR_Outflow!$C$5:$F$80,3),0)</f>
        <v>7344</v>
      </c>
      <c r="E24" s="60">
        <f>E23+Consumption!D24-IFERROR(VLOOKUP(B24,FR_Outflow!$D$5:$F$80,2),0)</f>
        <v>7344</v>
      </c>
      <c r="F24" s="61"/>
      <c r="G24" s="60">
        <f>C24/Population!D24*1000</f>
        <v>152.01821569033328</v>
      </c>
      <c r="H24" s="60">
        <f>D24/Population!D24*1000</f>
        <v>152.01821569033328</v>
      </c>
      <c r="I24" s="66">
        <f>E24/Population!D24*1000</f>
        <v>152.01821569033328</v>
      </c>
    </row>
    <row r="25" spans="2:9" x14ac:dyDescent="0.25">
      <c r="B25" s="62">
        <v>1965</v>
      </c>
      <c r="C25" s="59">
        <f>C24+Consumption!D25-IFERROR(VLOOKUP(B25,FR_Outflow!$B$5:$F$80,4),0)</f>
        <v>9342</v>
      </c>
      <c r="D25" s="59">
        <f>D24+Consumption!D25-IFERROR(VLOOKUP(B25,FR_Outflow!$C$5:$F$80,3),0)</f>
        <v>9342</v>
      </c>
      <c r="E25" s="60">
        <f>E24+Consumption!D25-IFERROR(VLOOKUP(B25,FR_Outflow!$D$5:$F$80,2),0)</f>
        <v>9342</v>
      </c>
      <c r="F25" s="61"/>
      <c r="G25" s="60">
        <f>C25/Population!D25*1000</f>
        <v>191.59932728988062</v>
      </c>
      <c r="H25" s="60">
        <f>D25/Population!D25*1000</f>
        <v>191.59932728988062</v>
      </c>
      <c r="I25" s="66">
        <f>E25/Population!D25*1000</f>
        <v>191.59932728988062</v>
      </c>
    </row>
    <row r="26" spans="2:9" x14ac:dyDescent="0.25">
      <c r="B26" s="62">
        <v>1966</v>
      </c>
      <c r="C26" s="59">
        <f>C25+Consumption!D26-IFERROR(VLOOKUP(B26,FR_Outflow!$B$5:$F$80,4),0)</f>
        <v>11614</v>
      </c>
      <c r="D26" s="59">
        <f>D25+Consumption!D26-IFERROR(VLOOKUP(B26,FR_Outflow!$C$5:$F$80,3),0)</f>
        <v>11614</v>
      </c>
      <c r="E26" s="60">
        <f>E25+Consumption!D26-IFERROR(VLOOKUP(B26,FR_Outflow!$D$5:$F$80,2),0)</f>
        <v>11614</v>
      </c>
      <c r="F26" s="61"/>
      <c r="G26" s="60">
        <f>C26/Population!D26*1000</f>
        <v>236.22976161418924</v>
      </c>
      <c r="H26" s="60">
        <f>D26/Population!D26*1000</f>
        <v>236.22976161418924</v>
      </c>
      <c r="I26" s="66">
        <f>E26/Population!D26*1000</f>
        <v>236.22976161418924</v>
      </c>
    </row>
    <row r="27" spans="2:9" x14ac:dyDescent="0.25">
      <c r="B27" s="62">
        <v>1967</v>
      </c>
      <c r="C27" s="59">
        <f>C26+Consumption!D27-IFERROR(VLOOKUP(B27,FR_Outflow!$B$5:$F$80,4),0)</f>
        <v>14152</v>
      </c>
      <c r="D27" s="59">
        <f>D26+Consumption!D27-IFERROR(VLOOKUP(B27,FR_Outflow!$C$5:$F$80,3),0)</f>
        <v>14152</v>
      </c>
      <c r="E27" s="60">
        <f>E26+Consumption!D27-IFERROR(VLOOKUP(B27,FR_Outflow!$D$5:$F$80,2),0)</f>
        <v>14152</v>
      </c>
      <c r="F27" s="61"/>
      <c r="G27" s="60">
        <f>C27/Population!D27*1000</f>
        <v>285.62202308872202</v>
      </c>
      <c r="H27" s="60">
        <f>D27/Population!D27*1000</f>
        <v>285.62202308872202</v>
      </c>
      <c r="I27" s="66">
        <f>E27/Population!D27*1000</f>
        <v>285.62202308872202</v>
      </c>
    </row>
    <row r="28" spans="2:9" x14ac:dyDescent="0.25">
      <c r="B28" s="62">
        <v>1968</v>
      </c>
      <c r="C28" s="59">
        <f>C27+Consumption!D28-IFERROR(VLOOKUP(B28,FR_Outflow!$B$5:$F$80,4),0)</f>
        <v>16941</v>
      </c>
      <c r="D28" s="59">
        <f>D27+Consumption!D28-IFERROR(VLOOKUP(B28,FR_Outflow!$C$5:$F$80,3),0)</f>
        <v>16941</v>
      </c>
      <c r="E28" s="60">
        <f>E27+Consumption!D28-IFERROR(VLOOKUP(B28,FR_Outflow!$D$5:$F$80,2),0)</f>
        <v>16941</v>
      </c>
      <c r="F28" s="61"/>
      <c r="G28" s="60">
        <f>C28/Population!D28*1000</f>
        <v>339.39697485725736</v>
      </c>
      <c r="H28" s="60">
        <f>D28/Population!D28*1000</f>
        <v>339.39697485725736</v>
      </c>
      <c r="I28" s="66">
        <f>E28/Population!D28*1000</f>
        <v>339.39697485725736</v>
      </c>
    </row>
    <row r="29" spans="2:9" x14ac:dyDescent="0.25">
      <c r="B29" s="62">
        <v>1969</v>
      </c>
      <c r="C29" s="59">
        <f>C28+Consumption!D29-IFERROR(VLOOKUP(B29,FR_Outflow!$B$5:$F$80,4),0)</f>
        <v>19961</v>
      </c>
      <c r="D29" s="59">
        <f>D28+Consumption!D29-IFERROR(VLOOKUP(B29,FR_Outflow!$C$5:$F$80,3),0)</f>
        <v>19961</v>
      </c>
      <c r="E29" s="60">
        <f>E28+Consumption!D29-IFERROR(VLOOKUP(B29,FR_Outflow!$D$5:$F$80,2),0)</f>
        <v>19961</v>
      </c>
      <c r="F29" s="61"/>
      <c r="G29" s="60">
        <f>C29/Population!D29*1000</f>
        <v>396.69700703525581</v>
      </c>
      <c r="H29" s="60">
        <f>D29/Population!D29*1000</f>
        <v>396.69700703525581</v>
      </c>
      <c r="I29" s="66">
        <f>E29/Population!D29*1000</f>
        <v>396.69700703525581</v>
      </c>
    </row>
    <row r="30" spans="2:9" x14ac:dyDescent="0.25">
      <c r="B30" s="62">
        <v>1970</v>
      </c>
      <c r="C30" s="59">
        <f>C29+Consumption!D30-IFERROR(VLOOKUP(B30,FR_Outflow!$B$5:$F$80,4),0)</f>
        <v>23186</v>
      </c>
      <c r="D30" s="59">
        <f>D29+Consumption!D30-IFERROR(VLOOKUP(B30,FR_Outflow!$C$5:$F$80,3),0)</f>
        <v>23186</v>
      </c>
      <c r="E30" s="60">
        <f>E29+Consumption!D30-IFERROR(VLOOKUP(B30,FR_Outflow!$D$5:$F$80,2),0)</f>
        <v>23186</v>
      </c>
      <c r="F30" s="61"/>
      <c r="G30" s="60">
        <f>C30/Population!D30*1000</f>
        <v>456.6690301741117</v>
      </c>
      <c r="H30" s="60">
        <f>D30/Population!D30*1000</f>
        <v>456.6690301741117</v>
      </c>
      <c r="I30" s="66">
        <f>E30/Population!D30*1000</f>
        <v>456.6690301741117</v>
      </c>
    </row>
    <row r="31" spans="2:9" x14ac:dyDescent="0.25">
      <c r="B31" s="62">
        <v>1971</v>
      </c>
      <c r="C31" s="59">
        <f>C30+Consumption!D31-IFERROR(VLOOKUP(B31,FR_Outflow!$B$5:$F$80,4),0)</f>
        <v>26591</v>
      </c>
      <c r="D31" s="59">
        <f>D30+Consumption!D31-IFERROR(VLOOKUP(B31,FR_Outflow!$C$5:$F$80,3),0)</f>
        <v>26591</v>
      </c>
      <c r="E31" s="60">
        <f>E30+Consumption!D31-IFERROR(VLOOKUP(B31,FR_Outflow!$D$5:$F$80,2),0)</f>
        <v>26591</v>
      </c>
      <c r="F31" s="61"/>
      <c r="G31" s="60">
        <f>C31/Population!D31*1000</f>
        <v>518.83865680669646</v>
      </c>
      <c r="H31" s="60">
        <f>D31/Population!D31*1000</f>
        <v>518.83865680669646</v>
      </c>
      <c r="I31" s="66">
        <f>E31/Population!D31*1000</f>
        <v>518.83865680669646</v>
      </c>
    </row>
    <row r="32" spans="2:9" x14ac:dyDescent="0.25">
      <c r="B32" s="62">
        <v>1972</v>
      </c>
      <c r="C32" s="59">
        <f>C31+Consumption!D32-IFERROR(VLOOKUP(B32,FR_Outflow!$B$5:$F$80,4),0)</f>
        <v>30031</v>
      </c>
      <c r="D32" s="59">
        <f>D31+Consumption!D32-IFERROR(VLOOKUP(B32,FR_Outflow!$C$5:$F$80,3),0)</f>
        <v>30031</v>
      </c>
      <c r="E32" s="60">
        <f>E31+Consumption!D32-IFERROR(VLOOKUP(B32,FR_Outflow!$D$5:$F$80,2),0)</f>
        <v>30031</v>
      </c>
      <c r="F32" s="61"/>
      <c r="G32" s="60">
        <f>C32/Population!D32*1000</f>
        <v>580.85917100249503</v>
      </c>
      <c r="H32" s="60">
        <f>D32/Population!D32*1000</f>
        <v>580.85917100249503</v>
      </c>
      <c r="I32" s="66">
        <f>E32/Population!D32*1000</f>
        <v>580.85917100249503</v>
      </c>
    </row>
    <row r="33" spans="2:9" x14ac:dyDescent="0.25">
      <c r="B33" s="62">
        <v>1973</v>
      </c>
      <c r="C33" s="59">
        <f>C32+Consumption!D33-IFERROR(VLOOKUP(B33,FR_Outflow!$B$5:$F$80,4),0)</f>
        <v>33611</v>
      </c>
      <c r="D33" s="59">
        <f>D32+Consumption!D33-IFERROR(VLOOKUP(B33,FR_Outflow!$C$5:$F$80,3),0)</f>
        <v>33611</v>
      </c>
      <c r="E33" s="60">
        <f>E32+Consumption!D33-IFERROR(VLOOKUP(B33,FR_Outflow!$D$5:$F$80,2),0)</f>
        <v>33611</v>
      </c>
      <c r="F33" s="61"/>
      <c r="G33" s="60">
        <f>C33/Population!D33*1000</f>
        <v>644.90195325991021</v>
      </c>
      <c r="H33" s="60">
        <f>D33/Population!D33*1000</f>
        <v>644.90195325991021</v>
      </c>
      <c r="I33" s="66">
        <f>E33/Population!D33*1000</f>
        <v>644.90195325991021</v>
      </c>
    </row>
    <row r="34" spans="2:9" x14ac:dyDescent="0.25">
      <c r="B34" s="62">
        <v>1974</v>
      </c>
      <c r="C34" s="59">
        <f>C33+Consumption!D34-IFERROR(VLOOKUP(B34,FR_Outflow!$B$5:$F$80,4),0)</f>
        <v>37511</v>
      </c>
      <c r="D34" s="59">
        <f>D33+Consumption!D34-IFERROR(VLOOKUP(B34,FR_Outflow!$C$5:$F$80,3),0)</f>
        <v>37511</v>
      </c>
      <c r="E34" s="60">
        <f>E33+Consumption!D34-IFERROR(VLOOKUP(B34,FR_Outflow!$D$5:$F$80,2),0)</f>
        <v>37511</v>
      </c>
      <c r="F34" s="61"/>
      <c r="G34" s="60">
        <f>C34/Population!D34*1000</f>
        <v>715.0400304994281</v>
      </c>
      <c r="H34" s="60">
        <f>D34/Population!D34*1000</f>
        <v>715.0400304994281</v>
      </c>
      <c r="I34" s="66">
        <f>E34/Population!D34*1000</f>
        <v>715.0400304994281</v>
      </c>
    </row>
    <row r="35" spans="2:9" x14ac:dyDescent="0.25">
      <c r="B35" s="62">
        <v>1975</v>
      </c>
      <c r="C35" s="59">
        <f>C34+Consumption!D35-IFERROR(VLOOKUP(B35,FR_Outflow!$B$5:$F$80,4),0)</f>
        <v>41676</v>
      </c>
      <c r="D35" s="59">
        <f>D34+Consumption!D35-IFERROR(VLOOKUP(B35,FR_Outflow!$C$5:$F$80,3),0)</f>
        <v>41676</v>
      </c>
      <c r="E35" s="60">
        <f>E34+Consumption!D35-IFERROR(VLOOKUP(B35,FR_Outflow!$D$5:$F$80,2),0)</f>
        <v>41676</v>
      </c>
      <c r="F35" s="61"/>
      <c r="G35" s="60">
        <f>C35/Population!D35*1000</f>
        <v>790.83094555873924</v>
      </c>
      <c r="H35" s="60">
        <f>D35/Population!D35*1000</f>
        <v>790.83094555873924</v>
      </c>
      <c r="I35" s="66">
        <f>E35/Population!D35*1000</f>
        <v>790.83094555873924</v>
      </c>
    </row>
    <row r="36" spans="2:9" x14ac:dyDescent="0.25">
      <c r="B36" s="62">
        <v>1976</v>
      </c>
      <c r="C36" s="59">
        <f>C35+Consumption!D36-IFERROR(VLOOKUP(B36,FR_Outflow!$B$5:$F$80,4),0)</f>
        <v>46181</v>
      </c>
      <c r="D36" s="59">
        <f>D35+Consumption!D36-IFERROR(VLOOKUP(B36,FR_Outflow!$C$5:$F$80,3),0)</f>
        <v>46181</v>
      </c>
      <c r="E36" s="60">
        <f>E35+Consumption!D36-IFERROR(VLOOKUP(B36,FR_Outflow!$D$5:$F$80,2),0)</f>
        <v>46181</v>
      </c>
      <c r="F36" s="61"/>
      <c r="G36" s="60">
        <f>C36/Population!D36*1000</f>
        <v>872.83826948156275</v>
      </c>
      <c r="H36" s="60">
        <f>D36/Population!D36*1000</f>
        <v>872.83826948156275</v>
      </c>
      <c r="I36" s="66">
        <f>E36/Population!D36*1000</f>
        <v>872.83826948156275</v>
      </c>
    </row>
    <row r="37" spans="2:9" x14ac:dyDescent="0.25">
      <c r="B37" s="62">
        <v>1977</v>
      </c>
      <c r="C37" s="59">
        <f>C36+Consumption!D37-IFERROR(VLOOKUP(B37,FR_Outflow!$B$5:$F$80,4),0)</f>
        <v>50988</v>
      </c>
      <c r="D37" s="59">
        <f>D36+Consumption!D37-IFERROR(VLOOKUP(B37,FR_Outflow!$C$5:$F$80,3),0)</f>
        <v>50988</v>
      </c>
      <c r="E37" s="60">
        <f>E36+Consumption!D37-IFERROR(VLOOKUP(B37,FR_Outflow!$D$5:$F$80,2),0)</f>
        <v>50988</v>
      </c>
      <c r="F37" s="61"/>
      <c r="G37" s="60">
        <f>C37/Population!D37*1000</f>
        <v>959.41292689810894</v>
      </c>
      <c r="H37" s="60">
        <f>D37/Population!D37*1000</f>
        <v>959.41292689810894</v>
      </c>
      <c r="I37" s="66">
        <f>E37/Population!D37*1000</f>
        <v>959.41292689810894</v>
      </c>
    </row>
    <row r="38" spans="2:9" x14ac:dyDescent="0.25">
      <c r="B38" s="62">
        <v>1978</v>
      </c>
      <c r="C38" s="59">
        <f>C37+Consumption!D38-IFERROR(VLOOKUP(B38,FR_Outflow!$B$5:$F$80,4),0)</f>
        <v>55588</v>
      </c>
      <c r="D38" s="59">
        <f>D37+Consumption!D38-IFERROR(VLOOKUP(B38,FR_Outflow!$C$5:$F$80,3),0)</f>
        <v>55588</v>
      </c>
      <c r="E38" s="60">
        <f>E37+Consumption!D38-IFERROR(VLOOKUP(B38,FR_Outflow!$D$5:$F$80,2),0)</f>
        <v>55588</v>
      </c>
      <c r="F38" s="61"/>
      <c r="G38" s="60">
        <f>C38/Population!D38*1000</f>
        <v>1041.4418465227818</v>
      </c>
      <c r="H38" s="60">
        <f>D38/Population!D38*1000</f>
        <v>1041.4418465227818</v>
      </c>
      <c r="I38" s="66">
        <f>E38/Population!D38*1000</f>
        <v>1041.4418465227818</v>
      </c>
    </row>
    <row r="39" spans="2:9" x14ac:dyDescent="0.25">
      <c r="B39" s="62">
        <v>1979</v>
      </c>
      <c r="C39" s="59">
        <f>C38+Consumption!D39-IFERROR(VLOOKUP(B39,FR_Outflow!$B$5:$F$80,4),0)</f>
        <v>60040</v>
      </c>
      <c r="D39" s="59">
        <f>D38+Consumption!D39-IFERROR(VLOOKUP(B39,FR_Outflow!$C$5:$F$80,3),0)</f>
        <v>60040</v>
      </c>
      <c r="E39" s="60">
        <f>E38+Consumption!D39-IFERROR(VLOOKUP(B39,FR_Outflow!$D$5:$F$80,2),0)</f>
        <v>60040</v>
      </c>
      <c r="F39" s="61"/>
      <c r="G39" s="60">
        <f>C39/Population!D39*1000</f>
        <v>1120.0238779241129</v>
      </c>
      <c r="H39" s="60">
        <f>D39/Population!D39*1000</f>
        <v>1120.0238779241129</v>
      </c>
      <c r="I39" s="66">
        <f>E39/Population!D39*1000</f>
        <v>1120.0238779241129</v>
      </c>
    </row>
    <row r="40" spans="2:9" x14ac:dyDescent="0.25">
      <c r="B40" s="62">
        <v>1980</v>
      </c>
      <c r="C40" s="59">
        <f>C39+Consumption!D40-IFERROR(VLOOKUP(B40,FR_Outflow!$B$5:$F$80,4),0)</f>
        <v>64358</v>
      </c>
      <c r="D40" s="59">
        <f>D39+Consumption!D40-IFERROR(VLOOKUP(B40,FR_Outflow!$C$5:$F$80,3),0)</f>
        <v>64358</v>
      </c>
      <c r="E40" s="60">
        <f>E39+Consumption!D40-IFERROR(VLOOKUP(B40,FR_Outflow!$D$5:$F$80,2),0)</f>
        <v>64358</v>
      </c>
      <c r="F40" s="61"/>
      <c r="G40" s="60">
        <f>C40/Population!D40*1000</f>
        <v>1194.4691907943579</v>
      </c>
      <c r="H40" s="60">
        <f>D40/Population!D40*1000</f>
        <v>1194.4691907943579</v>
      </c>
      <c r="I40" s="66">
        <f>E40/Population!D40*1000</f>
        <v>1194.4691907943579</v>
      </c>
    </row>
    <row r="41" spans="2:9" x14ac:dyDescent="0.25">
      <c r="B41" s="62">
        <v>1981</v>
      </c>
      <c r="C41" s="59">
        <f>C40+Consumption!D41-IFERROR(VLOOKUP(B41,FR_Outflow!$B$5:$F$80,4),0)</f>
        <v>68579</v>
      </c>
      <c r="D41" s="59">
        <f>D40+Consumption!D41-IFERROR(VLOOKUP(B41,FR_Outflow!$C$5:$F$80,3),0)</f>
        <v>68579</v>
      </c>
      <c r="E41" s="60">
        <f>E40+Consumption!D41-IFERROR(VLOOKUP(B41,FR_Outflow!$D$5:$F$80,2),0)</f>
        <v>68579</v>
      </c>
      <c r="F41" s="61"/>
      <c r="G41" s="60">
        <f>C41/Population!D41*1000</f>
        <v>1265.7155512900963</v>
      </c>
      <c r="H41" s="60">
        <f>D41/Population!D41*1000</f>
        <v>1265.7155512900963</v>
      </c>
      <c r="I41" s="66">
        <f>E41/Population!D41*1000</f>
        <v>1265.7155512900963</v>
      </c>
    </row>
    <row r="42" spans="2:9" x14ac:dyDescent="0.25">
      <c r="B42" s="62">
        <v>1982</v>
      </c>
      <c r="C42" s="59">
        <f>C41+Consumption!D42-IFERROR(VLOOKUP(B42,FR_Outflow!$B$5:$F$80,4),0)</f>
        <v>72763</v>
      </c>
      <c r="D42" s="59">
        <f>D41+Consumption!D42-IFERROR(VLOOKUP(B42,FR_Outflow!$C$5:$F$80,3),0)</f>
        <v>72763</v>
      </c>
      <c r="E42" s="60">
        <f>E41+Consumption!D42-IFERROR(VLOOKUP(B42,FR_Outflow!$D$5:$F$80,2),0)</f>
        <v>72763</v>
      </c>
      <c r="F42" s="61"/>
      <c r="G42" s="60">
        <f>C42/Population!D42*1000</f>
        <v>1335.2969243191662</v>
      </c>
      <c r="H42" s="60">
        <f>D42/Population!D42*1000</f>
        <v>1335.2969243191662</v>
      </c>
      <c r="I42" s="66">
        <f>E42/Population!D42*1000</f>
        <v>1335.2969243191662</v>
      </c>
    </row>
    <row r="43" spans="2:9" x14ac:dyDescent="0.25">
      <c r="B43" s="62">
        <v>1983</v>
      </c>
      <c r="C43" s="59">
        <f>C42+Consumption!D43-IFERROR(VLOOKUP(B43,FR_Outflow!$B$5:$F$80,4),0)</f>
        <v>77613</v>
      </c>
      <c r="D43" s="59">
        <f>D42+Consumption!D43-IFERROR(VLOOKUP(B43,FR_Outflow!$C$5:$F$80,3),0)</f>
        <v>77613</v>
      </c>
      <c r="E43" s="60">
        <f>E42+Consumption!D43-IFERROR(VLOOKUP(B43,FR_Outflow!$D$5:$F$80,2),0)</f>
        <v>77613</v>
      </c>
      <c r="F43" s="61"/>
      <c r="G43" s="60">
        <f>C43/Population!D43*1000</f>
        <v>1417.0196450741255</v>
      </c>
      <c r="H43" s="60">
        <f>D43/Population!D43*1000</f>
        <v>1417.0196450741255</v>
      </c>
      <c r="I43" s="66">
        <f>E43/Population!D43*1000</f>
        <v>1417.0196450741255</v>
      </c>
    </row>
    <row r="44" spans="2:9" x14ac:dyDescent="0.25">
      <c r="B44" s="62">
        <v>1984</v>
      </c>
      <c r="C44" s="59">
        <f>C43+Consumption!D44-IFERROR(VLOOKUP(B44,FR_Outflow!$B$5:$F$80,4),0)</f>
        <v>82042</v>
      </c>
      <c r="D44" s="59">
        <f>D43+Consumption!D44-IFERROR(VLOOKUP(B44,FR_Outflow!$C$5:$F$80,3),0)</f>
        <v>82042</v>
      </c>
      <c r="E44" s="60">
        <f>E43+Consumption!D44-IFERROR(VLOOKUP(B44,FR_Outflow!$D$5:$F$80,2),0)</f>
        <v>82042</v>
      </c>
      <c r="F44" s="61"/>
      <c r="G44" s="60">
        <f>C44/Population!D44*1000</f>
        <v>1490.9679060807618</v>
      </c>
      <c r="H44" s="60">
        <f>D44/Population!D44*1000</f>
        <v>1490.9679060807618</v>
      </c>
      <c r="I44" s="66">
        <f>E44/Population!D44*1000</f>
        <v>1490.9679060807618</v>
      </c>
    </row>
    <row r="45" spans="2:9" x14ac:dyDescent="0.25">
      <c r="B45" s="62">
        <v>1985</v>
      </c>
      <c r="C45" s="59">
        <f>C44+Consumption!D45-IFERROR(VLOOKUP(B45,FR_Outflow!$B$5:$F$80,4),0)</f>
        <v>86356</v>
      </c>
      <c r="D45" s="59">
        <f>D44+Consumption!D45-IFERROR(VLOOKUP(B45,FR_Outflow!$C$5:$F$80,3),0)</f>
        <v>86356</v>
      </c>
      <c r="E45" s="60">
        <f>E44+Consumption!D45-IFERROR(VLOOKUP(B45,FR_Outflow!$D$5:$F$80,2),0)</f>
        <v>86356</v>
      </c>
      <c r="F45" s="61"/>
      <c r="G45" s="60">
        <f>C45/Population!D45*1000</f>
        <v>1562.0432674914985</v>
      </c>
      <c r="H45" s="60">
        <f>D45/Population!D45*1000</f>
        <v>1562.0432674914985</v>
      </c>
      <c r="I45" s="66">
        <f>E45/Population!D45*1000</f>
        <v>1562.0432674914985</v>
      </c>
    </row>
    <row r="46" spans="2:9" x14ac:dyDescent="0.25">
      <c r="B46" s="62">
        <v>1986</v>
      </c>
      <c r="C46" s="59">
        <f>C45+Consumption!D46-IFERROR(VLOOKUP(B46,FR_Outflow!$B$5:$F$80,4),0)</f>
        <v>91428</v>
      </c>
      <c r="D46" s="59">
        <f>D45+Consumption!D46-IFERROR(VLOOKUP(B46,FR_Outflow!$C$5:$F$80,3),0)</f>
        <v>91428</v>
      </c>
      <c r="E46" s="60">
        <f>E45+Consumption!D46-IFERROR(VLOOKUP(B46,FR_Outflow!$D$5:$F$80,2),0)</f>
        <v>91428</v>
      </c>
      <c r="F46" s="61"/>
      <c r="G46" s="60">
        <f>C46/Population!D46*1000</f>
        <v>1645.9574774515274</v>
      </c>
      <c r="H46" s="60">
        <f>D46/Population!D46*1000</f>
        <v>1645.9574774515274</v>
      </c>
      <c r="I46" s="66">
        <f>E46/Population!D46*1000</f>
        <v>1645.9574774515274</v>
      </c>
    </row>
    <row r="47" spans="2:9" x14ac:dyDescent="0.25">
      <c r="B47" s="62">
        <v>1987</v>
      </c>
      <c r="C47" s="59">
        <f>C46+Consumption!D47-IFERROR(VLOOKUP(B47,FR_Outflow!$B$5:$F$80,4),0)</f>
        <v>97447</v>
      </c>
      <c r="D47" s="59">
        <f>D46+Consumption!D47-IFERROR(VLOOKUP(B47,FR_Outflow!$C$5:$F$80,3),0)</f>
        <v>97447</v>
      </c>
      <c r="E47" s="60">
        <f>E46+Consumption!D47-IFERROR(VLOOKUP(B47,FR_Outflow!$D$5:$F$80,2),0)</f>
        <v>97447</v>
      </c>
      <c r="F47" s="61"/>
      <c r="G47" s="60">
        <f>C47/Population!D47*1000</f>
        <v>1745.6112066494698</v>
      </c>
      <c r="H47" s="60">
        <f>D47/Population!D47*1000</f>
        <v>1745.6112066494698</v>
      </c>
      <c r="I47" s="66">
        <f>E47/Population!D47*1000</f>
        <v>1745.6112066494698</v>
      </c>
    </row>
    <row r="48" spans="2:9" x14ac:dyDescent="0.25">
      <c r="B48" s="62">
        <v>1988</v>
      </c>
      <c r="C48" s="59">
        <f>C47+Consumption!D48-IFERROR(VLOOKUP(B48,FR_Outflow!$B$5:$F$80,4),0)</f>
        <v>104107</v>
      </c>
      <c r="D48" s="59">
        <f>D47+Consumption!D48-IFERROR(VLOOKUP(B48,FR_Outflow!$C$5:$F$80,3),0)</f>
        <v>104107</v>
      </c>
      <c r="E48" s="60">
        <f>E47+Consumption!D48-IFERROR(VLOOKUP(B48,FR_Outflow!$D$5:$F$80,2),0)</f>
        <v>104107</v>
      </c>
      <c r="F48" s="61"/>
      <c r="G48" s="60">
        <f>C48/Population!D48*1000</f>
        <v>1855.1445169107951</v>
      </c>
      <c r="H48" s="60">
        <f>D48/Population!D48*1000</f>
        <v>1855.1445169107951</v>
      </c>
      <c r="I48" s="66">
        <f>E48/Population!D48*1000</f>
        <v>1855.1445169107951</v>
      </c>
    </row>
    <row r="49" spans="2:9" x14ac:dyDescent="0.25">
      <c r="B49" s="62">
        <v>1989</v>
      </c>
      <c r="C49" s="59">
        <f>C48+Consumption!D49-IFERROR(VLOOKUP(B49,FR_Outflow!$B$5:$F$80,4),0)</f>
        <v>110867</v>
      </c>
      <c r="D49" s="59">
        <f>D48+Consumption!D49-IFERROR(VLOOKUP(B49,FR_Outflow!$C$5:$F$80,3),0)</f>
        <v>110867</v>
      </c>
      <c r="E49" s="60">
        <f>E48+Consumption!D49-IFERROR(VLOOKUP(B49,FR_Outflow!$D$5:$F$80,2),0)</f>
        <v>110867</v>
      </c>
      <c r="F49" s="61"/>
      <c r="G49" s="60">
        <f>C49/Population!D49*1000</f>
        <v>1964.9256508870496</v>
      </c>
      <c r="H49" s="60">
        <f>D49/Population!D49*1000</f>
        <v>1964.9256508870496</v>
      </c>
      <c r="I49" s="66">
        <f>E49/Population!D49*1000</f>
        <v>1964.9256508870496</v>
      </c>
    </row>
    <row r="50" spans="2:9" x14ac:dyDescent="0.25">
      <c r="B50" s="62">
        <v>1990</v>
      </c>
      <c r="C50" s="59">
        <f>C49+Consumption!D50-IFERROR(VLOOKUP(B50,FR_Outflow!$B$5:$F$80,4),0)</f>
        <v>117929</v>
      </c>
      <c r="D50" s="59">
        <f>D49+Consumption!D50-IFERROR(VLOOKUP(B50,FR_Outflow!$C$5:$F$80,3),0)</f>
        <v>117929</v>
      </c>
      <c r="E50" s="60">
        <f>E49+Consumption!D50-IFERROR(VLOOKUP(B50,FR_Outflow!$D$5:$F$80,2),0)</f>
        <v>117929</v>
      </c>
      <c r="F50" s="61"/>
      <c r="G50" s="60">
        <f>C50/Population!D50*1000</f>
        <v>2079.546456470754</v>
      </c>
      <c r="H50" s="60">
        <f>D50/Population!D50*1000</f>
        <v>2079.546456470754</v>
      </c>
      <c r="I50" s="66">
        <f>E50/Population!D50*1000</f>
        <v>2079.546456470754</v>
      </c>
    </row>
    <row r="51" spans="2:9" x14ac:dyDescent="0.25">
      <c r="B51" s="62">
        <v>1991</v>
      </c>
      <c r="C51" s="59">
        <f>C50+Consumption!D51-IFERROR(VLOOKUP(B51,FR_Outflow!$B$5:$F$80,4),0)</f>
        <v>125976</v>
      </c>
      <c r="D51" s="59">
        <f>D50+Consumption!D51-IFERROR(VLOOKUP(B51,FR_Outflow!$C$5:$F$80,3),0)</f>
        <v>125976</v>
      </c>
      <c r="E51" s="60">
        <f>E50+Consumption!D51-IFERROR(VLOOKUP(B51,FR_Outflow!$D$5:$F$80,2),0)</f>
        <v>125976</v>
      </c>
      <c r="F51" s="61"/>
      <c r="G51" s="60">
        <f>C51/Population!D51*1000</f>
        <v>2156.1633519323591</v>
      </c>
      <c r="H51" s="60">
        <f>D51/Population!D51*1000</f>
        <v>2156.1633519323591</v>
      </c>
      <c r="I51" s="66">
        <f>E51/Population!D51*1000</f>
        <v>2156.1633519323591</v>
      </c>
    </row>
    <row r="52" spans="2:9" x14ac:dyDescent="0.25">
      <c r="B52" s="62">
        <v>1992</v>
      </c>
      <c r="C52" s="59">
        <f>C51+Consumption!D52-IFERROR(VLOOKUP(B52,FR_Outflow!$B$5:$F$80,4),0)</f>
        <v>133921</v>
      </c>
      <c r="D52" s="59">
        <f>D51+Consumption!D52-IFERROR(VLOOKUP(B52,FR_Outflow!$C$5:$F$80,3),0)</f>
        <v>133921</v>
      </c>
      <c r="E52" s="60">
        <f>E51+Consumption!D52-IFERROR(VLOOKUP(B52,FR_Outflow!$D$5:$F$80,2),0)</f>
        <v>133921</v>
      </c>
      <c r="F52" s="61"/>
      <c r="G52" s="60">
        <f>C52/Population!D52*1000</f>
        <v>2280.98174138166</v>
      </c>
      <c r="H52" s="60">
        <f>D52/Population!D52*1000</f>
        <v>2280.98174138166</v>
      </c>
      <c r="I52" s="66">
        <f>E52/Population!D52*1000</f>
        <v>2280.98174138166</v>
      </c>
    </row>
    <row r="53" spans="2:9" x14ac:dyDescent="0.25">
      <c r="B53" s="62">
        <v>1993</v>
      </c>
      <c r="C53" s="59">
        <f>C52+Consumption!D53-IFERROR(VLOOKUP(B53,FR_Outflow!$B$5:$F$80,4),0)</f>
        <v>142012</v>
      </c>
      <c r="D53" s="59">
        <f>D52+Consumption!D53-IFERROR(VLOOKUP(B53,FR_Outflow!$C$5:$F$80,3),0)</f>
        <v>142012</v>
      </c>
      <c r="E53" s="60">
        <f>E52+Consumption!D53-IFERROR(VLOOKUP(B53,FR_Outflow!$D$5:$F$80,2),0)</f>
        <v>142012</v>
      </c>
      <c r="F53" s="61"/>
      <c r="G53" s="60">
        <f>C53/Population!D53*1000</f>
        <v>2408.5751598514271</v>
      </c>
      <c r="H53" s="60">
        <f>D53/Population!D53*1000</f>
        <v>2408.5751598514271</v>
      </c>
      <c r="I53" s="66">
        <f>E53/Population!D53*1000</f>
        <v>2408.5751598514271</v>
      </c>
    </row>
    <row r="54" spans="2:9" x14ac:dyDescent="0.25">
      <c r="B54" s="62">
        <v>1994</v>
      </c>
      <c r="C54" s="59">
        <f>C53+Consumption!D54-IFERROR(VLOOKUP(B54,FR_Outflow!$B$5:$F$80,4),0)</f>
        <v>151010</v>
      </c>
      <c r="D54" s="59">
        <f>D53+Consumption!D54-IFERROR(VLOOKUP(B54,FR_Outflow!$C$5:$F$80,3),0)</f>
        <v>151010</v>
      </c>
      <c r="E54" s="60">
        <f>E53+Consumption!D54-IFERROR(VLOOKUP(B54,FR_Outflow!$D$5:$F$80,2),0)</f>
        <v>151010</v>
      </c>
      <c r="F54" s="61"/>
      <c r="G54" s="60">
        <f>C54/Population!D54*1000</f>
        <v>2551.9222644697929</v>
      </c>
      <c r="H54" s="60">
        <f>D54/Population!D54*1000</f>
        <v>2551.9222644697929</v>
      </c>
      <c r="I54" s="66">
        <f>E54/Population!D54*1000</f>
        <v>2551.9222644697929</v>
      </c>
    </row>
    <row r="55" spans="2:9" x14ac:dyDescent="0.25">
      <c r="B55" s="62">
        <v>1995</v>
      </c>
      <c r="C55" s="59">
        <f>C54+Consumption!D55-IFERROR(VLOOKUP(B55,FR_Outflow!$B$5:$F$80,4),0)</f>
        <v>160573</v>
      </c>
      <c r="D55" s="59">
        <f>D54+Consumption!D55-IFERROR(VLOOKUP(B55,FR_Outflow!$C$5:$F$80,3),0)</f>
        <v>160573</v>
      </c>
      <c r="E55" s="60">
        <f>E54+Consumption!D55-IFERROR(VLOOKUP(B55,FR_Outflow!$D$5:$F$80,2),0)</f>
        <v>160573</v>
      </c>
      <c r="F55" s="61"/>
      <c r="G55" s="60">
        <f>C55/Population!D55*1000</f>
        <v>2703.9775023575376</v>
      </c>
      <c r="H55" s="60">
        <f>D55/Population!D55*1000</f>
        <v>2703.9775023575376</v>
      </c>
      <c r="I55" s="66">
        <f>E55/Population!D55*1000</f>
        <v>2703.9775023575376</v>
      </c>
    </row>
    <row r="56" spans="2:9" x14ac:dyDescent="0.25">
      <c r="B56" s="62">
        <v>1996</v>
      </c>
      <c r="C56" s="59">
        <f>C55+Consumption!D56-IFERROR(VLOOKUP(B56,FR_Outflow!$B$5:$F$80,4),0)</f>
        <v>170341</v>
      </c>
      <c r="D56" s="59">
        <f>D55+Consumption!D56-IFERROR(VLOOKUP(B56,FR_Outflow!$C$5:$F$80,3),0)</f>
        <v>170341</v>
      </c>
      <c r="E56" s="60">
        <f>E55+Consumption!D56-IFERROR(VLOOKUP(B56,FR_Outflow!$D$5:$F$80,2),0)</f>
        <v>170341</v>
      </c>
      <c r="F56" s="61"/>
      <c r="G56" s="60">
        <f>C56/Population!D56*1000</f>
        <v>2858.5980634009634</v>
      </c>
      <c r="H56" s="60">
        <f>D56/Population!D56*1000</f>
        <v>2858.5980634009634</v>
      </c>
      <c r="I56" s="66">
        <f>E56/Population!D56*1000</f>
        <v>2858.5980634009634</v>
      </c>
    </row>
    <row r="57" spans="2:9" x14ac:dyDescent="0.25">
      <c r="B57" s="62">
        <v>1997</v>
      </c>
      <c r="C57" s="59">
        <f>C56+Consumption!D57-IFERROR(VLOOKUP(B57,FR_Outflow!$B$5:$F$80,4),0)</f>
        <v>180837</v>
      </c>
      <c r="D57" s="59">
        <f>D56+Consumption!D57-IFERROR(VLOOKUP(B57,FR_Outflow!$C$5:$F$80,3),0)</f>
        <v>180837</v>
      </c>
      <c r="E57" s="60">
        <f>E56+Consumption!D57-IFERROR(VLOOKUP(B57,FR_Outflow!$D$5:$F$80,2),0)</f>
        <v>180837</v>
      </c>
      <c r="F57" s="61"/>
      <c r="G57" s="60">
        <f>C57/Population!D57*1000</f>
        <v>3024.2829668032446</v>
      </c>
      <c r="H57" s="60">
        <f>D57/Population!D57*1000</f>
        <v>3024.2829668032446</v>
      </c>
      <c r="I57" s="66">
        <f>E57/Population!D57*1000</f>
        <v>3024.2829668032446</v>
      </c>
    </row>
    <row r="58" spans="2:9" x14ac:dyDescent="0.25">
      <c r="B58" s="62">
        <v>1998</v>
      </c>
      <c r="C58" s="59">
        <f>C57+Consumption!D58-IFERROR(VLOOKUP(B58,FR_Outflow!$B$5:$F$80,4),0)</f>
        <v>192199</v>
      </c>
      <c r="D58" s="59">
        <f>D57+Consumption!D58-IFERROR(VLOOKUP(B58,FR_Outflow!$C$5:$F$80,3),0)</f>
        <v>192199</v>
      </c>
      <c r="E58" s="60">
        <f>E57+Consumption!D58-IFERROR(VLOOKUP(B58,FR_Outflow!$D$5:$F$80,2),0)</f>
        <v>192199</v>
      </c>
      <c r="F58" s="61"/>
      <c r="G58" s="60">
        <f>C58/Population!D58*1000</f>
        <v>3202.7294995917414</v>
      </c>
      <c r="H58" s="60">
        <f>D58/Population!D58*1000</f>
        <v>3202.7294995917414</v>
      </c>
      <c r="I58" s="66">
        <f>E58/Population!D58*1000</f>
        <v>3202.7294995917414</v>
      </c>
    </row>
    <row r="59" spans="2:9" x14ac:dyDescent="0.25">
      <c r="B59" s="62">
        <v>1999</v>
      </c>
      <c r="C59" s="59">
        <f>C58+Consumption!D59-IFERROR(VLOOKUP(B59,FR_Outflow!$B$5:$F$80,4),0)</f>
        <v>205491</v>
      </c>
      <c r="D59" s="59">
        <f>D58+Consumption!D59-IFERROR(VLOOKUP(B59,FR_Outflow!$C$5:$F$80,3),0)</f>
        <v>205491</v>
      </c>
      <c r="E59" s="60">
        <f>E58+Consumption!D59-IFERROR(VLOOKUP(B59,FR_Outflow!$D$5:$F$80,2),0)</f>
        <v>205491</v>
      </c>
      <c r="F59" s="61"/>
      <c r="G59" s="60">
        <f>C59/Population!D59*1000</f>
        <v>3406.9634419298682</v>
      </c>
      <c r="H59" s="60">
        <f>D59/Population!D59*1000</f>
        <v>3406.9634419298682</v>
      </c>
      <c r="I59" s="66">
        <f>E59/Population!D59*1000</f>
        <v>3406.9634419298682</v>
      </c>
    </row>
    <row r="60" spans="2:9" x14ac:dyDescent="0.25">
      <c r="B60" s="62">
        <v>2000</v>
      </c>
      <c r="C60" s="59">
        <f>C59+Consumption!D60-IFERROR(VLOOKUP(B60,FR_Outflow!$B$5:$F$80,4),0)</f>
        <v>220128</v>
      </c>
      <c r="D60" s="59">
        <f>D59+Consumption!D60-IFERROR(VLOOKUP(B60,FR_Outflow!$C$5:$F$80,3),0)</f>
        <v>220128</v>
      </c>
      <c r="E60" s="60">
        <f>E59+Consumption!D60-IFERROR(VLOOKUP(B60,FR_Outflow!$D$5:$F$80,2),0)</f>
        <v>220128</v>
      </c>
      <c r="F60" s="61"/>
      <c r="G60" s="60">
        <f>C60/Population!D60*1000</f>
        <v>3624.9979415397283</v>
      </c>
      <c r="H60" s="60">
        <f>D60/Population!D60*1000</f>
        <v>3624.9979415397283</v>
      </c>
      <c r="I60" s="66">
        <f>E60/Population!D60*1000</f>
        <v>3624.9979415397283</v>
      </c>
    </row>
    <row r="61" spans="2:9" x14ac:dyDescent="0.25">
      <c r="B61" s="62">
        <v>2001</v>
      </c>
      <c r="C61" s="59">
        <f>C60+Consumption!D61-IFERROR(VLOOKUP(B61,FR_Outflow!$B$5:$F$80,4),0)</f>
        <v>235693</v>
      </c>
      <c r="D61" s="59">
        <f>D60+Consumption!D61-IFERROR(VLOOKUP(B61,FR_Outflow!$C$5:$F$80,3),0)</f>
        <v>235693</v>
      </c>
      <c r="E61" s="60">
        <f>E60+Consumption!D61-IFERROR(VLOOKUP(B61,FR_Outflow!$D$5:$F$80,2),0)</f>
        <v>235693</v>
      </c>
      <c r="F61" s="61"/>
      <c r="G61" s="60">
        <f>C61/Population!D61*1000</f>
        <v>3853.5225544855552</v>
      </c>
      <c r="H61" s="60">
        <f>D61/Population!D61*1000</f>
        <v>3853.5225544855552</v>
      </c>
      <c r="I61" s="66">
        <f>E61/Population!D61*1000</f>
        <v>3853.5225544855552</v>
      </c>
    </row>
    <row r="62" spans="2:9" x14ac:dyDescent="0.25">
      <c r="B62" s="62">
        <v>2002</v>
      </c>
      <c r="C62" s="59">
        <f>C61+Consumption!D62-IFERROR(VLOOKUP(B62,FR_Outflow!$B$5:$F$80,4),0)</f>
        <v>251138</v>
      </c>
      <c r="D62" s="59">
        <f>D61+Consumption!D62-IFERROR(VLOOKUP(B62,FR_Outflow!$C$5:$F$80,3),0)</f>
        <v>251138</v>
      </c>
      <c r="E62" s="60">
        <f>E61+Consumption!D62-IFERROR(VLOOKUP(B62,FR_Outflow!$D$5:$F$80,2),0)</f>
        <v>251138</v>
      </c>
      <c r="F62" s="61"/>
      <c r="G62" s="60">
        <f>C62/Population!D62*1000</f>
        <v>4076.5846928009087</v>
      </c>
      <c r="H62" s="60">
        <f>D62/Population!D62*1000</f>
        <v>4076.5846928009087</v>
      </c>
      <c r="I62" s="66">
        <f>E62/Population!D62*1000</f>
        <v>4076.5846928009087</v>
      </c>
    </row>
    <row r="63" spans="2:9" x14ac:dyDescent="0.25">
      <c r="B63" s="62">
        <v>2003</v>
      </c>
      <c r="C63" s="59">
        <f>C62+Consumption!D63-IFERROR(VLOOKUP(B63,FR_Outflow!$B$5:$F$80,4),0)</f>
        <v>267083</v>
      </c>
      <c r="D63" s="59">
        <f>D62+Consumption!D63-IFERROR(VLOOKUP(B63,FR_Outflow!$C$5:$F$80,3),0)</f>
        <v>267083</v>
      </c>
      <c r="E63" s="60">
        <f>E62+Consumption!D63-IFERROR(VLOOKUP(B63,FR_Outflow!$D$5:$F$80,2),0)</f>
        <v>267083</v>
      </c>
      <c r="F63" s="61"/>
      <c r="G63" s="60">
        <f>C63/Population!D63*1000</f>
        <v>4305.151681227635</v>
      </c>
      <c r="H63" s="60">
        <f>D63/Population!D63*1000</f>
        <v>4305.151681227635</v>
      </c>
      <c r="I63" s="66">
        <f>E63/Population!D63*1000</f>
        <v>4305.151681227635</v>
      </c>
    </row>
    <row r="64" spans="2:9" x14ac:dyDescent="0.25">
      <c r="B64" s="62">
        <v>2004</v>
      </c>
      <c r="C64" s="59">
        <f>C63+Consumption!D64-IFERROR(VLOOKUP(B64,FR_Outflow!$B$5:$F$80,4),0)</f>
        <v>283308</v>
      </c>
      <c r="D64" s="59">
        <f>D63+Consumption!D64-IFERROR(VLOOKUP(B64,FR_Outflow!$C$5:$F$80,3),0)</f>
        <v>283308</v>
      </c>
      <c r="E64" s="60">
        <f>E63+Consumption!D64-IFERROR(VLOOKUP(B64,FR_Outflow!$D$5:$F$80,2),0)</f>
        <v>283308</v>
      </c>
      <c r="F64" s="61"/>
      <c r="G64" s="60">
        <f>C64/Population!D64*1000</f>
        <v>4533.5808356403322</v>
      </c>
      <c r="H64" s="60">
        <f>D64/Population!D64*1000</f>
        <v>4533.5808356403322</v>
      </c>
      <c r="I64" s="66">
        <f>E64/Population!D64*1000</f>
        <v>4533.5808356403322</v>
      </c>
    </row>
    <row r="65" spans="2:9" x14ac:dyDescent="0.25">
      <c r="B65" s="62">
        <v>2005</v>
      </c>
      <c r="C65" s="59">
        <f>C64+Consumption!D65-IFERROR(VLOOKUP(B65,FR_Outflow!$B$5:$F$80,4),0)</f>
        <v>299329</v>
      </c>
      <c r="D65" s="59">
        <f>D64+Consumption!D65-IFERROR(VLOOKUP(B65,FR_Outflow!$C$5:$F$80,3),0)</f>
        <v>299329</v>
      </c>
      <c r="E65" s="60">
        <f>E64+Consumption!D65-IFERROR(VLOOKUP(B65,FR_Outflow!$D$5:$F$80,2),0)</f>
        <v>299329</v>
      </c>
      <c r="F65" s="61"/>
      <c r="G65" s="60">
        <f>C65/Population!D65*1000</f>
        <v>4754.4235839766188</v>
      </c>
      <c r="H65" s="60">
        <f>D65/Population!D65*1000</f>
        <v>4754.4235839766188</v>
      </c>
      <c r="I65" s="66">
        <f>E65/Population!D65*1000</f>
        <v>4754.4235839766188</v>
      </c>
    </row>
    <row r="66" spans="2:9" x14ac:dyDescent="0.25">
      <c r="B66" s="62">
        <v>2006</v>
      </c>
      <c r="C66" s="59">
        <f>C65+Consumption!D66-IFERROR(VLOOKUP(B66,FR_Outflow!$B$5:$F$80,4),0)</f>
        <v>316266</v>
      </c>
      <c r="D66" s="59">
        <f>D65+Consumption!D66-IFERROR(VLOOKUP(B66,FR_Outflow!$C$5:$F$80,3),0)</f>
        <v>316266</v>
      </c>
      <c r="E66" s="60">
        <f>E65+Consumption!D66-IFERROR(VLOOKUP(B66,FR_Outflow!$D$5:$F$80,2),0)</f>
        <v>316266</v>
      </c>
      <c r="F66" s="61"/>
      <c r="G66" s="60">
        <f>C66/Population!D66*1000</f>
        <v>4988.9735459751073</v>
      </c>
      <c r="H66" s="60">
        <f>D66/Population!D66*1000</f>
        <v>4988.9735459751073</v>
      </c>
      <c r="I66" s="66">
        <f>E66/Population!D66*1000</f>
        <v>4988.9735459751073</v>
      </c>
    </row>
    <row r="67" spans="2:9" x14ac:dyDescent="0.25">
      <c r="B67" s="62">
        <v>2007</v>
      </c>
      <c r="C67" s="59">
        <f>C66+Consumption!D67-IFERROR(VLOOKUP(B67,FR_Outflow!$B$5:$F$80,4),0)</f>
        <v>334142</v>
      </c>
      <c r="D67" s="59">
        <f>D66+Consumption!D67-IFERROR(VLOOKUP(B67,FR_Outflow!$C$5:$F$80,3),0)</f>
        <v>334142</v>
      </c>
      <c r="E67" s="60">
        <f>E66+Consumption!D67-IFERROR(VLOOKUP(B67,FR_Outflow!$D$5:$F$80,2),0)</f>
        <v>334142</v>
      </c>
      <c r="F67" s="61"/>
      <c r="G67" s="60">
        <f>C67/Population!D67*1000</f>
        <v>5238.8955958671077</v>
      </c>
      <c r="H67" s="60">
        <f>D67/Population!D67*1000</f>
        <v>5238.8955958671077</v>
      </c>
      <c r="I67" s="66">
        <f>E67/Population!D67*1000</f>
        <v>5238.8955958671077</v>
      </c>
    </row>
    <row r="68" spans="2:9" x14ac:dyDescent="0.25">
      <c r="B68" s="62">
        <v>2008</v>
      </c>
      <c r="C68" s="59">
        <f>C67+Consumption!D68-IFERROR(VLOOKUP(B68,FR_Outflow!$B$5:$F$80,4),0)</f>
        <v>351577</v>
      </c>
      <c r="D68" s="59">
        <f>D67+Consumption!D68-IFERROR(VLOOKUP(B68,FR_Outflow!$C$5:$F$80,3),0)</f>
        <v>351577</v>
      </c>
      <c r="E68" s="60">
        <f>E67+Consumption!D68-IFERROR(VLOOKUP(B68,FR_Outflow!$D$5:$F$80,2),0)</f>
        <v>351577</v>
      </c>
      <c r="F68" s="61"/>
      <c r="G68" s="60">
        <f>C68/Population!D68*1000</f>
        <v>5481.9983471847563</v>
      </c>
      <c r="H68" s="60">
        <f>D68/Population!D68*1000</f>
        <v>5481.9983471847563</v>
      </c>
      <c r="I68" s="66">
        <f>E68/Population!D68*1000</f>
        <v>5481.9983471847563</v>
      </c>
    </row>
    <row r="69" spans="2:9" x14ac:dyDescent="0.25">
      <c r="B69" s="62">
        <v>2009</v>
      </c>
      <c r="C69" s="59">
        <f>C68+Consumption!D69-IFERROR(VLOOKUP(B69,FR_Outflow!$B$5:$F$80,4),0)</f>
        <v>367753</v>
      </c>
      <c r="D69" s="59">
        <f>D68+Consumption!D69-IFERROR(VLOOKUP(B69,FR_Outflow!$C$5:$F$80,3),0)</f>
        <v>367753</v>
      </c>
      <c r="E69" s="60">
        <f>E68+Consumption!D69-IFERROR(VLOOKUP(B69,FR_Outflow!$D$5:$F$80,2),0)</f>
        <v>367753</v>
      </c>
      <c r="F69" s="61"/>
      <c r="G69" s="60">
        <f>C69/Population!D69*1000</f>
        <v>5705.2234753874554</v>
      </c>
      <c r="H69" s="60">
        <f>D69/Population!D69*1000</f>
        <v>5705.2234753874554</v>
      </c>
      <c r="I69" s="66">
        <f>E69/Population!D69*1000</f>
        <v>5705.2234753874554</v>
      </c>
    </row>
    <row r="70" spans="2:9" x14ac:dyDescent="0.25">
      <c r="B70" s="62">
        <v>2010</v>
      </c>
      <c r="C70" s="59">
        <f>C69+Consumption!D70-IFERROR(VLOOKUP(B70,FR_Outflow!$B$5:$F$80,4),0)</f>
        <v>384799</v>
      </c>
      <c r="D70" s="59">
        <f>D69+Consumption!D70-IFERROR(VLOOKUP(B70,FR_Outflow!$C$5:$F$80,3),0)</f>
        <v>384799</v>
      </c>
      <c r="E70" s="60">
        <f>E69+Consumption!D70-IFERROR(VLOOKUP(B70,FR_Outflow!$D$5:$F$80,2),0)</f>
        <v>384799</v>
      </c>
      <c r="F70" s="61"/>
      <c r="G70" s="60">
        <f>C70/Population!D70*1000</f>
        <v>5940.7314776218482</v>
      </c>
      <c r="H70" s="60">
        <f>D70/Population!D70*1000</f>
        <v>5940.7314776218482</v>
      </c>
      <c r="I70" s="66">
        <f>E70/Population!D70*1000</f>
        <v>5940.7314776218482</v>
      </c>
    </row>
    <row r="71" spans="2:9" x14ac:dyDescent="0.25">
      <c r="B71" s="62">
        <v>2011</v>
      </c>
      <c r="C71" s="59">
        <f>C70+Consumption!D71-IFERROR(VLOOKUP(B71,FR_Outflow!$B$5:$F$80,4),0)</f>
        <v>402343</v>
      </c>
      <c r="D71" s="59">
        <f>D70+Consumption!D71-IFERROR(VLOOKUP(B71,FR_Outflow!$C$5:$F$80,3),0)</f>
        <v>402343</v>
      </c>
      <c r="E71" s="60">
        <f>E70+Consumption!D71-IFERROR(VLOOKUP(B71,FR_Outflow!$D$5:$F$80,2),0)</f>
        <v>402343</v>
      </c>
      <c r="F71" s="61"/>
      <c r="G71" s="60">
        <f>C71/Population!D71*1000</f>
        <v>6181.6184491526728</v>
      </c>
      <c r="H71" s="60">
        <f>D71/Population!D71*1000</f>
        <v>6181.6184491526728</v>
      </c>
      <c r="I71" s="66">
        <f>E71/Population!D71*1000</f>
        <v>6181.6184491526728</v>
      </c>
    </row>
    <row r="72" spans="2:9" x14ac:dyDescent="0.25">
      <c r="B72" s="62">
        <v>2012</v>
      </c>
      <c r="C72" s="59">
        <f>C71+Consumption!D72-IFERROR(VLOOKUP(B72,FR_Outflow!$B$5:$F$80,4),0)</f>
        <v>418967</v>
      </c>
      <c r="D72" s="59">
        <f>D71+Consumption!D72-IFERROR(VLOOKUP(B72,FR_Outflow!$C$5:$F$80,3),0)</f>
        <v>418967</v>
      </c>
      <c r="E72" s="60">
        <f>E71+Consumption!D72-IFERROR(VLOOKUP(B72,FR_Outflow!$D$5:$F$80,2),0)</f>
        <v>418967</v>
      </c>
      <c r="F72" s="61"/>
      <c r="G72" s="60">
        <f>C72/Population!D72*1000</f>
        <v>6405.9293916181214</v>
      </c>
      <c r="H72" s="60">
        <f>D72/Population!D72*1000</f>
        <v>6405.9293916181214</v>
      </c>
      <c r="I72" s="66">
        <f>E72/Population!D72*1000</f>
        <v>6405.9293916181214</v>
      </c>
    </row>
    <row r="73" spans="2:9" x14ac:dyDescent="0.25">
      <c r="B73" s="62">
        <v>2013</v>
      </c>
      <c r="C73" s="59">
        <f>C72+Consumption!D73-IFERROR(VLOOKUP(B73,FR_Outflow!$B$5:$F$80,4),0)</f>
        <v>434895</v>
      </c>
      <c r="D73" s="59">
        <f>D72+Consumption!D73-IFERROR(VLOOKUP(B73,FR_Outflow!$C$5:$F$80,3),0)</f>
        <v>434895</v>
      </c>
      <c r="E73" s="60">
        <f>E72+Consumption!D73-IFERROR(VLOOKUP(B73,FR_Outflow!$D$5:$F$80,2),0)</f>
        <v>434895</v>
      </c>
      <c r="F73" s="61"/>
      <c r="G73" s="60">
        <f>C73/Population!D73*1000</f>
        <v>6615.7813070463671</v>
      </c>
      <c r="H73" s="60">
        <f>D73/Population!D73*1000</f>
        <v>6615.7813070463671</v>
      </c>
      <c r="I73" s="66">
        <f>E73/Population!D73*1000</f>
        <v>6615.7813070463671</v>
      </c>
    </row>
    <row r="74" spans="2:9" x14ac:dyDescent="0.25">
      <c r="B74" s="62">
        <v>2014</v>
      </c>
      <c r="C74" s="59">
        <f>C73+Consumption!D74-IFERROR(VLOOKUP(B74,FR_Outflow!$B$5:$F$80,4),0)</f>
        <v>449952</v>
      </c>
      <c r="D74" s="59">
        <f>D73+Consumption!D74-IFERROR(VLOOKUP(B74,FR_Outflow!$C$5:$F$80,3),0)</f>
        <v>449952</v>
      </c>
      <c r="E74" s="60">
        <f>E73+Consumption!D74-IFERROR(VLOOKUP(B74,FR_Outflow!$D$5:$F$80,2),0)</f>
        <v>449952</v>
      </c>
      <c r="F74" s="61"/>
      <c r="G74" s="60">
        <f>C74/Population!D74*1000</f>
        <v>6788.9614798497214</v>
      </c>
      <c r="H74" s="60">
        <f>D74/Population!D74*1000</f>
        <v>6788.9614798497214</v>
      </c>
      <c r="I74" s="66">
        <f>E74/Population!D74*1000</f>
        <v>6788.9614798497214</v>
      </c>
    </row>
    <row r="75" spans="2:9" x14ac:dyDescent="0.25">
      <c r="B75" s="62">
        <v>2015</v>
      </c>
      <c r="C75" s="59">
        <f>C74+Consumption!D75-IFERROR(VLOOKUP(B75,FR_Outflow!$B$5:$F$80,4),0)</f>
        <v>464925</v>
      </c>
      <c r="D75" s="59">
        <f>D74+Consumption!D75-IFERROR(VLOOKUP(B75,FR_Outflow!$C$5:$F$80,3),0)</f>
        <v>464925</v>
      </c>
      <c r="E75" s="60">
        <f>E74+Consumption!D75-IFERROR(VLOOKUP(B75,FR_Outflow!$D$5:$F$80,2),0)</f>
        <v>464925</v>
      </c>
      <c r="F75" s="61"/>
      <c r="G75" s="60">
        <f>C75/Population!D75*1000</f>
        <v>6989.9869198502547</v>
      </c>
      <c r="H75" s="60">
        <f>D75/Population!D75*1000</f>
        <v>6989.9869198502547</v>
      </c>
      <c r="I75" s="66">
        <f>E75/Population!D75*1000</f>
        <v>6989.9869198502547</v>
      </c>
    </row>
    <row r="76" spans="2:9" x14ac:dyDescent="0.25">
      <c r="B76" s="62">
        <v>2016</v>
      </c>
      <c r="C76" s="59">
        <f>C75+Consumption!D76-IFERROR(VLOOKUP(B76,FR_Outflow!$B$5:$F$80,4),0)</f>
        <v>479956</v>
      </c>
      <c r="D76" s="59">
        <f>D75+Consumption!D76-IFERROR(VLOOKUP(B76,FR_Outflow!$C$5:$F$80,3),0)</f>
        <v>479956</v>
      </c>
      <c r="E76" s="60">
        <f>E75+Consumption!D76-IFERROR(VLOOKUP(B76,FR_Outflow!$D$5:$F$80,2),0)</f>
        <v>479956</v>
      </c>
      <c r="F76" s="61"/>
      <c r="G76" s="60">
        <f>C76/Population!D76*1000</f>
        <v>7197.2527966889602</v>
      </c>
      <c r="H76" s="60">
        <f>D76/Population!D76*1000</f>
        <v>7197.2527966889602</v>
      </c>
      <c r="I76" s="66">
        <f>E76/Population!D76*1000</f>
        <v>7197.2527966889602</v>
      </c>
    </row>
    <row r="77" spans="2:9" x14ac:dyDescent="0.25">
      <c r="B77" s="62">
        <v>2017</v>
      </c>
      <c r="C77" s="59">
        <f>C76+Consumption!D77-IFERROR(VLOOKUP(B77,FR_Outflow!$B$5:$F$80,4),0)</f>
        <v>495344</v>
      </c>
      <c r="D77" s="59">
        <f>D76+Consumption!D77-IFERROR(VLOOKUP(B77,FR_Outflow!$C$5:$F$80,3),0)</f>
        <v>495344</v>
      </c>
      <c r="E77" s="60">
        <f>E76+Consumption!D77-IFERROR(VLOOKUP(B77,FR_Outflow!$D$5:$F$80,2),0)</f>
        <v>495344</v>
      </c>
      <c r="F77" s="61"/>
      <c r="G77" s="60">
        <f>C77/Population!D77*1000</f>
        <v>7412.000598533592</v>
      </c>
      <c r="H77" s="60">
        <f>D77/Population!D77*1000</f>
        <v>7412.000598533592</v>
      </c>
      <c r="I77" s="66">
        <f>E77/Population!D77*1000</f>
        <v>7412.000598533592</v>
      </c>
    </row>
    <row r="78" spans="2:9" x14ac:dyDescent="0.25">
      <c r="B78" s="62">
        <v>2018</v>
      </c>
      <c r="C78" s="59">
        <f>C77+Consumption!D78-IFERROR(VLOOKUP(B78,FR_Outflow!$B$5:$F$80,4),0)</f>
        <v>511592</v>
      </c>
      <c r="D78" s="59">
        <f>D77+Consumption!D78-IFERROR(VLOOKUP(B78,FR_Outflow!$C$5:$F$80,3),0)</f>
        <v>511592</v>
      </c>
      <c r="E78" s="60">
        <f>E77+Consumption!D78-IFERROR(VLOOKUP(B78,FR_Outflow!$D$5:$F$80,2),0)</f>
        <v>511592</v>
      </c>
      <c r="F78" s="61"/>
      <c r="G78" s="60">
        <f>C78/Population!D78*1000</f>
        <v>7642.3172298407571</v>
      </c>
      <c r="H78" s="60">
        <f>D78/Population!D78*1000</f>
        <v>7642.3172298407571</v>
      </c>
      <c r="I78" s="66">
        <f>E78/Population!D78*1000</f>
        <v>7642.3172298407571</v>
      </c>
    </row>
    <row r="79" spans="2:9" x14ac:dyDescent="0.25">
      <c r="B79" s="62">
        <v>2019</v>
      </c>
      <c r="C79" s="59">
        <f>C78+Consumption!D79-IFERROR(VLOOKUP(B79,FR_Outflow!$B$5:$F$80,4),0)</f>
        <v>528392</v>
      </c>
      <c r="D79" s="59">
        <f>D78+Consumption!D79-IFERROR(VLOOKUP(B79,FR_Outflow!$C$5:$F$80,3),0)</f>
        <v>528392</v>
      </c>
      <c r="E79" s="60">
        <f>E78+Consumption!D79-IFERROR(VLOOKUP(B79,FR_Outflow!$D$5:$F$80,2),0)</f>
        <v>528392</v>
      </c>
      <c r="F79" s="61"/>
      <c r="G79" s="60">
        <f>C79/Population!D79*1000</f>
        <v>7887.6250186595016</v>
      </c>
      <c r="H79" s="60">
        <f>D79/Population!D79*1000</f>
        <v>7887.6250186595016</v>
      </c>
      <c r="I79" s="66">
        <f>E79/Population!D79*1000</f>
        <v>7887.6250186595016</v>
      </c>
    </row>
    <row r="80" spans="2:9" x14ac:dyDescent="0.25">
      <c r="B80" s="62">
        <v>2020</v>
      </c>
      <c r="C80" s="59">
        <f>C79+Consumption!D80-IFERROR(VLOOKUP(B80,FR_Outflow!$B$5:$F$80,4),0)</f>
        <v>545185</v>
      </c>
      <c r="D80" s="59">
        <f>D79+Consumption!D80-IFERROR(VLOOKUP(B80,FR_Outflow!$C$5:$F$80,3),0)</f>
        <v>545185</v>
      </c>
      <c r="E80" s="60">
        <f>E79+Consumption!D80-IFERROR(VLOOKUP(B80,FR_Outflow!$D$5:$F$80,2),0)</f>
        <v>545185</v>
      </c>
      <c r="F80" s="61"/>
      <c r="G80" s="60">
        <f>C80/Population!D80*1000</f>
        <v>8129.3242276034835</v>
      </c>
      <c r="H80" s="60">
        <f>D80/Population!D80*1000</f>
        <v>8129.3242276034835</v>
      </c>
      <c r="I80" s="66">
        <f>E80/Population!D80*1000</f>
        <v>8129.3242276034835</v>
      </c>
    </row>
  </sheetData>
  <mergeCells count="3">
    <mergeCell ref="C3:E3"/>
    <mergeCell ref="G3:I3"/>
    <mergeCell ref="C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Introduction</vt:lpstr>
      <vt:lpstr>RawData</vt:lpstr>
      <vt:lpstr>Population</vt:lpstr>
      <vt:lpstr>Consumption</vt:lpstr>
      <vt:lpstr>Lifespan</vt:lpstr>
      <vt:lpstr>BE_Outflow</vt:lpstr>
      <vt:lpstr>BE_Stock</vt:lpstr>
      <vt:lpstr>FR_Outflow</vt:lpstr>
      <vt:lpstr>FR_Stock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Souviron</dc:creator>
  <cp:lastModifiedBy>jean</cp:lastModifiedBy>
  <cp:lastPrinted>2022-03-19T15:28:53Z</cp:lastPrinted>
  <dcterms:created xsi:type="dcterms:W3CDTF">2022-03-16T22:46:37Z</dcterms:created>
  <dcterms:modified xsi:type="dcterms:W3CDTF">2022-04-26T14:39:14Z</dcterms:modified>
</cp:coreProperties>
</file>