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0ADA3F50-E5BD-448F-B93E-DB4C27E46248}" xr6:coauthVersionLast="47" xr6:coauthVersionMax="47" xr10:uidLastSave="{00000000-0000-0000-0000-000000000000}"/>
  <bookViews>
    <workbookView xWindow="-120" yWindow="-120" windowWidth="29040" windowHeight="16440" tabRatio="818" activeTab="1" xr2:uid="{B87BFFB3-3456-42B2-AA1B-272EE0BB9BDB}"/>
  </bookViews>
  <sheets>
    <sheet name="Hypothesis" sheetId="1" r:id="rId1"/>
    <sheet name="glass_uncoated_prod" sheetId="41" r:id="rId2"/>
    <sheet name="glass_uncoated_market" sheetId="40" r:id="rId3"/>
    <sheet name="glass_coated_prod" sheetId="43" r:id="rId4"/>
    <sheet name="glass_coated_market" sheetId="42" r:id="rId5"/>
    <sheet name="lsg_prod" sheetId="29" r:id="rId6"/>
    <sheet name="lsg_market" sheetId="31" r:id="rId7"/>
    <sheet name="lsg_coated_prod" sheetId="32" r:id="rId8"/>
    <sheet name="lsg_coated_market" sheetId="33" r:id="rId9"/>
    <sheet name="tsg_prod" sheetId="53" r:id="rId10"/>
    <sheet name="tsg_market" sheetId="54" r:id="rId11"/>
    <sheet name="tsg_coated_prod" sheetId="55" r:id="rId12"/>
    <sheet name="tsg_coated_market" sheetId="56" r:id="rId13"/>
    <sheet name="SmartGlass_PDLC_Production" sheetId="44" r:id="rId14"/>
    <sheet name="SmartGlass_market" sheetId="46" r:id="rId15"/>
    <sheet name="SG_lsg_prod" sheetId="57" r:id="rId16"/>
    <sheet name="SG_lsg_Market" sheetId="58" r:id="rId17"/>
    <sheet name="SG_lsg_coated_prod" sheetId="60" r:id="rId18"/>
    <sheet name="SG_lsg_coated_Market" sheetId="61" r:id="rId19"/>
    <sheet name="DG_lsg_prod" sheetId="62" r:id="rId20"/>
    <sheet name="DG_lsg_Market" sheetId="63" r:id="rId21"/>
    <sheet name="DG_coated_prod" sheetId="64" r:id="rId22"/>
    <sheet name="DG_coated_Market" sheetId="65" r:id="rId23"/>
    <sheet name="DG_lsg_coated_prod" sheetId="66" r:id="rId24"/>
    <sheet name="DG_lsg_coated_Market" sheetId="67" r:id="rId25"/>
    <sheet name="DG_lsg_coated_krypton_prod" sheetId="82" r:id="rId26"/>
    <sheet name="DG_lsg_coated_krypton_Market" sheetId="83" r:id="rId27"/>
    <sheet name="DG_lsg_2coatings_prod" sheetId="68" r:id="rId28"/>
    <sheet name="DG_lsg_2coatings_Market" sheetId="69" r:id="rId29"/>
    <sheet name="DG_lsg_2coatings_xenon_prod" sheetId="80" r:id="rId30"/>
    <sheet name="DG_lsg_2coatings_xenon_Market" sheetId="81" r:id="rId31"/>
    <sheet name="TG_coated_prod" sheetId="70" r:id="rId32"/>
    <sheet name="TG_coated_Market" sheetId="71" r:id="rId33"/>
    <sheet name="TG_lsg_1coating_prod" sheetId="72" r:id="rId34"/>
    <sheet name="TG_lsg_1coating_Market" sheetId="73" r:id="rId35"/>
    <sheet name="TG_lsg_2coatings_prod" sheetId="76" r:id="rId36"/>
    <sheet name="TG_lsg_2coatings_Market" sheetId="77" r:id="rId37"/>
    <sheet name="TG_lsg_2coatings_krypton_prod" sheetId="84" r:id="rId38"/>
    <sheet name="TG_lsg_2coatings_krypt_Market" sheetId="85" r:id="rId39"/>
    <sheet name="TG_lsg_2coatings_xenon_prod" sheetId="78" r:id="rId40"/>
    <sheet name="TG_lsg_2coatings_xenon_Market" sheetId="79" r:id="rId41"/>
    <sheet name="DG_vacuum_prod" sheetId="86" r:id="rId42"/>
    <sheet name="DG_vacuum_market" sheetId="87" r:id="rId43"/>
    <sheet name="DG_SmartGlass_prod" sheetId="74" r:id="rId44"/>
    <sheet name="DG_SmartGlass_Market" sheetId="7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84" l="1"/>
  <c r="C24" i="84"/>
  <c r="C23" i="84"/>
  <c r="C22" i="84"/>
  <c r="C20" i="84"/>
  <c r="C19" i="84"/>
  <c r="C18" i="84"/>
  <c r="C17" i="84"/>
  <c r="C16" i="84"/>
  <c r="C15" i="84"/>
  <c r="C18" i="82"/>
  <c r="C19" i="74"/>
  <c r="C19" i="78"/>
  <c r="C19" i="76"/>
  <c r="C19" i="72"/>
  <c r="C18" i="70"/>
  <c r="C18" i="68"/>
  <c r="C18" i="66"/>
  <c r="C18" i="64"/>
  <c r="C18" i="62"/>
  <c r="C18" i="80"/>
  <c r="C25" i="78" l="1"/>
  <c r="C24" i="78"/>
  <c r="C23" i="78"/>
  <c r="C22" i="78"/>
  <c r="C20" i="78"/>
  <c r="C18" i="78"/>
  <c r="C17" i="78"/>
  <c r="C16" i="78"/>
  <c r="C15" i="78"/>
  <c r="C25" i="76" l="1"/>
  <c r="C24" i="76"/>
  <c r="C23" i="76"/>
  <c r="C22" i="76"/>
  <c r="C20" i="76"/>
  <c r="C18" i="76"/>
  <c r="C17" i="76"/>
  <c r="C16" i="76"/>
  <c r="C15" i="76"/>
  <c r="C25" i="72"/>
  <c r="C24" i="72"/>
  <c r="C23" i="72"/>
  <c r="C22" i="72"/>
  <c r="C20" i="72"/>
  <c r="C18" i="72"/>
  <c r="C17" i="72"/>
  <c r="C16" i="72"/>
  <c r="C15" i="72"/>
  <c r="C24" i="70"/>
  <c r="C23" i="70"/>
  <c r="C22" i="70"/>
  <c r="C21" i="70"/>
  <c r="C19" i="70"/>
  <c r="C17" i="70"/>
  <c r="C16" i="70"/>
  <c r="C15" i="70"/>
  <c r="C14" i="70"/>
  <c r="C49" i="41" l="1"/>
</calcChain>
</file>

<file path=xl/sharedStrings.xml><?xml version="1.0" encoding="utf-8"?>
<sst xmlns="http://schemas.openxmlformats.org/spreadsheetml/2006/main" count="6607" uniqueCount="455">
  <si>
    <t>skip</t>
  </si>
  <si>
    <t>This sheet will be skipped.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</si>
  <si>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</si>
  <si>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</si>
  <si>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</si>
  <si>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</si>
  <si>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</si>
  <si>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</si>
  <si>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</si>
  <si>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</si>
  <si>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</si>
  <si>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</si>
  <si>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</si>
  <si>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</si>
  <si>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</si>
  <si>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</si>
  <si>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</si>
  <si>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</si>
  <si>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</si>
  <si>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</si>
  <si>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</si>
  <si>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</si>
  <si>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</si>
  <si>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</si>
  <si>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</si>
  <si>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</si>
  <si>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</si>
  <si>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</si>
  <si>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</si>
  <si>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</si>
  <si>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</si>
  <si>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</si>
  <si>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</si>
  <si>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</si>
  <si>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</si>
  <si>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BE</t>
  </si>
  <si>
    <t>square meter</t>
  </si>
  <si>
    <t>thickness of the laminated safety glass</t>
  </si>
  <si>
    <t>glass density</t>
  </si>
  <si>
    <t>formula</t>
  </si>
  <si>
    <t>market for transport, freight, lorry 16-32 metric ton, EURO5</t>
  </si>
  <si>
    <t>ecoinvent 3.7 cut-off</t>
  </si>
  <si>
    <t>ton kilometer</t>
  </si>
  <si>
    <t>RER</t>
  </si>
  <si>
    <t>input</t>
  </si>
  <si>
    <t>comments</t>
  </si>
  <si>
    <t>cb265bd8612e5c57b192cf1ac03605bf</t>
  </si>
  <si>
    <t>market for polyvinylchloride, suspension polymerised</t>
  </si>
  <si>
    <t>GLO</t>
  </si>
  <si>
    <t>from Ecoinvent assumptions</t>
  </si>
  <si>
    <t>market for flat glass, uncoated</t>
  </si>
  <si>
    <t>secondary glass sheet for the laminated glass</t>
  </si>
  <si>
    <t>market for polyvinylchloride, emulsion polymerised</t>
  </si>
  <si>
    <t>6794589c9a3a86ede2bceee7f370fa3a</t>
  </si>
  <si>
    <t>8985c979f8a6c1b5450b70e40bf2b053</t>
  </si>
  <si>
    <t>extrusion, plastic film</t>
  </si>
  <si>
    <t>market for electricity, medium voltage</t>
  </si>
  <si>
    <t>e90642dd24cac61184e2c8790e4f10d8</t>
  </si>
  <si>
    <t>In Ecoinvent, RER considered. Here, BE. Value from Ecoinvent assumption</t>
  </si>
  <si>
    <t>Europe without Switzerland</t>
  </si>
  <si>
    <t>a49f26821e2b6fcfe1046fa9694c14ce</t>
  </si>
  <si>
    <t>market for transport, freight, light commercial vehicle</t>
  </si>
  <si>
    <t>market for argon, liquid</t>
  </si>
  <si>
    <t>eb124f2c34d65f38ed80c9f0436f1c5e</t>
  </si>
  <si>
    <t>market for polybutadiene</t>
  </si>
  <si>
    <t>d29108ca1f7958831328baeb28cc17e6</t>
  </si>
  <si>
    <t>sheet rolling, aluminium</t>
  </si>
  <si>
    <t>market for polysulfide, sealing compound</t>
  </si>
  <si>
    <t>7c8b2a55c6ff2789dd7b07875462282c</t>
  </si>
  <si>
    <t>market for electricity, low voltage</t>
  </si>
  <si>
    <t>e9afdf474c494ac44701e8bea53a1f28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</si>
  <si>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</si>
  <si>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</si>
  <si>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</si>
  <si>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</si>
  <si>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</si>
  <si>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</si>
  <si>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</si>
  <si>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Water</t>
  </si>
  <si>
    <t>075e433b-4be4-448e-9510-9a5029c1ce94</t>
  </si>
  <si>
    <t>None</t>
  </si>
  <si>
    <t>biosphere3</t>
  </si>
  <si>
    <t>building components::windows</t>
  </si>
  <si>
    <t>to start ignoring. Start counting columns from A (1), B (2), etc. In this case, we will ignore columns J (10) and higher.</t>
  </si>
  <si>
    <t>market for glass cullet, sorted</t>
  </si>
  <si>
    <t>8c83fb3659ae42bbb9072c6b0377b84d</t>
  </si>
  <si>
    <t>laminated safety glass production</t>
  </si>
  <si>
    <t>same site, see: https://www.rtbf.be/info/regions/namur/detail_agc-la-nouvelle-ligne-de-production-de-verre-feuillete-va-demarrer-en-juin?id=9228130</t>
  </si>
  <si>
    <t>laminated safety glass production, coated</t>
  </si>
  <si>
    <t>market for synthetic rubber</t>
  </si>
  <si>
    <t>exldb_igu</t>
  </si>
  <si>
    <t>See ecoinvent</t>
  </si>
  <si>
    <t>See EPD and LCI from PE International, Glass for Europe, 2011</t>
  </si>
  <si>
    <t>market for wastewater, average</t>
  </si>
  <si>
    <t>bfa963ffac449f546273c45fd442bedd</t>
  </si>
  <si>
    <t>flat glass production, uncoated</t>
  </si>
  <si>
    <t>market for silica sand</t>
  </si>
  <si>
    <t>market for steel, unalloyed</t>
  </si>
  <si>
    <t>b4451225f0a81dbaabcd82088575cb39</t>
  </si>
  <si>
    <t>market for hydrogen, liquid</t>
  </si>
  <si>
    <t>b22105077c47cf25612e7f36faa8f3c6</t>
  </si>
  <si>
    <t>flat glass factory construction</t>
  </si>
  <si>
    <t>The ecoinvent module is based on a yearly production volume of 83'000 t/a. Minimal production volume today = 500tons/day, i.e. 183,000 tons /a. Data divided per 2 to take into consideration this change.</t>
  </si>
  <si>
    <t>28ad321c6d9460421536f3977f0b32c5</t>
  </si>
  <si>
    <t>market for refractory, fireclay, packed</t>
  </si>
  <si>
    <t>da091c8dba808c8ac81293c69cc8bd80</t>
  </si>
  <si>
    <t>market for tin</t>
  </si>
  <si>
    <t>04c42efe1ccfac8396d0bc66a19026df</t>
  </si>
  <si>
    <t>market for nitrogen, liquid</t>
  </si>
  <si>
    <t>7f4efebdfe11a515e6a853bed9afb922</t>
  </si>
  <si>
    <t>market for soda ash, light, crystalline, heptahydrate</t>
  </si>
  <si>
    <t>9bd487e19e2cbec295f732ca4eced080</t>
  </si>
  <si>
    <t>f510ea6f47100c037adc50d34990fe62</t>
  </si>
  <si>
    <t>market for limestone, crushed, washed</t>
  </si>
  <si>
    <t>RoW</t>
  </si>
  <si>
    <t>market for dolomite</t>
  </si>
  <si>
    <t>market for sodium sulfate, anhydrite</t>
  </si>
  <si>
    <t>28b7f340ac52ca0c3edea0efe0ff00e3</t>
  </si>
  <si>
    <t>market for feldspar</t>
  </si>
  <si>
    <t>f4df287b493b736f28e6b596a3987d76</t>
  </si>
  <si>
    <t>market for blast furnace slag</t>
  </si>
  <si>
    <t>aa12f108a4c5f89b7f530c3f2e3615b6</t>
  </si>
  <si>
    <t>market for sodium chloride, powder</t>
  </si>
  <si>
    <t>7ed8a8fe0a05c8c34b4886b60f4b6902</t>
  </si>
  <si>
    <t>market for oxygen, liquid</t>
  </si>
  <si>
    <t>cb50b9fb2f22c2fdec195a4635e87fd2</t>
  </si>
  <si>
    <t>Carbon monoxide, fossil</t>
  </si>
  <si>
    <t>air</t>
  </si>
  <si>
    <t>ba2f3f82-c93a-47a5-822a-37ec97495275</t>
  </si>
  <si>
    <t>Particulates, &gt; 2.5 um, and &lt; 10um</t>
  </si>
  <si>
    <t>b967e1bf-f09b-4c89-8740-ace21db47bba</t>
  </si>
  <si>
    <t>market for water, decarbonised</t>
  </si>
  <si>
    <t>FR</t>
  </si>
  <si>
    <t>46a8a71609c1dce4e1c67482fb82b71a</t>
  </si>
  <si>
    <t>Particulates, &gt; 10 um</t>
  </si>
  <si>
    <t>66020d27-7ae4-4e59-83a3-89214b72c40a</t>
  </si>
  <si>
    <t>Nitrogen oxides</t>
  </si>
  <si>
    <t>c1b91234-6f24-417b-8309-46111d09c457</t>
  </si>
  <si>
    <t>Hydrogen fluoride</t>
  </si>
  <si>
    <t>24541c8c-9f11-49ae-9de5-456f238a3f5e</t>
  </si>
  <si>
    <t>NMVOC, non-methane volatile organic compounds, unspecified origin</t>
  </si>
  <si>
    <t>d3260d0e-8203-4cbb-a45a-6a13131a5108</t>
  </si>
  <si>
    <t>Tin</t>
  </si>
  <si>
    <t>2a7b68ff-f12a-44c6-8b31-71ec91d29889</t>
  </si>
  <si>
    <t>Particulates, &lt; 2.5 um</t>
  </si>
  <si>
    <t>21e46cb8-6233-4c99-bac3-c41d2ab99498</t>
  </si>
  <si>
    <t>Sulfur oxides</t>
  </si>
  <si>
    <t>ba5fc0b6-770b-4da1-9b3f-e3b5087f07cd</t>
  </si>
  <si>
    <t>Carbon dioxide, fossil</t>
  </si>
  <si>
    <t>Hydrogen chloride</t>
  </si>
  <si>
    <t>c941d6d0-a56c-4e6c-95de-ac685635218d</t>
  </si>
  <si>
    <t>8e123669-94d3-41d8-9480-a79211fe7c43</t>
  </si>
  <si>
    <t>Lead</t>
  </si>
  <si>
    <t>a5506f4b-113f-4713-95c3-c819dde6e48b</t>
  </si>
  <si>
    <t>Nickel</t>
  </si>
  <si>
    <t>Chromium</t>
  </si>
  <si>
    <t>e142b577-e934-4085-9a07-3983d4d92afb</t>
  </si>
  <si>
    <t>Dissolved solids</t>
  </si>
  <si>
    <t>5ce634de-b810-4533-9efb-719c38fe7c09</t>
  </si>
  <si>
    <t>Ammonium, ion</t>
  </si>
  <si>
    <t>fb005c47-7b90-41f3-a5ca-f0eb11db354a</t>
  </si>
  <si>
    <t>Suspended solids, unspecified</t>
  </si>
  <si>
    <t>693921ef-e02d-4072-add0-55aa4631b213</t>
  </si>
  <si>
    <t>COD, Chemical Oxygen Demand</t>
  </si>
  <si>
    <t>961ccd56-2eee-4f57-bb18-fc4362b49000</t>
  </si>
  <si>
    <t>TOC, Total Organic Carbon</t>
  </si>
  <si>
    <t>cec4a04d-562a-4a38-a98f-5fb3d07eea6b</t>
  </si>
  <si>
    <t>BOD5, Biological Oxygen Demand</t>
  </si>
  <si>
    <t>91955aba-6ebc-4413-9342-f0298860b4aa</t>
  </si>
  <si>
    <t>Chlorine</t>
  </si>
  <si>
    <t>e8641a14-fd07-4090-8daf-2cce2a557a81</t>
  </si>
  <si>
    <t>Sulfate</t>
  </si>
  <si>
    <t>28bca51a-6cc7-46af-961a-fd2b675a1376</t>
  </si>
  <si>
    <t>Phosphorus</t>
  </si>
  <si>
    <t>2d4b8ec1-8d53-4e62-8a11-ebc45909b02e</t>
  </si>
  <si>
    <t>Nitrogen</t>
  </si>
  <si>
    <t>dcfe0815-6fa3-4e1d-a55e-155b29904f1d</t>
  </si>
  <si>
    <t>56815b4f-6138-4e0b-9fac-c94fd6b102b3</t>
  </si>
  <si>
    <t>Zinc, ion</t>
  </si>
  <si>
    <t>2c7be02c-791f-4fef-b231-b90321bbeb30</t>
  </si>
  <si>
    <t>Hazardous waste disposed</t>
  </si>
  <si>
    <t>36a21e09-9ed5-4e04-a76e-140096f89069</t>
  </si>
  <si>
    <t>Non-hazardous waste disposed</t>
  </si>
  <si>
    <t>739ad964-45ab-4623-bad7-05f718433e40</t>
  </si>
  <si>
    <t>water::ground-</t>
  </si>
  <si>
    <t>inventory indicator::waste</t>
  </si>
  <si>
    <t>flat glass production, coated</t>
  </si>
  <si>
    <t>market for acetylene</t>
  </si>
  <si>
    <t>market for chromium</t>
  </si>
  <si>
    <t>market for diesel, burned in building machine</t>
  </si>
  <si>
    <t>market for liquefied petroleum gas</t>
  </si>
  <si>
    <t>market for lubricating oil</t>
  </si>
  <si>
    <t>market for nickel, class 1</t>
  </si>
  <si>
    <t>market for packaging film, low density polyethylene</t>
  </si>
  <si>
    <t>market for paper, woodfree, uncoated</t>
  </si>
  <si>
    <t>market for polymethyl methacrylate, beads</t>
  </si>
  <si>
    <t>market for solvent, organic</t>
  </si>
  <si>
    <t>market for transport, passenger car</t>
  </si>
  <si>
    <t>market for waste mineral oil</t>
  </si>
  <si>
    <t>megajoule</t>
  </si>
  <si>
    <t>kilometer</t>
  </si>
  <si>
    <t>Water, unspecified natural origin</t>
  </si>
  <si>
    <t>natural resource::in water</t>
  </si>
  <si>
    <t>831f249e-53f2-49cf-a93c-7cee105f048e</t>
  </si>
  <si>
    <t>market for municipal solid waste</t>
  </si>
  <si>
    <t>market for tap water</t>
  </si>
  <si>
    <t>market for waste glass</t>
  </si>
  <si>
    <t>market for waste graphical paper</t>
  </si>
  <si>
    <t>market for waste paperboard</t>
  </si>
  <si>
    <t>market for waste wood, untreated</t>
  </si>
  <si>
    <t>market for heat, district or industrial, natural gas</t>
  </si>
  <si>
    <t>6b1359340eb18e0524e67fd49312530d</t>
  </si>
  <si>
    <t>5ac2095d2a9e63b0da825361ee1630cc</t>
  </si>
  <si>
    <t>705ff96e970758967d4aa950618d657a</t>
  </si>
  <si>
    <t>b2e1178ac4a486e480faf9f100b1b0bd</t>
  </si>
  <si>
    <t>54c2df8696a8b4efd5a7368ac2711e09</t>
  </si>
  <si>
    <t>8b31e68de69e56c4ca1aeea9bc3ebd25</t>
  </si>
  <si>
    <t>369aac74ada387621ad64a64a7d437cd</t>
  </si>
  <si>
    <t>b8c4e6d4130d8175c070e902f2b54a98</t>
  </si>
  <si>
    <t>5a55cb2436c49912b29dbd216db34710</t>
  </si>
  <si>
    <t>8a69c8c4d383e7e55b4575f35a5e32bf</t>
  </si>
  <si>
    <t>202c6443d7ed29d3ec155714d3638875</t>
  </si>
  <si>
    <t>aed96bb9979918275b1efb9deb1a79bc</t>
  </si>
  <si>
    <t>9f1bd80a4213adf1e5b9f0a98975e8a4</t>
  </si>
  <si>
    <t>51cc25c37c67c9ebe0abdc94ee56b1a0</t>
  </si>
  <si>
    <t>8e81ac2c2a7790950c6b366351d90e0a</t>
  </si>
  <si>
    <t>According to the LCI available in the ecoinvent database, modified to regionalise data for Belgium</t>
  </si>
  <si>
    <t>market for natural gas, high pressure</t>
  </si>
  <si>
    <t>319b0161653d74097990a3585760032f</t>
  </si>
  <si>
    <t>smart glass production</t>
  </si>
  <si>
    <t>market for polyethylene terephthalate, granulate, amorphous</t>
  </si>
  <si>
    <t>d2e574ffb2bff8c8252a57e7ff4b4b25</t>
  </si>
  <si>
    <t>Carrier layer, PET 175um, which is laminated also</t>
  </si>
  <si>
    <t>lamination of the first layer of PVB</t>
  </si>
  <si>
    <t>lamination of the layer of PET</t>
  </si>
  <si>
    <t>sputtering, indium tin oxide, for liquid crystal display</t>
  </si>
  <si>
    <t>PVD sputtering</t>
  </si>
  <si>
    <t>ccc3488aa249194cb54e13767a82d345</t>
  </si>
  <si>
    <t>market for liquid crystal display, unmounted</t>
  </si>
  <si>
    <t>Filling, liquid crystal layer, 5um</t>
  </si>
  <si>
    <t>secondary glass sheet</t>
  </si>
  <si>
    <t>First glass sheet for the laminated glass</t>
  </si>
  <si>
    <t>Second PVD sputtering</t>
  </si>
  <si>
    <t>Second carrier layer, PET 175um, which is laminated also</t>
  </si>
  <si>
    <t>lamination of the second layer of PET</t>
  </si>
  <si>
    <t>lamination of the second layer of PVB</t>
  </si>
  <si>
    <t>market for smart glass</t>
  </si>
  <si>
    <t>market for electronic component, active, unspecified</t>
  </si>
  <si>
    <t>83c1b04e31cd51ed45085097b825928e</t>
  </si>
  <si>
    <t>market for aluminium, wrought alloy</t>
  </si>
  <si>
    <t>extrusion, plastic pipes</t>
  </si>
  <si>
    <t>1dace3ae96abb71bab013d0fc90b3e3a</t>
  </si>
  <si>
    <t>exldb_alu</t>
  </si>
  <si>
    <t>comment</t>
  </si>
  <si>
    <t>number of PVB layers for LSG</t>
  </si>
  <si>
    <t>secondary glass sheet for the laminated glass, 2% off-cuts</t>
  </si>
  <si>
    <t>Smart Glass factory from IGU process plant = 120 km in BE</t>
  </si>
  <si>
    <t>distance btw the IGU processing plant and the construction site</t>
  </si>
  <si>
    <t>Database parameters</t>
  </si>
  <si>
    <t>ton per cubic meter</t>
  </si>
  <si>
    <t>Project parameters</t>
  </si>
  <si>
    <t>market for laminated safety glass, coated</t>
  </si>
  <si>
    <t>market for laminated safety glass</t>
  </si>
  <si>
    <t>tempered safety glass production</t>
  </si>
  <si>
    <t>thickness of the tempered safety glass</t>
  </si>
  <si>
    <t>market for tempered safety glass</t>
  </si>
  <si>
    <t>tempered safety glass production, coated</t>
  </si>
  <si>
    <t>market for tempered safety glass, coated</t>
  </si>
  <si>
    <t>from Ecoinvent assumptions, 1.2MJ per kilogram of tempring</t>
  </si>
  <si>
    <t>millimeter</t>
  </si>
  <si>
    <t>single glazing, lsg, production</t>
  </si>
  <si>
    <t>production_sg_lsg</t>
  </si>
  <si>
    <t>be_production_sg_lsg</t>
  </si>
  <si>
    <t>market for single glazing, lsg</t>
  </si>
  <si>
    <t>market_sg_lsg</t>
  </si>
  <si>
    <t>be_market_sg_lsg</t>
  </si>
  <si>
    <t>single glazing, lsg, coated, production</t>
  </si>
  <si>
    <t>production_sg_lsg_1coating</t>
  </si>
  <si>
    <t>be_production_sg_lsg_1coating</t>
  </si>
  <si>
    <t>8mm thickness</t>
  </si>
  <si>
    <t>market for single glazing, lsg, coated</t>
  </si>
  <si>
    <t>market_sg_lsg_1coating</t>
  </si>
  <si>
    <t>be_market_sg_lsg_1coating</t>
  </si>
  <si>
    <t>double glazing, lsg, production</t>
  </si>
  <si>
    <t>production_dg_lsg</t>
  </si>
  <si>
    <t>be_production_dg_lsg</t>
  </si>
  <si>
    <t>be_market_glass_uncoated</t>
  </si>
  <si>
    <t>thickness of the exterior glass sheet</t>
  </si>
  <si>
    <t>thickness of the intermediate glass sheet for triple glazing</t>
  </si>
  <si>
    <t>market for double glazing, lsg</t>
  </si>
  <si>
    <t>market_dg_lsg</t>
  </si>
  <si>
    <t>be_market_dg_lsg</t>
  </si>
  <si>
    <t>thickness of the interior glass sheet for igu w/o lsg</t>
  </si>
  <si>
    <t>double glazing, coated, production</t>
  </si>
  <si>
    <t>production_dg_1coating</t>
  </si>
  <si>
    <t>be_production_dg_1coating</t>
  </si>
  <si>
    <t>be_market_glass_coated</t>
  </si>
  <si>
    <t>market_dg_1coating</t>
  </si>
  <si>
    <t>market for double glazing, coated</t>
  </si>
  <si>
    <t>be_market_dg_1coating</t>
  </si>
  <si>
    <t>production_dg_lsg_1coating</t>
  </si>
  <si>
    <t>double glazing, lsg, coated, production</t>
  </si>
  <si>
    <t>be_production_dg_lsg_1coating</t>
  </si>
  <si>
    <t>market for double glazing, lsg, coated</t>
  </si>
  <si>
    <t>market_dg_lsg_1coating</t>
  </si>
  <si>
    <t>be_market_dg_lsg_1coating</t>
  </si>
  <si>
    <t>double glazing, lsg, two coatings, production</t>
  </si>
  <si>
    <t>production_dg_lsg_2coatings</t>
  </si>
  <si>
    <t>be_production_dg_lsg_2coatings</t>
  </si>
  <si>
    <t>market for double glazing, lsg, two coatings</t>
  </si>
  <si>
    <t>market_dg_lsg_2coatings</t>
  </si>
  <si>
    <t>be_market_dg_lsg_2coatings</t>
  </si>
  <si>
    <t>ratio of 1.5 to multiply mat flows relating to the assembly of a double glazing to get it for a triple glazing</t>
  </si>
  <si>
    <t>multiplied by 2 because of the number of spacers</t>
  </si>
  <si>
    <t>triple glazing, coated, production</t>
  </si>
  <si>
    <t>production_tg_lsg_1coating</t>
  </si>
  <si>
    <t>be_production_tg_lsg_1coating</t>
  </si>
  <si>
    <t>be_production_tg_1coating</t>
  </si>
  <si>
    <t>production_tg_1coating</t>
  </si>
  <si>
    <t>market for triple glazing, coated</t>
  </si>
  <si>
    <t>market_tg_1coating</t>
  </si>
  <si>
    <t>be_market_tg_1coating</t>
  </si>
  <si>
    <t>triple glazing, lsg, two coatings, production</t>
  </si>
  <si>
    <t>production_tg_lsg_2coatings</t>
  </si>
  <si>
    <t>be_production_tg_lsg_2coatings</t>
  </si>
  <si>
    <t>market for triple glazing, lsg, two coatings</t>
  </si>
  <si>
    <t>market_tg_lsg_2coatings</t>
  </si>
  <si>
    <t>be_market_tg_lsg_2coatings</t>
  </si>
  <si>
    <t>triple glazing, lsg, coated, production</t>
  </si>
  <si>
    <t>market for triple glazing, lsg, coated</t>
  </si>
  <si>
    <t>market_tg_lsg_1coating</t>
  </si>
  <si>
    <t>smart glass, double glazing, production</t>
  </si>
  <si>
    <t>production_smartg_dg</t>
  </si>
  <si>
    <t>be_production_smartg_dg</t>
  </si>
  <si>
    <t>market for smart glass, double glazing</t>
  </si>
  <si>
    <t>market_smartg_dg</t>
  </si>
  <si>
    <t>be_market_smartg_dg</t>
  </si>
  <si>
    <t>ratio of 2 to multiply mat flows relating to the assembly of a double glazing to get it for a triple glazing</t>
  </si>
  <si>
    <t>be_market_smartglass</t>
  </si>
  <si>
    <t>production_glass_uncoated</t>
  </si>
  <si>
    <t>be_prod_glass_uncoated</t>
  </si>
  <si>
    <t>market_glass_uncoated</t>
  </si>
  <si>
    <t>production_glass_coated</t>
  </si>
  <si>
    <t>be_prod_glass_coated</t>
  </si>
  <si>
    <t>market_glass_coated</t>
  </si>
  <si>
    <t>production_lsg</t>
  </si>
  <si>
    <t>be_production_lsg</t>
  </si>
  <si>
    <t>production_lsg_coated</t>
  </si>
  <si>
    <t>be_production_lsg_coated</t>
  </si>
  <si>
    <t>production_tsg</t>
  </si>
  <si>
    <t>be_production_tsg</t>
  </si>
  <si>
    <t>production_tsg_coated</t>
  </si>
  <si>
    <t>be_production_tsg_coated</t>
  </si>
  <si>
    <t>production_smartglass</t>
  </si>
  <si>
    <t>be_production_smartglass</t>
  </si>
  <si>
    <t>market_smartglass</t>
  </si>
  <si>
    <t>rer_market_aluminium_wrought_alloy</t>
  </si>
  <si>
    <t>be_market_tg_lsg_1coating</t>
  </si>
  <si>
    <t>70g of zeolite, according to EPDs, AGC Thermobel 2013, double glazing</t>
  </si>
  <si>
    <t>150g of aluminium, according to EPDs, AGC Thermobel 2013, double glazing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</si>
  <si>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</si>
  <si>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</si>
  <si>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</si>
  <si>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Estimation of the total weight of electronic equipment needed to connect 1m² of smart glass to the electric system of the building.</t>
  </si>
  <si>
    <t>LCI according to Vertilux EPD</t>
  </si>
  <si>
    <t>Estimation of the total weight of plastic used to implement the electronic equipment needed to connect 1m² of smart glass to the electric system of the building.</t>
  </si>
  <si>
    <t>market for xenon, gaseous</t>
  </si>
  <si>
    <t>c458d238c78989d4762061c99eadf698</t>
  </si>
  <si>
    <t>.15% of total weight, according to EPDs, Saint-Gobain CLIMATOP 2016</t>
  </si>
  <si>
    <t>triple glazing, lsg, two coatings, xenon, production</t>
  </si>
  <si>
    <t>be_production_tg_lsg_2coatings_xenon</t>
  </si>
  <si>
    <t>be_market_tg_lsg_2coatings_xenon</t>
  </si>
  <si>
    <t>market for triple glazing, lsg, two coatings, xenon</t>
  </si>
  <si>
    <t>market_tg_lsg_2coatings_xenon</t>
  </si>
  <si>
    <t>production_tg_lsg_2coatings_xenon</t>
  </si>
  <si>
    <t>double glazing, lsg, two coatings, xenon, production</t>
  </si>
  <si>
    <t>production_dg_lsg_2coatings_xenon</t>
  </si>
  <si>
    <t>.075% of total weight, according to EPDs, Saint-Gobain CLIMATOP 2016</t>
  </si>
  <si>
    <t>be_production_dg_lsg_2coatings_xenon</t>
  </si>
  <si>
    <t>market for double glazing, lsg, two coatings, xenon</t>
  </si>
  <si>
    <t>market_dg_lsg_2coatings_xenon</t>
  </si>
  <si>
    <t>be_market_dg_lsg_2coatings_xenon</t>
  </si>
  <si>
    <t>market for krypton, gaseous</t>
  </si>
  <si>
    <t>c1baebb8f3a391558514f0e7efdde32b</t>
  </si>
  <si>
    <t>double glazing, lsg, coated, krypton, production</t>
  </si>
  <si>
    <t>production_dg_lsg_1coating_krypton</t>
  </si>
  <si>
    <t>be_production_dg_lsg_1coating_krypton</t>
  </si>
  <si>
    <t>market for double glazing, lsg, coated, krypton</t>
  </si>
  <si>
    <t>market_dg_lsg_1coating_krypton</t>
  </si>
  <si>
    <t>be_market_dg_lsg_1coating_krypton</t>
  </si>
  <si>
    <t>triple glazing, lsg, two coatings, krytpon, production</t>
  </si>
  <si>
    <t>production_tg_lsg_2coatings_krypton</t>
  </si>
  <si>
    <t>be_production_tg_lsg_2coatings_krypton</t>
  </si>
  <si>
    <t>market for triple glazing, lsg, two coatings, krypton</t>
  </si>
  <si>
    <t>market_tg_lsg_2coatings_krypton</t>
  </si>
  <si>
    <t>be_market_tg_lsg_2coatings_krypton</t>
  </si>
  <si>
    <t>double glazing, lsg, vacuum, production</t>
  </si>
  <si>
    <t>production_dg_lsg_vacuum</t>
  </si>
  <si>
    <t>be_production_dg_lsg_vacuum</t>
  </si>
  <si>
    <t>pump out tube and "solder glass" to seal the two sheets together. Essentially soda-lime glass, but w/ lime replaced by lead oxide &gt; acts as fluxing  agent.</t>
  </si>
  <si>
    <t>glazing is heated up to &gt; 400°C to seal (with glass) the two sheets for 4h-6h</t>
  </si>
  <si>
    <t>assembly is heated again to temperatures between 130°C and 220°C in order to outgas the internal glazing surfaces.for 2h-3h</t>
  </si>
  <si>
    <t>market for double glazing, lsg, vacuum</t>
  </si>
  <si>
    <t>market_dg_lsg_vacuum</t>
  </si>
  <si>
    <t>be_market_dg_lsg_vacuum</t>
  </si>
  <si>
    <t>param_g_density</t>
  </si>
  <si>
    <t>param_t_lsg</t>
  </si>
  <si>
    <t>param_t_lsg * param_g_density * 1.02</t>
  </si>
  <si>
    <t>param_t_lsg * param_g_density / 2 * 1.02</t>
  </si>
  <si>
    <t>param_t_lsg * param_g_density / 2</t>
  </si>
  <si>
    <t>param_t_lsg * param_g_density * 120</t>
  </si>
  <si>
    <t>param_t_tsg</t>
  </si>
  <si>
    <t>param_t_tsg * param_g_density * 1.02</t>
  </si>
  <si>
    <t>1.2 * param_t_tsg * param_g_density * 1.02</t>
  </si>
  <si>
    <t>param_n_pvb</t>
  </si>
  <si>
    <t>0.916 * param_n_pvb</t>
  </si>
  <si>
    <t>9.67 * param_n_pvb * 0.75</t>
  </si>
  <si>
    <t>0.13404 * param_n_pvb</t>
  </si>
  <si>
    <t>0.525 * param_n_pvb</t>
  </si>
  <si>
    <t>param_d1</t>
  </si>
  <si>
    <t>6param_d111accd8a6e1de8c76b7f085c1c1be</t>
  </si>
  <si>
    <t>6d78447141757282486aa65e1param_d1f9d7f</t>
  </si>
  <si>
    <t>349b29param_d1-3e58-4c66-98b9-9param_d1a076efd2e</t>
  </si>
  <si>
    <t>db2f6f8055param_d1fcf05269dcb880cbb129</t>
  </si>
  <si>
    <t>01a033ad2e24param_d1c7e47d69f9ce83275d</t>
  </si>
  <si>
    <t>e14232d86b4ff6022d3f444param_d1a74da63</t>
  </si>
  <si>
    <t>f079f11c6cc0a5b49a945param_d14778870ca</t>
  </si>
  <si>
    <t>7ddb0b4fdadbaa303365c850ac6f3param_d1d</t>
  </si>
  <si>
    <t>param_g_density * param_t_lsg / 1000 * param_d1</t>
  </si>
  <si>
    <t>88b4c0b35a86130edparam_d10a430bfdfd707</t>
  </si>
  <si>
    <t>06bd71af5ee15270a16eaa45c0b0bparam_d18</t>
  </si>
  <si>
    <t>c7922a339acfddb237ccparam_d17d22a74a0b</t>
  </si>
  <si>
    <t>param_t_g_ext</t>
  </si>
  <si>
    <t>param_t_g_ext * param_g_density</t>
  </si>
  <si>
    <t>(param_g_density * (param_t_lsg + param_t_g_ext) + 0.6) / 1000 * param_d1</t>
  </si>
  <si>
    <t>(param_g_density * (param_t_lsg + param_t_g_ext) + 0.6 * 2) * 1.15 / 1000 * param_d1</t>
  </si>
  <si>
    <t>param_t_g_mid_tg</t>
  </si>
  <si>
    <t>param_t_g_mid_tg * param_g_density</t>
  </si>
  <si>
    <t>(param_g_density * (param_t_lsg + param_t_g_mid_tg + param_t_g_ext) + 0.6 * 2) / 1000 * param_d1</t>
  </si>
  <si>
    <t>(param_g_density * (param_t_lsg + param_t_g_mid_tg + param_t_g_ext) + 0.6 * 2) / 1000 * param_d1 / 1000 * param_d1</t>
  </si>
  <si>
    <t>param_t_g_uncoated_int</t>
  </si>
  <si>
    <t>param_t_g_uncoated_int * param_g_density</t>
  </si>
  <si>
    <t>(param_g_density * (param_t_g_uncoated_int + param_t_g_ext) + 0.6) / 1000 * param_d1</t>
  </si>
  <si>
    <t>(param_g_density * (param_t_g_uncoated_int + param_t_g_ext) + 0.6 * 2) / 1000 * param_d1</t>
  </si>
  <si>
    <t>(param_t_g_ext + param_t_g_mid_tg) * param_g_density</t>
  </si>
  <si>
    <t>be_market_tsg_coated</t>
  </si>
  <si>
    <t>market_lsg</t>
  </si>
  <si>
    <t>be_market_lsg</t>
  </si>
  <si>
    <t>market_lsg_coated</t>
  </si>
  <si>
    <t>be_market_lsg_coated</t>
  </si>
  <si>
    <t>market_tsg</t>
  </si>
  <si>
    <t>be_market_tsg</t>
  </si>
  <si>
    <t>market_tsg_coated</t>
  </si>
  <si>
    <t>exldb_sand</t>
  </si>
  <si>
    <t>be_market_silica_sand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</si>
</sst>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Arial Unicode MS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8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/>
    <xf numFmtId="0" fontId="12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1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0" fillId="0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12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  <xf numFmtId="0" fontId="4" fillId="0" borderId="0" xfId="0" quotePrefix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165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1" fontId="12" fillId="0" borderId="0" xfId="0" applyNumberFormat="1" applyFont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sheetPr codeName="Sheet1"/>
  <dimension ref="A1:T17"/>
  <sheetViews>
    <sheetView workbookViewId="0">
      <selection activeCell="D18" sqref="D18"/>
    </sheetView>
  </sheetViews>
  <sheetFormatPr defaultRowHeight="15"/>
  <cols>
    <col min="2" max="2" width="20.85546875" bestFit="1" customWidth="1"/>
    <col min="3" max="3" width="12.85546875" style="9" bestFit="1" customWidth="1"/>
    <col min="4" max="8" width="16.85546875" customWidth="1"/>
    <col min="9" max="11" width="16.85546875" style="9" customWidth="1"/>
    <col min="12" max="13" width="16.85546875" customWidth="1"/>
    <col min="14" max="14" width="17.140625" style="31" customWidth="1"/>
    <col min="15" max="19" width="17.140625" customWidth="1"/>
    <col min="20" max="20" width="21.140625" style="31" customWidth="1"/>
  </cols>
  <sheetData>
    <row r="1" spans="1:20">
      <c r="A1" t="s">
        <v>0</v>
      </c>
    </row>
    <row r="2" spans="1:20">
      <c r="A2" s="4" t="s">
        <v>1</v>
      </c>
    </row>
    <row r="3" spans="1:20">
      <c r="N3" s="18"/>
      <c r="T3"/>
    </row>
    <row r="4" spans="1:20" s="7" customFormat="1">
      <c r="B4"/>
      <c r="C4" s="9"/>
      <c r="D4"/>
      <c r="E4"/>
      <c r="F4"/>
      <c r="N4" s="28"/>
    </row>
    <row r="5" spans="1:20" s="7" customFormat="1">
      <c r="C5" s="14"/>
      <c r="N5" s="32"/>
    </row>
    <row r="6" spans="1:20">
      <c r="B6" s="7"/>
      <c r="C6" s="14"/>
      <c r="D6" s="7"/>
      <c r="E6" s="7"/>
      <c r="F6" s="7"/>
      <c r="T6"/>
    </row>
    <row r="7" spans="1:20">
      <c r="D7" s="46"/>
      <c r="T7"/>
    </row>
    <row r="8" spans="1:20">
      <c r="T8"/>
    </row>
    <row r="9" spans="1:20">
      <c r="T9"/>
    </row>
    <row r="10" spans="1:20">
      <c r="T10"/>
    </row>
    <row r="11" spans="1:20">
      <c r="T11"/>
    </row>
    <row r="12" spans="1:20">
      <c r="T12"/>
    </row>
    <row r="13" spans="1:20">
      <c r="T13"/>
    </row>
    <row r="14" spans="1:20">
      <c r="T14"/>
    </row>
    <row r="15" spans="1:20">
      <c r="T15"/>
    </row>
    <row r="16" spans="1:20">
      <c r="T16"/>
    </row>
    <row r="17" spans="14:20">
      <c r="N17" s="26"/>
      <c r="T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BAE7-A468-4A9A-B7A0-96F7EBF02038}">
  <sheetPr codeName="Sheet34"/>
  <dimension ref="A1:P15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263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349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412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286</v>
      </c>
      <c r="P11" s="24" t="s">
        <v>255</v>
      </c>
    </row>
    <row r="12" spans="1:16">
      <c r="A12" s="12" t="s">
        <v>210</v>
      </c>
      <c r="B12" s="31" t="s">
        <v>199</v>
      </c>
      <c r="C12" s="32">
        <v>0</v>
      </c>
      <c r="D12" s="46" t="s">
        <v>413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268</v>
      </c>
    </row>
    <row r="13" spans="1:16">
      <c r="A13" s="7" t="s">
        <v>263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350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7B34-0FED-4DD8-B9A3-278F289E94C6}">
  <sheetPr codeName="Sheet35"/>
  <dimension ref="A1:P18"/>
  <sheetViews>
    <sheetView workbookViewId="0">
      <selection activeCell="M39" sqref="M39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265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450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263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350</v>
      </c>
      <c r="P11" s="10"/>
    </row>
    <row r="12" spans="1:16">
      <c r="A12" s="7" t="s">
        <v>265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451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5E02-5A23-4E84-847B-27F4F53F0B36}">
  <sheetPr codeName="Sheet36"/>
  <dimension ref="A1:P15"/>
  <sheetViews>
    <sheetView topLeftCell="C1" workbookViewId="0">
      <selection activeCell="O13" sqref="O13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266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351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74</v>
      </c>
      <c r="B11" s="32" t="s">
        <v>18</v>
      </c>
      <c r="C11" s="32">
        <v>0</v>
      </c>
      <c r="D11" s="45" t="s">
        <v>412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296</v>
      </c>
      <c r="P11" s="24" t="s">
        <v>255</v>
      </c>
    </row>
    <row r="12" spans="1:16">
      <c r="A12" s="12" t="s">
        <v>210</v>
      </c>
      <c r="B12" s="31" t="s">
        <v>199</v>
      </c>
      <c r="C12" s="32">
        <v>0</v>
      </c>
      <c r="D12" s="46" t="s">
        <v>413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213</v>
      </c>
      <c r="P12" s="10" t="s">
        <v>49</v>
      </c>
    </row>
    <row r="13" spans="1:16">
      <c r="A13" s="7" t="s">
        <v>266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352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A10C-CED9-4249-A33D-9C2D13F189C0}">
  <sheetPr codeName="Sheet37"/>
  <dimension ref="A1:P18"/>
  <sheetViews>
    <sheetView workbookViewId="0"/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267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452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266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352</v>
      </c>
      <c r="P11" s="10"/>
    </row>
    <row r="12" spans="1:16">
      <c r="A12" s="7" t="s">
        <v>267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445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C508-5ECC-446E-8101-00ACC7E59EDA}">
  <sheetPr codeName="Sheet38"/>
  <dimension ref="A1:P30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29.42578125" bestFit="1" customWidth="1"/>
    <col min="3" max="3" width="13.85546875" customWidth="1"/>
    <col min="4" max="4" width="18.5703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229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353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409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286</v>
      </c>
      <c r="P11" s="24" t="s">
        <v>241</v>
      </c>
    </row>
    <row r="12" spans="1:16">
      <c r="A12" s="12" t="s">
        <v>47</v>
      </c>
      <c r="B12" s="31" t="s">
        <v>18</v>
      </c>
      <c r="C12" s="80">
        <v>0.91600000000000004</v>
      </c>
      <c r="D12" s="46"/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426</v>
      </c>
      <c r="P12" s="10" t="s">
        <v>233</v>
      </c>
    </row>
    <row r="13" spans="1:16">
      <c r="A13" s="2" t="s">
        <v>56</v>
      </c>
      <c r="B13" s="31" t="s">
        <v>33</v>
      </c>
      <c r="C13" s="80">
        <v>9.67</v>
      </c>
      <c r="D13" s="46"/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233</v>
      </c>
    </row>
    <row r="14" spans="1:16" s="19" customFormat="1">
      <c r="A14" s="19" t="s">
        <v>52</v>
      </c>
      <c r="B14" s="47" t="s">
        <v>18</v>
      </c>
      <c r="C14" s="81">
        <v>0.13403999999999999</v>
      </c>
      <c r="D14" s="48"/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  <c r="P14" s="10" t="s">
        <v>233</v>
      </c>
    </row>
    <row r="15" spans="1:16" s="21" customFormat="1">
      <c r="A15" s="21" t="s">
        <v>55</v>
      </c>
      <c r="B15" s="49" t="s">
        <v>18</v>
      </c>
      <c r="C15" s="82">
        <v>0.52500000000000002</v>
      </c>
      <c r="D15" s="50"/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  <c r="P15" s="10" t="s">
        <v>233</v>
      </c>
    </row>
    <row r="16" spans="1:16" s="21" customFormat="1">
      <c r="A16" s="21" t="s">
        <v>230</v>
      </c>
      <c r="B16" s="49" t="s">
        <v>18</v>
      </c>
      <c r="C16" s="82">
        <v>0.245</v>
      </c>
      <c r="D16" s="50"/>
      <c r="E16" s="20" t="s">
        <v>41</v>
      </c>
      <c r="F16" s="9" t="s">
        <v>29</v>
      </c>
      <c r="G16" s="22" t="s">
        <v>48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231</v>
      </c>
      <c r="P16" s="21" t="s">
        <v>232</v>
      </c>
    </row>
    <row r="17" spans="1:16" s="21" customFormat="1">
      <c r="A17" s="2" t="s">
        <v>56</v>
      </c>
      <c r="B17" s="31" t="s">
        <v>33</v>
      </c>
      <c r="C17" s="82">
        <v>9.67</v>
      </c>
      <c r="D17" s="46"/>
      <c r="E17" s="9" t="s">
        <v>41</v>
      </c>
      <c r="F17" s="9" t="s">
        <v>29</v>
      </c>
      <c r="G17" s="9" t="s">
        <v>35</v>
      </c>
      <c r="H17" s="9" t="s">
        <v>32</v>
      </c>
      <c r="I17" s="9" t="s">
        <v>29</v>
      </c>
      <c r="J17" s="9" t="s">
        <v>29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57</v>
      </c>
      <c r="P17" s="10" t="s">
        <v>234</v>
      </c>
    </row>
    <row r="18" spans="1:16">
      <c r="A18" t="s">
        <v>235</v>
      </c>
      <c r="B18" s="31" t="s">
        <v>73</v>
      </c>
      <c r="C18" s="82">
        <v>9.9999999999999995E-8</v>
      </c>
      <c r="D18" s="50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237</v>
      </c>
      <c r="P18" s="10" t="s">
        <v>236</v>
      </c>
    </row>
    <row r="19" spans="1:16" s="21" customFormat="1">
      <c r="A19" s="19" t="s">
        <v>238</v>
      </c>
      <c r="B19" s="47" t="s">
        <v>18</v>
      </c>
      <c r="C19" s="82">
        <v>2.5000000000000001E-3</v>
      </c>
      <c r="D19" s="50"/>
      <c r="E19" s="9" t="s">
        <v>41</v>
      </c>
      <c r="F19" s="9" t="s">
        <v>29</v>
      </c>
      <c r="G19" s="20" t="s">
        <v>48</v>
      </c>
      <c r="H19" s="20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20" t="s">
        <v>427</v>
      </c>
      <c r="P19" s="21" t="s">
        <v>239</v>
      </c>
    </row>
    <row r="20" spans="1:16">
      <c r="A20" t="s">
        <v>235</v>
      </c>
      <c r="B20" s="31" t="s">
        <v>73</v>
      </c>
      <c r="C20" s="82">
        <v>9.9999999999999995E-8</v>
      </c>
      <c r="D20" s="50"/>
      <c r="E20" s="9" t="s">
        <v>41</v>
      </c>
      <c r="F20" s="9" t="s">
        <v>29</v>
      </c>
      <c r="G20" s="9" t="s">
        <v>43</v>
      </c>
      <c r="H20" s="9" t="s">
        <v>32</v>
      </c>
      <c r="I20" s="9" t="s">
        <v>29</v>
      </c>
      <c r="J20" s="9" t="s">
        <v>29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237</v>
      </c>
      <c r="P20" s="10" t="s">
        <v>242</v>
      </c>
    </row>
    <row r="21" spans="1:16" s="21" customFormat="1">
      <c r="A21" s="21" t="s">
        <v>230</v>
      </c>
      <c r="B21" s="49" t="s">
        <v>18</v>
      </c>
      <c r="C21" s="82">
        <v>0.245</v>
      </c>
      <c r="D21" s="50"/>
      <c r="E21" s="20" t="s">
        <v>41</v>
      </c>
      <c r="F21" s="9" t="s">
        <v>29</v>
      </c>
      <c r="G21" s="22" t="s">
        <v>48</v>
      </c>
      <c r="H21" s="20" t="s">
        <v>32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2" t="s">
        <v>231</v>
      </c>
      <c r="P21" s="21" t="s">
        <v>243</v>
      </c>
    </row>
    <row r="22" spans="1:16" s="21" customFormat="1">
      <c r="A22" s="2" t="s">
        <v>56</v>
      </c>
      <c r="B22" s="31" t="s">
        <v>33</v>
      </c>
      <c r="C22" s="82">
        <v>9.67</v>
      </c>
      <c r="D22" s="46"/>
      <c r="E22" s="9" t="s">
        <v>41</v>
      </c>
      <c r="F22" s="9" t="s">
        <v>29</v>
      </c>
      <c r="G22" s="9" t="s">
        <v>35</v>
      </c>
      <c r="H22" s="9" t="s">
        <v>32</v>
      </c>
      <c r="I22" s="9" t="s">
        <v>29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57</v>
      </c>
      <c r="P22" s="10" t="s">
        <v>244</v>
      </c>
    </row>
    <row r="23" spans="1:16">
      <c r="A23" s="12" t="s">
        <v>47</v>
      </c>
      <c r="B23" s="31" t="s">
        <v>18</v>
      </c>
      <c r="C23" s="82">
        <v>0.13403999999999999</v>
      </c>
      <c r="D23" s="46"/>
      <c r="E23" s="9" t="s">
        <v>41</v>
      </c>
      <c r="F23" s="9" t="s">
        <v>29</v>
      </c>
      <c r="G23" s="9" t="s">
        <v>48</v>
      </c>
      <c r="H23" s="9" t="s">
        <v>32</v>
      </c>
      <c r="I23" s="9" t="s">
        <v>29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13" t="s">
        <v>426</v>
      </c>
      <c r="P23" s="10" t="s">
        <v>245</v>
      </c>
    </row>
    <row r="24" spans="1:16">
      <c r="A24" s="2" t="s">
        <v>56</v>
      </c>
      <c r="B24" s="31" t="s">
        <v>33</v>
      </c>
      <c r="C24" s="82">
        <v>9.67</v>
      </c>
      <c r="D24" s="46"/>
      <c r="E24" s="9" t="s">
        <v>41</v>
      </c>
      <c r="F24" s="9" t="s">
        <v>29</v>
      </c>
      <c r="G24" s="9" t="s">
        <v>35</v>
      </c>
      <c r="H24" s="9" t="s">
        <v>32</v>
      </c>
      <c r="I24" s="9" t="s">
        <v>29</v>
      </c>
      <c r="J24" s="9" t="s">
        <v>29</v>
      </c>
      <c r="K24" s="9" t="s">
        <v>29</v>
      </c>
      <c r="L24" s="9" t="s">
        <v>29</v>
      </c>
      <c r="M24" s="9" t="s">
        <v>29</v>
      </c>
      <c r="N24" s="9" t="s">
        <v>29</v>
      </c>
      <c r="O24" s="9" t="s">
        <v>57</v>
      </c>
      <c r="P24" s="10" t="s">
        <v>245</v>
      </c>
    </row>
    <row r="25" spans="1:16" s="19" customFormat="1">
      <c r="A25" s="19" t="s">
        <v>52</v>
      </c>
      <c r="B25" s="47" t="s">
        <v>18</v>
      </c>
      <c r="C25" s="81">
        <v>0.13403999999999999</v>
      </c>
      <c r="D25" s="48"/>
      <c r="E25" s="20" t="s">
        <v>41</v>
      </c>
      <c r="F25" s="9" t="s">
        <v>29</v>
      </c>
      <c r="G25" s="20" t="s">
        <v>48</v>
      </c>
      <c r="H25" s="20" t="s">
        <v>32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0" t="s">
        <v>53</v>
      </c>
      <c r="P25" s="10" t="s">
        <v>245</v>
      </c>
    </row>
    <row r="26" spans="1:16" s="21" customFormat="1">
      <c r="A26" s="21" t="s">
        <v>55</v>
      </c>
      <c r="B26" s="49" t="s">
        <v>18</v>
      </c>
      <c r="C26" s="82">
        <v>0.52500000000000002</v>
      </c>
      <c r="D26" s="50"/>
      <c r="E26" s="20" t="s">
        <v>41</v>
      </c>
      <c r="F26" s="9" t="s">
        <v>29</v>
      </c>
      <c r="G26" s="22" t="s">
        <v>43</v>
      </c>
      <c r="H26" s="20" t="s">
        <v>32</v>
      </c>
      <c r="I26" s="20" t="s">
        <v>29</v>
      </c>
      <c r="J26" s="20" t="s">
        <v>29</v>
      </c>
      <c r="K26" s="20" t="s">
        <v>29</v>
      </c>
      <c r="L26" s="20" t="s">
        <v>29</v>
      </c>
      <c r="M26" s="20" t="s">
        <v>29</v>
      </c>
      <c r="N26" s="20" t="s">
        <v>29</v>
      </c>
      <c r="O26" s="22" t="s">
        <v>54</v>
      </c>
      <c r="P26" s="10" t="s">
        <v>245</v>
      </c>
    </row>
    <row r="27" spans="1:16" s="7" customFormat="1">
      <c r="A27" s="7" t="s">
        <v>50</v>
      </c>
      <c r="B27" s="32" t="s">
        <v>18</v>
      </c>
      <c r="C27" s="32">
        <v>0</v>
      </c>
      <c r="D27" s="45" t="s">
        <v>409</v>
      </c>
      <c r="E27" s="14" t="s">
        <v>90</v>
      </c>
      <c r="F27" s="14" t="s">
        <v>29</v>
      </c>
      <c r="G27" s="14" t="s">
        <v>35</v>
      </c>
      <c r="H27" s="14" t="s">
        <v>32</v>
      </c>
      <c r="I27" s="14" t="s">
        <v>29</v>
      </c>
      <c r="J27" s="14" t="s">
        <v>29</v>
      </c>
      <c r="K27" s="14" t="s">
        <v>29</v>
      </c>
      <c r="L27" s="14" t="s">
        <v>29</v>
      </c>
      <c r="M27" s="14" t="s">
        <v>29</v>
      </c>
      <c r="N27" s="14" t="s">
        <v>29</v>
      </c>
      <c r="O27" s="14" t="s">
        <v>286</v>
      </c>
      <c r="P27" s="24" t="s">
        <v>240</v>
      </c>
    </row>
    <row r="28" spans="1:16">
      <c r="A28" s="7" t="s">
        <v>229</v>
      </c>
      <c r="B28" s="32" t="s">
        <v>36</v>
      </c>
      <c r="C28" s="32">
        <v>1</v>
      </c>
      <c r="D28" s="45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354</v>
      </c>
    </row>
    <row r="29" spans="1:16">
      <c r="D29" s="9"/>
      <c r="F29" s="9"/>
    </row>
    <row r="30" spans="1:16">
      <c r="F30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930E-09BD-409F-9D77-4723ACF13F22}">
  <sheetPr codeName="Sheet39"/>
  <dimension ref="A1:P15"/>
  <sheetViews>
    <sheetView workbookViewId="0">
      <selection activeCell="A13" sqref="A13"/>
    </sheetView>
  </sheetViews>
  <sheetFormatPr defaultColWidth="8.85546875" defaultRowHeight="15"/>
  <cols>
    <col min="1" max="1" width="54" bestFit="1" customWidth="1"/>
    <col min="2" max="2" width="42.140625" bestFit="1" customWidth="1"/>
    <col min="3" max="3" width="8.7109375" style="31" bestFit="1" customWidth="1"/>
    <col min="4" max="4" width="15.7109375" style="31" customWidth="1"/>
    <col min="5" max="5" width="24.140625" style="9" customWidth="1"/>
    <col min="6" max="6" width="18.7109375" style="9" customWidth="1"/>
    <col min="7" max="7" width="18.140625" style="9" customWidth="1"/>
    <col min="8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D1" s="57"/>
    </row>
    <row r="2" spans="1:16" ht="15.75">
      <c r="A2" s="1" t="s">
        <v>9</v>
      </c>
      <c r="B2" s="6" t="s">
        <v>246</v>
      </c>
      <c r="C2" s="58"/>
      <c r="D2" s="59"/>
      <c r="E2" s="56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355</v>
      </c>
      <c r="C4" s="32"/>
      <c r="D4" s="59"/>
      <c r="E4" s="56"/>
    </row>
    <row r="5" spans="1:16">
      <c r="A5" t="s">
        <v>13</v>
      </c>
      <c r="B5" s="7" t="s">
        <v>35</v>
      </c>
      <c r="C5" s="32"/>
      <c r="D5" s="59"/>
      <c r="E5" s="56"/>
    </row>
    <row r="6" spans="1:16">
      <c r="A6" t="s">
        <v>14</v>
      </c>
      <c r="B6" s="9">
        <v>1</v>
      </c>
      <c r="D6" s="59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229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354</v>
      </c>
    </row>
    <row r="12" spans="1:16">
      <c r="A12" s="11" t="s">
        <v>40</v>
      </c>
      <c r="B12" s="31" t="s">
        <v>42</v>
      </c>
      <c r="C12" s="60">
        <v>0</v>
      </c>
      <c r="D12" s="51" t="s">
        <v>410</v>
      </c>
      <c r="E12" s="9" t="s">
        <v>41</v>
      </c>
      <c r="F12" s="9" t="s">
        <v>29</v>
      </c>
      <c r="G12" s="9" t="s">
        <v>43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46</v>
      </c>
      <c r="P12" s="10" t="s">
        <v>256</v>
      </c>
    </row>
    <row r="13" spans="1:16">
      <c r="A13" s="7" t="s">
        <v>246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4" t="s">
        <v>338</v>
      </c>
    </row>
    <row r="15" spans="1:16">
      <c r="A15" s="7"/>
      <c r="B15" s="14"/>
      <c r="C15" s="32"/>
      <c r="D15" s="32"/>
      <c r="E15" s="14"/>
      <c r="G15" s="14"/>
      <c r="H15" s="14"/>
      <c r="I15" s="14"/>
      <c r="J15" s="14"/>
      <c r="K15" s="14"/>
      <c r="L15" s="14"/>
      <c r="M15" s="14"/>
      <c r="N15" s="14"/>
      <c r="O15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B7F4-BC64-4756-81F4-BBEC1642D026}">
  <sheetPr codeName="Sheet2"/>
  <dimension ref="A1:U13"/>
  <sheetViews>
    <sheetView workbookViewId="0">
      <selection activeCell="A20" sqref="A20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270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262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447</v>
      </c>
      <c r="U12" s="40"/>
    </row>
    <row r="13" spans="1:21" s="7" customFormat="1">
      <c r="A13" s="7" t="s">
        <v>270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272</v>
      </c>
      <c r="U13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1B7D-67C6-48AB-BA96-F09DCD56E276}">
  <sheetPr codeName="Sheet3"/>
  <dimension ref="A1:U14"/>
  <sheetViews>
    <sheetView workbookViewId="0">
      <selection activeCell="C17" sqref="C17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273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270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272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428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273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275</v>
      </c>
      <c r="U1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B02A-10EE-49AE-8CAC-2374EFF43D8C}">
  <sheetPr codeName="Sheet4"/>
  <dimension ref="A1:U13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261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449</v>
      </c>
      <c r="U12" s="40"/>
    </row>
    <row r="13" spans="1:21" s="7" customFormat="1">
      <c r="A13" s="7" t="s">
        <v>276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278</v>
      </c>
      <c r="U13" s="3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DA5-B2DD-44FA-9BF8-F7AC01EBDFF4}">
  <sheetPr codeName="Sheet5"/>
  <dimension ref="A1:U14"/>
  <sheetViews>
    <sheetView workbookViewId="0">
      <selection activeCell="A4" sqref="A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280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281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276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278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428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280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282</v>
      </c>
      <c r="U1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BC8C-2692-4F02-B3B8-A4F650D26766}">
  <sheetPr codeName="Sheet26"/>
  <dimension ref="A1:T79"/>
  <sheetViews>
    <sheetView tabSelected="1" workbookViewId="0">
      <selection activeCell="D24" sqref="D24"/>
    </sheetView>
  </sheetViews>
  <sheetFormatPr defaultColWidth="8.85546875" defaultRowHeight="15"/>
  <cols>
    <col min="1" max="1" width="50" bestFit="1" customWidth="1"/>
    <col min="2" max="2" width="33.140625" customWidth="1"/>
    <col min="3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27"/>
  </cols>
  <sheetData>
    <row r="1" spans="1:20">
      <c r="A1" t="s">
        <v>2</v>
      </c>
      <c r="B1">
        <v>11</v>
      </c>
      <c r="C1" s="4"/>
      <c r="D1" s="4"/>
    </row>
    <row r="2" spans="1:20" s="38" customFormat="1" ht="15.75">
      <c r="A2" s="1" t="s">
        <v>4</v>
      </c>
      <c r="B2" s="33" t="s">
        <v>90</v>
      </c>
      <c r="C2" s="4" t="s">
        <v>5</v>
      </c>
      <c r="D2" s="4"/>
      <c r="P2" s="39"/>
    </row>
    <row r="3" spans="1:20" s="38" customFormat="1">
      <c r="A3" s="38" t="s">
        <v>6</v>
      </c>
      <c r="C3" s="4" t="s">
        <v>83</v>
      </c>
      <c r="D3" s="4"/>
      <c r="P3" s="39"/>
    </row>
    <row r="4" spans="1:20" s="38" customFormat="1">
      <c r="A4" s="38" t="s">
        <v>7</v>
      </c>
      <c r="B4" s="38" t="s">
        <v>8</v>
      </c>
      <c r="C4" s="4" t="s">
        <v>10</v>
      </c>
      <c r="D4" s="4"/>
      <c r="P4" s="39"/>
    </row>
    <row r="5" spans="1:20" s="38" customFormat="1">
      <c r="C5" s="4"/>
      <c r="D5" s="4"/>
      <c r="P5" s="39"/>
    </row>
    <row r="6" spans="1:20" ht="15.75">
      <c r="A6" s="1" t="s">
        <v>260</v>
      </c>
      <c r="P6"/>
    </row>
    <row r="7" spans="1:20" s="38" customFormat="1">
      <c r="A7" s="33" t="s">
        <v>20</v>
      </c>
      <c r="B7" s="35" t="s">
        <v>17</v>
      </c>
      <c r="C7" s="35" t="s">
        <v>21</v>
      </c>
      <c r="D7" s="35" t="s">
        <v>39</v>
      </c>
      <c r="E7" s="35" t="s">
        <v>253</v>
      </c>
      <c r="F7" s="34"/>
      <c r="G7" s="34"/>
      <c r="H7" s="34"/>
      <c r="I7" s="34"/>
      <c r="J7" s="34"/>
      <c r="K7" s="34"/>
    </row>
    <row r="8" spans="1:20" s="38" customFormat="1">
      <c r="A8" s="38" t="s">
        <v>405</v>
      </c>
      <c r="B8" s="39" t="s">
        <v>259</v>
      </c>
      <c r="C8" s="55">
        <v>2.5</v>
      </c>
      <c r="D8" s="39"/>
      <c r="E8" s="39" t="s">
        <v>38</v>
      </c>
      <c r="G8" s="54"/>
      <c r="H8" s="54"/>
      <c r="I8" s="54"/>
      <c r="J8" s="54"/>
      <c r="K8" s="54"/>
    </row>
    <row r="9" spans="1:20" s="38" customFormat="1">
      <c r="A9" s="38" t="s">
        <v>406</v>
      </c>
      <c r="B9" s="39" t="s">
        <v>269</v>
      </c>
      <c r="C9" s="61">
        <v>10</v>
      </c>
      <c r="D9" s="39"/>
      <c r="E9" s="39" t="s">
        <v>37</v>
      </c>
      <c r="G9" s="54"/>
      <c r="H9" s="54"/>
      <c r="I9" s="54"/>
      <c r="J9" s="54"/>
      <c r="K9" s="54"/>
    </row>
    <row r="10" spans="1:20" s="38" customFormat="1">
      <c r="A10" s="38" t="s">
        <v>411</v>
      </c>
      <c r="B10" s="39" t="s">
        <v>269</v>
      </c>
      <c r="C10" s="61">
        <v>10</v>
      </c>
      <c r="D10" s="39"/>
      <c r="E10" s="39" t="s">
        <v>264</v>
      </c>
      <c r="G10" s="54"/>
      <c r="H10" s="54"/>
      <c r="I10" s="54"/>
      <c r="J10" s="54"/>
      <c r="K10" s="54"/>
    </row>
    <row r="11" spans="1:20" s="38" customFormat="1">
      <c r="A11" s="38" t="s">
        <v>414</v>
      </c>
      <c r="B11" s="39" t="s">
        <v>17</v>
      </c>
      <c r="C11" s="61">
        <v>2</v>
      </c>
      <c r="D11" s="39"/>
      <c r="E11" s="39" t="s">
        <v>254</v>
      </c>
      <c r="G11" s="54"/>
      <c r="H11" s="54"/>
      <c r="I11" s="54"/>
      <c r="J11" s="54"/>
      <c r="K11" s="54"/>
    </row>
    <row r="12" spans="1:20" s="38" customFormat="1">
      <c r="A12" s="38" t="s">
        <v>419</v>
      </c>
      <c r="B12" s="39" t="s">
        <v>200</v>
      </c>
      <c r="C12" s="61">
        <v>125</v>
      </c>
      <c r="D12" s="39"/>
      <c r="E12" s="39" t="s">
        <v>257</v>
      </c>
      <c r="G12" s="54"/>
      <c r="H12" s="54"/>
      <c r="I12" s="54"/>
      <c r="J12" s="54"/>
      <c r="K12" s="54"/>
    </row>
    <row r="13" spans="1:20">
      <c r="A13" s="38" t="s">
        <v>432</v>
      </c>
      <c r="B13" s="39" t="s">
        <v>269</v>
      </c>
      <c r="C13" s="61">
        <v>8</v>
      </c>
      <c r="E13" s="39" t="s">
        <v>287</v>
      </c>
      <c r="G13" s="38"/>
      <c r="I13" s="9"/>
      <c r="J13" s="9"/>
      <c r="K13" s="9"/>
      <c r="N13" s="31"/>
      <c r="P13"/>
      <c r="T13" s="31"/>
    </row>
    <row r="14" spans="1:20">
      <c r="A14" s="38" t="s">
        <v>436</v>
      </c>
      <c r="B14" s="39" t="s">
        <v>269</v>
      </c>
      <c r="C14" s="61">
        <v>6</v>
      </c>
      <c r="E14" s="39" t="s">
        <v>288</v>
      </c>
      <c r="G14" s="38"/>
      <c r="I14" s="9"/>
      <c r="J14" s="9"/>
      <c r="K14" s="9"/>
      <c r="N14" s="31"/>
      <c r="P14"/>
      <c r="T14" s="31"/>
    </row>
    <row r="15" spans="1:20">
      <c r="A15" s="38" t="s">
        <v>440</v>
      </c>
      <c r="B15" s="39" t="s">
        <v>269</v>
      </c>
      <c r="C15" s="61">
        <v>8</v>
      </c>
      <c r="E15" s="39" t="s">
        <v>292</v>
      </c>
      <c r="G15" s="38"/>
      <c r="I15" s="9"/>
      <c r="J15" s="9"/>
      <c r="K15" s="9"/>
      <c r="N15" s="31"/>
      <c r="P15"/>
      <c r="T15" s="31"/>
    </row>
    <row r="16" spans="1:20">
      <c r="A16" s="38"/>
      <c r="B16" s="39"/>
      <c r="C16" s="61"/>
      <c r="E16" s="39"/>
      <c r="G16" s="38"/>
      <c r="I16" s="9"/>
      <c r="J16" s="9"/>
      <c r="K16" s="9"/>
      <c r="N16" s="31"/>
      <c r="P16"/>
      <c r="T16" s="31"/>
    </row>
    <row r="17" spans="1:16" s="38" customFormat="1" ht="15.75">
      <c r="A17" s="1" t="s">
        <v>258</v>
      </c>
      <c r="C17" s="53"/>
    </row>
    <row r="18" spans="1:16" s="38" customFormat="1">
      <c r="A18" s="33" t="s">
        <v>20</v>
      </c>
      <c r="B18" s="35" t="s">
        <v>17</v>
      </c>
      <c r="C18" s="35" t="s">
        <v>21</v>
      </c>
      <c r="D18" s="35" t="s">
        <v>39</v>
      </c>
      <c r="E18" s="35" t="s">
        <v>253</v>
      </c>
      <c r="F18" s="34"/>
      <c r="G18" s="34"/>
      <c r="H18" s="34"/>
      <c r="I18" s="34"/>
      <c r="J18" s="34"/>
      <c r="K18" s="34"/>
    </row>
    <row r="19" spans="1:16" s="38" customFormat="1">
      <c r="B19" s="39"/>
      <c r="C19" s="55"/>
      <c r="D19" s="54"/>
      <c r="E19" s="54"/>
      <c r="F19" s="54"/>
      <c r="G19" s="54"/>
      <c r="H19" s="54"/>
      <c r="I19" s="54"/>
      <c r="J19" s="54"/>
      <c r="K19" s="54"/>
    </row>
    <row r="20" spans="1:16" ht="15.75">
      <c r="A20" s="1" t="s">
        <v>9</v>
      </c>
      <c r="B20" s="6" t="s">
        <v>95</v>
      </c>
      <c r="C20" s="3"/>
      <c r="D20" s="3"/>
      <c r="E20" s="5"/>
    </row>
    <row r="21" spans="1:16">
      <c r="A21" t="s">
        <v>11</v>
      </c>
      <c r="B21" t="s">
        <v>82</v>
      </c>
    </row>
    <row r="22" spans="1:16">
      <c r="A22" t="s">
        <v>12</v>
      </c>
      <c r="B22" s="7" t="s">
        <v>339</v>
      </c>
      <c r="C22" s="3"/>
      <c r="D22" s="3"/>
      <c r="E22" s="5"/>
    </row>
    <row r="23" spans="1:16">
      <c r="A23" t="s">
        <v>13</v>
      </c>
      <c r="B23" s="7" t="s">
        <v>35</v>
      </c>
      <c r="C23" s="3"/>
      <c r="D23" s="3"/>
      <c r="E23" s="5"/>
    </row>
    <row r="24" spans="1:16">
      <c r="A24" t="s">
        <v>14</v>
      </c>
      <c r="B24">
        <v>1</v>
      </c>
      <c r="C24" s="3"/>
      <c r="D24" s="3"/>
    </row>
    <row r="25" spans="1:16">
      <c r="A25" t="s">
        <v>15</v>
      </c>
      <c r="B25" t="s">
        <v>16</v>
      </c>
    </row>
    <row r="26" spans="1:16">
      <c r="A26" t="s">
        <v>17</v>
      </c>
      <c r="B26" t="s">
        <v>18</v>
      </c>
    </row>
    <row r="27" spans="1:16" ht="15.75">
      <c r="A27" s="1" t="s">
        <v>19</v>
      </c>
    </row>
    <row r="28" spans="1:16" ht="15.75">
      <c r="A28" s="1" t="s">
        <v>20</v>
      </c>
      <c r="B28" s="25" t="s">
        <v>17</v>
      </c>
      <c r="C28" s="25" t="s">
        <v>21</v>
      </c>
      <c r="D28" s="25" t="s">
        <v>39</v>
      </c>
      <c r="E28" s="8" t="s">
        <v>22</v>
      </c>
      <c r="F28" s="8" t="s">
        <v>11</v>
      </c>
      <c r="G28" s="8" t="s">
        <v>13</v>
      </c>
      <c r="H28" s="8" t="s">
        <v>15</v>
      </c>
      <c r="I28" s="8" t="s">
        <v>23</v>
      </c>
      <c r="J28" s="8" t="s">
        <v>24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44</v>
      </c>
      <c r="P28" s="25" t="s">
        <v>45</v>
      </c>
    </row>
    <row r="29" spans="1:16">
      <c r="A29" t="s">
        <v>56</v>
      </c>
      <c r="B29" s="31" t="s">
        <v>33</v>
      </c>
      <c r="C29" s="31">
        <v>0.25</v>
      </c>
      <c r="D29" s="31"/>
      <c r="E29" s="9" t="s">
        <v>41</v>
      </c>
      <c r="F29" s="9" t="s">
        <v>29</v>
      </c>
      <c r="G29" s="9" t="s">
        <v>35</v>
      </c>
      <c r="H29" s="9" t="s">
        <v>32</v>
      </c>
      <c r="I29" s="9" t="s">
        <v>29</v>
      </c>
      <c r="J29" s="9" t="s">
        <v>29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57</v>
      </c>
      <c r="P29" s="27" t="s">
        <v>92</v>
      </c>
    </row>
    <row r="30" spans="1:16">
      <c r="A30" t="s">
        <v>93</v>
      </c>
      <c r="B30" s="31" t="s">
        <v>73</v>
      </c>
      <c r="C30" s="42">
        <v>-3.5E-4</v>
      </c>
      <c r="D30" s="31"/>
      <c r="E30" s="9" t="s">
        <v>41</v>
      </c>
      <c r="F30" s="9" t="s">
        <v>29</v>
      </c>
      <c r="G30" s="9" t="s">
        <v>59</v>
      </c>
      <c r="H30" s="9" t="s">
        <v>32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94</v>
      </c>
      <c r="P30" s="27" t="s">
        <v>91</v>
      </c>
    </row>
    <row r="31" spans="1:16" s="7" customFormat="1">
      <c r="A31" s="7" t="s">
        <v>96</v>
      </c>
      <c r="B31" s="32" t="s">
        <v>18</v>
      </c>
      <c r="C31" s="83">
        <v>0.64600000000000002</v>
      </c>
      <c r="D31" s="32"/>
      <c r="E31" s="14" t="s">
        <v>453</v>
      </c>
      <c r="F31" s="14" t="s">
        <v>29</v>
      </c>
      <c r="G31" s="14" t="s">
        <v>35</v>
      </c>
      <c r="H31" s="14" t="s">
        <v>32</v>
      </c>
      <c r="I31" s="14" t="s">
        <v>29</v>
      </c>
      <c r="J31" s="14" t="s">
        <v>29</v>
      </c>
      <c r="K31" s="14" t="s">
        <v>29</v>
      </c>
      <c r="L31" s="14" t="s">
        <v>29</v>
      </c>
      <c r="M31" s="14" t="s">
        <v>29</v>
      </c>
      <c r="N31" s="14" t="s">
        <v>29</v>
      </c>
      <c r="O31" s="14" t="s">
        <v>454</v>
      </c>
      <c r="P31" s="32"/>
    </row>
    <row r="32" spans="1:16">
      <c r="A32" t="s">
        <v>97</v>
      </c>
      <c r="B32" s="31" t="s">
        <v>18</v>
      </c>
      <c r="C32" s="42">
        <v>1.3699999999999999E-5</v>
      </c>
      <c r="D32" s="31"/>
      <c r="E32" s="9" t="s">
        <v>41</v>
      </c>
      <c r="F32" s="9" t="s">
        <v>29</v>
      </c>
      <c r="G32" s="9" t="s">
        <v>48</v>
      </c>
      <c r="H32" s="9" t="s">
        <v>32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98</v>
      </c>
      <c r="P32" s="27" t="s">
        <v>91</v>
      </c>
    </row>
    <row r="33" spans="1:16">
      <c r="A33" t="s">
        <v>99</v>
      </c>
      <c r="B33" s="31" t="s">
        <v>18</v>
      </c>
      <c r="C33" s="42">
        <v>3.6699999999999998E-4</v>
      </c>
      <c r="D33" s="31"/>
      <c r="E33" s="9" t="s">
        <v>41</v>
      </c>
      <c r="F33" s="9" t="s">
        <v>29</v>
      </c>
      <c r="G33" s="9" t="s">
        <v>43</v>
      </c>
      <c r="H33" s="9" t="s">
        <v>32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100</v>
      </c>
      <c r="P33" s="27" t="s">
        <v>92</v>
      </c>
    </row>
    <row r="34" spans="1:16">
      <c r="A34" t="s">
        <v>101</v>
      </c>
      <c r="B34" s="31" t="s">
        <v>17</v>
      </c>
      <c r="C34" s="42">
        <v>1.2E-10</v>
      </c>
      <c r="D34" s="31"/>
      <c r="E34" s="9" t="s">
        <v>41</v>
      </c>
      <c r="F34" s="9" t="s">
        <v>29</v>
      </c>
      <c r="G34" s="9" t="s">
        <v>43</v>
      </c>
      <c r="H34" s="9" t="s">
        <v>32</v>
      </c>
      <c r="I34" s="9" t="s">
        <v>29</v>
      </c>
      <c r="J34" s="9" t="s">
        <v>29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103</v>
      </c>
      <c r="P34" s="27" t="s">
        <v>102</v>
      </c>
    </row>
    <row r="35" spans="1:16">
      <c r="A35" t="s">
        <v>104</v>
      </c>
      <c r="B35" s="31" t="s">
        <v>18</v>
      </c>
      <c r="C35" s="42">
        <v>1.07E-3</v>
      </c>
      <c r="D35" s="31"/>
      <c r="E35" s="9" t="s">
        <v>41</v>
      </c>
      <c r="F35" s="9" t="s">
        <v>29</v>
      </c>
      <c r="G35" s="9" t="s">
        <v>48</v>
      </c>
      <c r="H35" s="9" t="s">
        <v>32</v>
      </c>
      <c r="I35" s="9" t="s">
        <v>29</v>
      </c>
      <c r="J35" s="9" t="s">
        <v>29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105</v>
      </c>
      <c r="P35" s="27" t="s">
        <v>91</v>
      </c>
    </row>
    <row r="36" spans="1:16">
      <c r="A36" t="s">
        <v>106</v>
      </c>
      <c r="B36" s="31" t="s">
        <v>18</v>
      </c>
      <c r="C36" s="42">
        <v>9.1600000000000004E-6</v>
      </c>
      <c r="D36" s="31"/>
      <c r="E36" s="9" t="s">
        <v>41</v>
      </c>
      <c r="F36" s="9" t="s">
        <v>29</v>
      </c>
      <c r="G36" s="9" t="s">
        <v>48</v>
      </c>
      <c r="H36" s="9" t="s">
        <v>32</v>
      </c>
      <c r="I36" s="9" t="s">
        <v>29</v>
      </c>
      <c r="J36" s="9" t="s">
        <v>29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107</v>
      </c>
      <c r="P36" s="27" t="s">
        <v>91</v>
      </c>
    </row>
    <row r="37" spans="1:16">
      <c r="A37" t="s">
        <v>108</v>
      </c>
      <c r="B37" s="31" t="s">
        <v>18</v>
      </c>
      <c r="C37" s="42">
        <v>0.09</v>
      </c>
      <c r="D37" s="31"/>
      <c r="E37" s="9" t="s">
        <v>41</v>
      </c>
      <c r="F37" s="9" t="s">
        <v>29</v>
      </c>
      <c r="G37" s="9" t="s">
        <v>43</v>
      </c>
      <c r="H37" s="9" t="s">
        <v>32</v>
      </c>
      <c r="I37" s="9" t="s">
        <v>29</v>
      </c>
      <c r="J37" s="9" t="s">
        <v>29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109</v>
      </c>
      <c r="P37" s="27" t="s">
        <v>92</v>
      </c>
    </row>
    <row r="38" spans="1:16">
      <c r="A38" t="s">
        <v>204</v>
      </c>
      <c r="B38" s="31" t="s">
        <v>18</v>
      </c>
      <c r="C38" s="42">
        <v>-1.0800000000000001E-2</v>
      </c>
      <c r="D38" s="31"/>
      <c r="E38" s="9" t="s">
        <v>41</v>
      </c>
      <c r="F38" s="9" t="s">
        <v>29</v>
      </c>
      <c r="G38" s="9" t="s">
        <v>35</v>
      </c>
      <c r="H38" s="9" t="s">
        <v>32</v>
      </c>
      <c r="I38" s="9" t="s">
        <v>29</v>
      </c>
      <c r="J38" s="9" t="s">
        <v>29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420</v>
      </c>
      <c r="P38" s="27" t="s">
        <v>92</v>
      </c>
    </row>
    <row r="39" spans="1:16">
      <c r="A39" t="s">
        <v>110</v>
      </c>
      <c r="B39" s="31" t="s">
        <v>18</v>
      </c>
      <c r="C39" s="42">
        <v>0.2</v>
      </c>
      <c r="D39" s="31"/>
      <c r="E39" s="9" t="s">
        <v>41</v>
      </c>
      <c r="F39" s="9" t="s">
        <v>29</v>
      </c>
      <c r="G39" s="9" t="s">
        <v>48</v>
      </c>
      <c r="H39" s="9" t="s">
        <v>32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111</v>
      </c>
      <c r="P39" s="27" t="s">
        <v>92</v>
      </c>
    </row>
    <row r="40" spans="1:16">
      <c r="A40" t="s">
        <v>227</v>
      </c>
      <c r="B40" s="31" t="s">
        <v>73</v>
      </c>
      <c r="C40" s="42">
        <v>0.214</v>
      </c>
      <c r="D40" s="31"/>
      <c r="E40" s="9" t="s">
        <v>41</v>
      </c>
      <c r="F40" s="9" t="s">
        <v>29</v>
      </c>
      <c r="G40" s="9" t="s">
        <v>35</v>
      </c>
      <c r="H40" s="9" t="s">
        <v>32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228</v>
      </c>
      <c r="P40" s="27" t="s">
        <v>92</v>
      </c>
    </row>
    <row r="41" spans="1:16">
      <c r="A41" t="s">
        <v>113</v>
      </c>
      <c r="B41" s="31" t="s">
        <v>18</v>
      </c>
      <c r="C41" s="42">
        <v>3.5400000000000001E-2</v>
      </c>
      <c r="D41" s="31"/>
      <c r="E41" s="9" t="s">
        <v>41</v>
      </c>
      <c r="F41" s="9" t="s">
        <v>29</v>
      </c>
      <c r="G41" s="9" t="s">
        <v>114</v>
      </c>
      <c r="H41" s="9" t="s">
        <v>32</v>
      </c>
      <c r="I41" s="9" t="s">
        <v>29</v>
      </c>
      <c r="J41" s="9" t="s">
        <v>29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112</v>
      </c>
      <c r="P41" s="27" t="s">
        <v>92</v>
      </c>
    </row>
    <row r="42" spans="1:16">
      <c r="A42" t="s">
        <v>115</v>
      </c>
      <c r="B42" s="31" t="s">
        <v>18</v>
      </c>
      <c r="C42" s="42">
        <v>0.16539999999999999</v>
      </c>
      <c r="D42" s="31"/>
      <c r="E42" s="9" t="s">
        <v>41</v>
      </c>
      <c r="F42" s="9" t="s">
        <v>29</v>
      </c>
      <c r="G42" s="9" t="s">
        <v>43</v>
      </c>
      <c r="H42" s="9" t="s">
        <v>32</v>
      </c>
      <c r="I42" s="9" t="s">
        <v>29</v>
      </c>
      <c r="J42" s="9" t="s">
        <v>29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421</v>
      </c>
      <c r="P42" s="27" t="s">
        <v>92</v>
      </c>
    </row>
    <row r="43" spans="1:16">
      <c r="A43" t="s">
        <v>116</v>
      </c>
      <c r="B43" s="31" t="s">
        <v>18</v>
      </c>
      <c r="C43" s="42">
        <v>7.8499999999999993E-3</v>
      </c>
      <c r="D43" s="31"/>
      <c r="E43" s="9" t="s">
        <v>41</v>
      </c>
      <c r="F43" s="9" t="s">
        <v>29</v>
      </c>
      <c r="G43" s="9" t="s">
        <v>43</v>
      </c>
      <c r="H43" s="9" t="s">
        <v>32</v>
      </c>
      <c r="I43" s="9" t="s">
        <v>29</v>
      </c>
      <c r="J43" s="9" t="s">
        <v>29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117</v>
      </c>
      <c r="P43" s="27" t="s">
        <v>92</v>
      </c>
    </row>
    <row r="44" spans="1:16">
      <c r="A44" t="s">
        <v>118</v>
      </c>
      <c r="B44" s="31" t="s">
        <v>18</v>
      </c>
      <c r="C44" s="42">
        <v>4.3750000000000004E-3</v>
      </c>
      <c r="D44" s="31"/>
      <c r="E44" s="9" t="s">
        <v>41</v>
      </c>
      <c r="F44" s="9" t="s">
        <v>29</v>
      </c>
      <c r="G44" s="9" t="s">
        <v>48</v>
      </c>
      <c r="H44" s="9" t="s">
        <v>32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119</v>
      </c>
      <c r="P44" s="27" t="s">
        <v>92</v>
      </c>
    </row>
    <row r="45" spans="1:16">
      <c r="A45" t="s">
        <v>120</v>
      </c>
      <c r="B45" s="31" t="s">
        <v>18</v>
      </c>
      <c r="C45" s="42">
        <v>1.8599999999999998E-2</v>
      </c>
      <c r="D45" s="31"/>
      <c r="E45" s="9" t="s">
        <v>41</v>
      </c>
      <c r="F45" s="9" t="s">
        <v>29</v>
      </c>
      <c r="G45" s="9" t="s">
        <v>48</v>
      </c>
      <c r="H45" s="9" t="s">
        <v>32</v>
      </c>
      <c r="I45" s="9" t="s">
        <v>29</v>
      </c>
      <c r="J45" s="9" t="s">
        <v>29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121</v>
      </c>
      <c r="P45" s="27" t="s">
        <v>92</v>
      </c>
    </row>
    <row r="46" spans="1:16">
      <c r="A46" t="s">
        <v>122</v>
      </c>
      <c r="B46" s="31" t="s">
        <v>18</v>
      </c>
      <c r="C46" s="42">
        <v>5.3999999999999998E-5</v>
      </c>
      <c r="D46" s="31"/>
      <c r="E46" s="9" t="s">
        <v>41</v>
      </c>
      <c r="F46" s="9" t="s">
        <v>29</v>
      </c>
      <c r="G46" s="9" t="s">
        <v>48</v>
      </c>
      <c r="H46" s="9" t="s">
        <v>32</v>
      </c>
      <c r="I46" s="9" t="s">
        <v>29</v>
      </c>
      <c r="J46" s="9" t="s">
        <v>29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123</v>
      </c>
      <c r="P46" s="27" t="s">
        <v>92</v>
      </c>
    </row>
    <row r="47" spans="1:16">
      <c r="A47" t="s">
        <v>124</v>
      </c>
      <c r="B47" s="31" t="s">
        <v>18</v>
      </c>
      <c r="C47" s="42">
        <v>5.28E-3</v>
      </c>
      <c r="D47" s="31"/>
      <c r="E47" s="9" t="s">
        <v>41</v>
      </c>
      <c r="F47" s="9" t="s">
        <v>29</v>
      </c>
      <c r="G47" s="9" t="s">
        <v>43</v>
      </c>
      <c r="H47" s="9" t="s">
        <v>32</v>
      </c>
      <c r="I47" s="9" t="s">
        <v>29</v>
      </c>
      <c r="J47" s="9" t="s">
        <v>29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125</v>
      </c>
      <c r="P47" s="27" t="s">
        <v>92</v>
      </c>
    </row>
    <row r="48" spans="1:16">
      <c r="A48" t="s">
        <v>84</v>
      </c>
      <c r="B48" s="31" t="s">
        <v>18</v>
      </c>
      <c r="C48" s="42">
        <v>4.2999999999999997E-2</v>
      </c>
      <c r="D48" s="31"/>
      <c r="E48" s="9" t="s">
        <v>41</v>
      </c>
      <c r="F48" s="9" t="s">
        <v>29</v>
      </c>
      <c r="G48" s="9" t="s">
        <v>43</v>
      </c>
      <c r="H48" s="9" t="s">
        <v>32</v>
      </c>
      <c r="I48" s="9" t="s">
        <v>29</v>
      </c>
      <c r="J48" s="9" t="s">
        <v>29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85</v>
      </c>
      <c r="P48" s="27" t="s">
        <v>92</v>
      </c>
    </row>
    <row r="49" spans="1:16">
      <c r="A49" t="s">
        <v>131</v>
      </c>
      <c r="B49" s="31" t="s">
        <v>18</v>
      </c>
      <c r="C49" s="42">
        <f>1.43</f>
        <v>1.43</v>
      </c>
      <c r="D49" s="31"/>
      <c r="E49" s="9" t="s">
        <v>41</v>
      </c>
      <c r="F49" s="9" t="s">
        <v>29</v>
      </c>
      <c r="G49" s="9" t="s">
        <v>132</v>
      </c>
      <c r="H49" s="9" t="s">
        <v>32</v>
      </c>
      <c r="I49" s="9" t="s">
        <v>29</v>
      </c>
      <c r="J49" s="9" t="s">
        <v>29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133</v>
      </c>
      <c r="P49" s="27" t="s">
        <v>92</v>
      </c>
    </row>
    <row r="50" spans="1:16">
      <c r="A50" t="s">
        <v>126</v>
      </c>
      <c r="B50" s="31" t="s">
        <v>18</v>
      </c>
      <c r="C50" s="42">
        <v>3.6000000000000002E-4</v>
      </c>
      <c r="D50" s="31"/>
      <c r="E50" s="9" t="s">
        <v>81</v>
      </c>
      <c r="F50" s="9" t="s">
        <v>127</v>
      </c>
      <c r="G50" s="9" t="s">
        <v>80</v>
      </c>
      <c r="H50" s="9" t="s">
        <v>30</v>
      </c>
      <c r="I50" s="9" t="s">
        <v>29</v>
      </c>
      <c r="J50" s="9" t="s">
        <v>29</v>
      </c>
      <c r="K50" s="9" t="s">
        <v>29</v>
      </c>
      <c r="L50" s="9" t="s">
        <v>29</v>
      </c>
      <c r="M50" s="9" t="s">
        <v>29</v>
      </c>
      <c r="N50" s="9" t="s">
        <v>29</v>
      </c>
      <c r="O50" s="9" t="s">
        <v>128</v>
      </c>
      <c r="P50" s="27" t="s">
        <v>92</v>
      </c>
    </row>
    <row r="51" spans="1:16">
      <c r="A51" t="s">
        <v>129</v>
      </c>
      <c r="B51" s="31" t="s">
        <v>18</v>
      </c>
      <c r="C51" s="42">
        <v>1.4999999999999999E-4</v>
      </c>
      <c r="D51" s="31"/>
      <c r="E51" s="9" t="s">
        <v>81</v>
      </c>
      <c r="F51" s="9" t="s">
        <v>127</v>
      </c>
      <c r="G51" s="9" t="s">
        <v>80</v>
      </c>
      <c r="H51" s="9" t="s">
        <v>30</v>
      </c>
      <c r="I51" s="9" t="s">
        <v>29</v>
      </c>
      <c r="J51" s="9" t="s">
        <v>29</v>
      </c>
      <c r="K51" s="9" t="s">
        <v>29</v>
      </c>
      <c r="L51" s="9" t="s">
        <v>29</v>
      </c>
      <c r="M51" s="9" t="s">
        <v>29</v>
      </c>
      <c r="N51" s="9" t="s">
        <v>29</v>
      </c>
      <c r="O51" s="9" t="s">
        <v>130</v>
      </c>
      <c r="P51" s="27" t="s">
        <v>92</v>
      </c>
    </row>
    <row r="52" spans="1:16">
      <c r="A52" t="s">
        <v>134</v>
      </c>
      <c r="B52" s="31" t="s">
        <v>18</v>
      </c>
      <c r="C52" s="42">
        <v>1.4999999999999999E-4</v>
      </c>
      <c r="D52" s="31"/>
      <c r="E52" s="9" t="s">
        <v>81</v>
      </c>
      <c r="F52" s="9" t="s">
        <v>127</v>
      </c>
      <c r="G52" s="9" t="s">
        <v>80</v>
      </c>
      <c r="H52" s="9" t="s">
        <v>30</v>
      </c>
      <c r="I52" s="9" t="s">
        <v>29</v>
      </c>
      <c r="J52" s="9" t="s">
        <v>29</v>
      </c>
      <c r="K52" s="9" t="s">
        <v>29</v>
      </c>
      <c r="L52" s="9" t="s">
        <v>29</v>
      </c>
      <c r="M52" s="9" t="s">
        <v>29</v>
      </c>
      <c r="N52" s="9" t="s">
        <v>29</v>
      </c>
      <c r="O52" s="9" t="s">
        <v>135</v>
      </c>
      <c r="P52" s="27" t="s">
        <v>92</v>
      </c>
    </row>
    <row r="53" spans="1:16">
      <c r="A53" t="s">
        <v>136</v>
      </c>
      <c r="B53" s="31" t="s">
        <v>18</v>
      </c>
      <c r="C53" s="42">
        <v>4.4299999999999999E-3</v>
      </c>
      <c r="D53" s="31"/>
      <c r="E53" s="9" t="s">
        <v>81</v>
      </c>
      <c r="F53" s="9" t="s">
        <v>127</v>
      </c>
      <c r="G53" s="9" t="s">
        <v>80</v>
      </c>
      <c r="H53" s="9" t="s">
        <v>30</v>
      </c>
      <c r="I53" s="9" t="s">
        <v>29</v>
      </c>
      <c r="J53" s="9" t="s">
        <v>29</v>
      </c>
      <c r="K53" s="9" t="s">
        <v>29</v>
      </c>
      <c r="L53" s="9" t="s">
        <v>29</v>
      </c>
      <c r="M53" s="9" t="s">
        <v>29</v>
      </c>
      <c r="N53" s="9" t="s">
        <v>29</v>
      </c>
      <c r="O53" s="9" t="s">
        <v>137</v>
      </c>
      <c r="P53" s="27" t="s">
        <v>92</v>
      </c>
    </row>
    <row r="54" spans="1:16">
      <c r="A54" t="s">
        <v>138</v>
      </c>
      <c r="B54" s="31" t="s">
        <v>18</v>
      </c>
      <c r="C54" s="42">
        <v>1.15E-5</v>
      </c>
      <c r="D54" s="31"/>
      <c r="E54" s="9" t="s">
        <v>81</v>
      </c>
      <c r="F54" s="9" t="s">
        <v>127</v>
      </c>
      <c r="G54" s="9" t="s">
        <v>80</v>
      </c>
      <c r="H54" s="9" t="s">
        <v>30</v>
      </c>
      <c r="I54" s="9" t="s">
        <v>29</v>
      </c>
      <c r="J54" s="9" t="s">
        <v>29</v>
      </c>
      <c r="K54" s="9" t="s">
        <v>29</v>
      </c>
      <c r="L54" s="9" t="s">
        <v>29</v>
      </c>
      <c r="M54" s="9" t="s">
        <v>29</v>
      </c>
      <c r="N54" s="9" t="s">
        <v>29</v>
      </c>
      <c r="O54" s="9" t="s">
        <v>139</v>
      </c>
      <c r="P54" s="27" t="s">
        <v>92</v>
      </c>
    </row>
    <row r="55" spans="1:16">
      <c r="A55" t="s">
        <v>140</v>
      </c>
      <c r="B55" s="31" t="s">
        <v>18</v>
      </c>
      <c r="C55" s="42">
        <v>2.7999999999999999E-6</v>
      </c>
      <c r="D55" s="31"/>
      <c r="E55" s="9" t="s">
        <v>81</v>
      </c>
      <c r="F55" s="9" t="s">
        <v>127</v>
      </c>
      <c r="G55" s="9" t="s">
        <v>80</v>
      </c>
      <c r="H55" s="9" t="s">
        <v>30</v>
      </c>
      <c r="I55" s="9" t="s">
        <v>29</v>
      </c>
      <c r="J55" s="9" t="s">
        <v>29</v>
      </c>
      <c r="K55" s="9" t="s">
        <v>29</v>
      </c>
      <c r="L55" s="9" t="s">
        <v>29</v>
      </c>
      <c r="M55" s="9" t="s">
        <v>29</v>
      </c>
      <c r="N55" s="9" t="s">
        <v>29</v>
      </c>
      <c r="O55" s="9" t="s">
        <v>141</v>
      </c>
      <c r="P55" s="27" t="s">
        <v>92</v>
      </c>
    </row>
    <row r="56" spans="1:16">
      <c r="A56" t="s">
        <v>142</v>
      </c>
      <c r="B56" s="31" t="s">
        <v>18</v>
      </c>
      <c r="C56" s="42">
        <v>9.1300000000000007E-6</v>
      </c>
      <c r="D56" s="31"/>
      <c r="E56" s="9" t="s">
        <v>81</v>
      </c>
      <c r="F56" s="9" t="s">
        <v>127</v>
      </c>
      <c r="G56" s="9" t="s">
        <v>80</v>
      </c>
      <c r="H56" s="9" t="s">
        <v>30</v>
      </c>
      <c r="I56" s="9" t="s">
        <v>29</v>
      </c>
      <c r="J56" s="9" t="s">
        <v>29</v>
      </c>
      <c r="K56" s="9" t="s">
        <v>29</v>
      </c>
      <c r="L56" s="9" t="s">
        <v>29</v>
      </c>
      <c r="M56" s="9" t="s">
        <v>29</v>
      </c>
      <c r="N56" s="9" t="s">
        <v>29</v>
      </c>
      <c r="O56" s="9" t="s">
        <v>143</v>
      </c>
      <c r="P56" s="27" t="s">
        <v>91</v>
      </c>
    </row>
    <row r="57" spans="1:16">
      <c r="A57" t="s">
        <v>144</v>
      </c>
      <c r="B57" s="31" t="s">
        <v>18</v>
      </c>
      <c r="C57" s="42">
        <v>1.84E-4</v>
      </c>
      <c r="D57" s="31"/>
      <c r="E57" s="9" t="s">
        <v>81</v>
      </c>
      <c r="F57" s="9" t="s">
        <v>127</v>
      </c>
      <c r="G57" s="9" t="s">
        <v>80</v>
      </c>
      <c r="H57" s="9" t="s">
        <v>30</v>
      </c>
      <c r="I57" s="9" t="s">
        <v>29</v>
      </c>
      <c r="J57" s="9" t="s">
        <v>29</v>
      </c>
      <c r="K57" s="9" t="s">
        <v>29</v>
      </c>
      <c r="L57" s="9" t="s">
        <v>29</v>
      </c>
      <c r="M57" s="9" t="s">
        <v>29</v>
      </c>
      <c r="N57" s="9" t="s">
        <v>29</v>
      </c>
      <c r="O57" s="9" t="s">
        <v>145</v>
      </c>
      <c r="P57" s="27" t="s">
        <v>91</v>
      </c>
    </row>
    <row r="58" spans="1:16">
      <c r="A58" t="s">
        <v>146</v>
      </c>
      <c r="B58" s="31" t="s">
        <v>18</v>
      </c>
      <c r="C58" s="42">
        <v>2.7399999999999998E-3</v>
      </c>
      <c r="D58" s="31"/>
      <c r="E58" s="9" t="s">
        <v>81</v>
      </c>
      <c r="F58" s="9" t="s">
        <v>127</v>
      </c>
      <c r="G58" s="9" t="s">
        <v>80</v>
      </c>
      <c r="H58" s="9" t="s">
        <v>30</v>
      </c>
      <c r="I58" s="9" t="s">
        <v>29</v>
      </c>
      <c r="J58" s="9" t="s">
        <v>29</v>
      </c>
      <c r="K58" s="9" t="s">
        <v>29</v>
      </c>
      <c r="L58" s="9" t="s">
        <v>29</v>
      </c>
      <c r="M58" s="9" t="s">
        <v>29</v>
      </c>
      <c r="N58" s="9" t="s">
        <v>29</v>
      </c>
      <c r="O58" s="9" t="s">
        <v>147</v>
      </c>
      <c r="P58" s="27" t="s">
        <v>92</v>
      </c>
    </row>
    <row r="59" spans="1:16">
      <c r="A59" t="s">
        <v>148</v>
      </c>
      <c r="B59" s="31" t="s">
        <v>18</v>
      </c>
      <c r="C59" s="42">
        <v>0.75900000000000001</v>
      </c>
      <c r="D59" s="31"/>
      <c r="E59" s="9" t="s">
        <v>81</v>
      </c>
      <c r="F59" s="9" t="s">
        <v>127</v>
      </c>
      <c r="G59" s="9" t="s">
        <v>80</v>
      </c>
      <c r="H59" s="9" t="s">
        <v>30</v>
      </c>
      <c r="I59" s="9" t="s">
        <v>29</v>
      </c>
      <c r="J59" s="9" t="s">
        <v>29</v>
      </c>
      <c r="K59" s="9" t="s">
        <v>29</v>
      </c>
      <c r="L59" s="9" t="s">
        <v>29</v>
      </c>
      <c r="M59" s="9" t="s">
        <v>29</v>
      </c>
      <c r="N59" s="9" t="s">
        <v>29</v>
      </c>
      <c r="O59" s="9" t="s">
        <v>422</v>
      </c>
      <c r="P59" s="27" t="s">
        <v>92</v>
      </c>
    </row>
    <row r="60" spans="1:16">
      <c r="A60" t="s">
        <v>149</v>
      </c>
      <c r="B60" s="31" t="s">
        <v>18</v>
      </c>
      <c r="C60" s="42">
        <v>7.5300000000000001E-5</v>
      </c>
      <c r="D60" s="31"/>
      <c r="E60" s="9" t="s">
        <v>81</v>
      </c>
      <c r="F60" s="9" t="s">
        <v>127</v>
      </c>
      <c r="G60" s="9" t="s">
        <v>80</v>
      </c>
      <c r="H60" s="9" t="s">
        <v>30</v>
      </c>
      <c r="I60" s="9" t="s">
        <v>29</v>
      </c>
      <c r="J60" s="9" t="s">
        <v>29</v>
      </c>
      <c r="K60" s="9" t="s">
        <v>29</v>
      </c>
      <c r="L60" s="9" t="s">
        <v>29</v>
      </c>
      <c r="M60" s="9" t="s">
        <v>29</v>
      </c>
      <c r="N60" s="9" t="s">
        <v>29</v>
      </c>
      <c r="O60" s="9" t="s">
        <v>150</v>
      </c>
      <c r="P60" s="27" t="s">
        <v>92</v>
      </c>
    </row>
    <row r="61" spans="1:16">
      <c r="A61" t="s">
        <v>152</v>
      </c>
      <c r="B61" s="31" t="s">
        <v>18</v>
      </c>
      <c r="C61" s="42">
        <v>2.9999999999999999E-7</v>
      </c>
      <c r="D61" s="31"/>
      <c r="E61" s="9" t="s">
        <v>81</v>
      </c>
      <c r="F61" s="9" t="s">
        <v>127</v>
      </c>
      <c r="G61" s="9" t="s">
        <v>80</v>
      </c>
      <c r="H61" s="9" t="s">
        <v>30</v>
      </c>
      <c r="I61" s="9" t="s">
        <v>29</v>
      </c>
      <c r="J61" s="9" t="s">
        <v>29</v>
      </c>
      <c r="K61" s="9" t="s">
        <v>29</v>
      </c>
      <c r="L61" s="9" t="s">
        <v>29</v>
      </c>
      <c r="M61" s="9" t="s">
        <v>29</v>
      </c>
      <c r="N61" s="9" t="s">
        <v>29</v>
      </c>
      <c r="O61" s="16" t="s">
        <v>151</v>
      </c>
      <c r="P61" s="27" t="s">
        <v>92</v>
      </c>
    </row>
    <row r="62" spans="1:16">
      <c r="A62" t="s">
        <v>154</v>
      </c>
      <c r="B62" s="31" t="s">
        <v>18</v>
      </c>
      <c r="C62" s="42">
        <v>3.9999999999999998E-7</v>
      </c>
      <c r="D62" s="31"/>
      <c r="E62" s="9" t="s">
        <v>81</v>
      </c>
      <c r="F62" s="9" t="s">
        <v>127</v>
      </c>
      <c r="G62" s="9" t="s">
        <v>80</v>
      </c>
      <c r="H62" s="9" t="s">
        <v>30</v>
      </c>
      <c r="I62" s="9" t="s">
        <v>29</v>
      </c>
      <c r="J62" s="9" t="s">
        <v>29</v>
      </c>
      <c r="K62" s="9" t="s">
        <v>29</v>
      </c>
      <c r="L62" s="9" t="s">
        <v>29</v>
      </c>
      <c r="M62" s="9" t="s">
        <v>29</v>
      </c>
      <c r="N62" s="9" t="s">
        <v>29</v>
      </c>
      <c r="O62" s="9" t="s">
        <v>153</v>
      </c>
      <c r="P62" s="27" t="s">
        <v>92</v>
      </c>
    </row>
    <row r="63" spans="1:16">
      <c r="A63" t="s">
        <v>155</v>
      </c>
      <c r="B63" s="31" t="s">
        <v>18</v>
      </c>
      <c r="C63" s="42">
        <v>9.9999999999999995E-8</v>
      </c>
      <c r="D63" s="31"/>
      <c r="E63" s="9" t="s">
        <v>81</v>
      </c>
      <c r="F63" s="9" t="s">
        <v>127</v>
      </c>
      <c r="G63" s="9" t="s">
        <v>80</v>
      </c>
      <c r="H63" s="9" t="s">
        <v>30</v>
      </c>
      <c r="I63" s="9" t="s">
        <v>29</v>
      </c>
      <c r="J63" s="9" t="s">
        <v>29</v>
      </c>
      <c r="K63" s="9" t="s">
        <v>29</v>
      </c>
      <c r="L63" s="9" t="s">
        <v>29</v>
      </c>
      <c r="M63" s="9" t="s">
        <v>29</v>
      </c>
      <c r="N63" s="9" t="s">
        <v>29</v>
      </c>
      <c r="O63" s="9" t="s">
        <v>156</v>
      </c>
      <c r="P63" s="27" t="s">
        <v>92</v>
      </c>
    </row>
    <row r="64" spans="1:16">
      <c r="A64" t="s">
        <v>78</v>
      </c>
      <c r="B64" s="31" t="s">
        <v>73</v>
      </c>
      <c r="C64" s="42">
        <v>2.7125000000000001E-4</v>
      </c>
      <c r="D64" s="31"/>
      <c r="E64" s="9" t="s">
        <v>81</v>
      </c>
      <c r="F64" s="9" t="s">
        <v>34</v>
      </c>
      <c r="G64" s="9" t="s">
        <v>80</v>
      </c>
      <c r="H64" s="9" t="s">
        <v>30</v>
      </c>
      <c r="I64" s="9" t="s">
        <v>29</v>
      </c>
      <c r="J64" s="9" t="s">
        <v>29</v>
      </c>
      <c r="K64" s="9" t="s">
        <v>29</v>
      </c>
      <c r="L64" s="9" t="s">
        <v>29</v>
      </c>
      <c r="M64" s="9" t="s">
        <v>29</v>
      </c>
      <c r="N64" s="9" t="s">
        <v>29</v>
      </c>
      <c r="O64" s="16" t="s">
        <v>79</v>
      </c>
      <c r="P64" s="27" t="s">
        <v>92</v>
      </c>
    </row>
    <row r="65" spans="1:16">
      <c r="A65" t="s">
        <v>157</v>
      </c>
      <c r="B65" s="31" t="s">
        <v>18</v>
      </c>
      <c r="C65" s="42">
        <v>7.332E-3</v>
      </c>
      <c r="D65" s="31"/>
      <c r="E65" s="9" t="s">
        <v>81</v>
      </c>
      <c r="F65" s="9" t="s">
        <v>34</v>
      </c>
      <c r="G65" s="9" t="s">
        <v>80</v>
      </c>
      <c r="H65" s="9" t="s">
        <v>30</v>
      </c>
      <c r="I65" s="9" t="s">
        <v>29</v>
      </c>
      <c r="J65" s="9" t="s">
        <v>29</v>
      </c>
      <c r="K65" s="9" t="s">
        <v>29</v>
      </c>
      <c r="L65" s="9" t="s">
        <v>29</v>
      </c>
      <c r="M65" s="9" t="s">
        <v>29</v>
      </c>
      <c r="N65" s="9" t="s">
        <v>29</v>
      </c>
      <c r="O65" s="9" t="s">
        <v>158</v>
      </c>
      <c r="P65" s="27" t="s">
        <v>92</v>
      </c>
    </row>
    <row r="66" spans="1:16">
      <c r="A66" t="s">
        <v>159</v>
      </c>
      <c r="B66" s="31" t="s">
        <v>18</v>
      </c>
      <c r="C66" s="42">
        <v>3.4999999999999999E-6</v>
      </c>
      <c r="D66" s="31"/>
      <c r="E66" s="9" t="s">
        <v>81</v>
      </c>
      <c r="F66" s="9" t="s">
        <v>34</v>
      </c>
      <c r="G66" s="9" t="s">
        <v>80</v>
      </c>
      <c r="H66" s="9" t="s">
        <v>30</v>
      </c>
      <c r="I66" s="9" t="s">
        <v>29</v>
      </c>
      <c r="J66" s="9" t="s">
        <v>29</v>
      </c>
      <c r="K66" s="9" t="s">
        <v>29</v>
      </c>
      <c r="L66" s="9" t="s">
        <v>29</v>
      </c>
      <c r="M66" s="9" t="s">
        <v>29</v>
      </c>
      <c r="N66" s="9" t="s">
        <v>29</v>
      </c>
      <c r="O66" s="9" t="s">
        <v>160</v>
      </c>
      <c r="P66" s="27" t="s">
        <v>92</v>
      </c>
    </row>
    <row r="67" spans="1:16">
      <c r="A67" t="s">
        <v>161</v>
      </c>
      <c r="B67" s="31" t="s">
        <v>18</v>
      </c>
      <c r="C67" s="42">
        <v>3.4799999999999999E-5</v>
      </c>
      <c r="D67" s="31"/>
      <c r="E67" s="9" t="s">
        <v>81</v>
      </c>
      <c r="F67" s="9" t="s">
        <v>34</v>
      </c>
      <c r="G67" s="9" t="s">
        <v>80</v>
      </c>
      <c r="H67" s="9" t="s">
        <v>30</v>
      </c>
      <c r="I67" s="9" t="s">
        <v>29</v>
      </c>
      <c r="J67" s="9" t="s">
        <v>29</v>
      </c>
      <c r="K67" s="9" t="s">
        <v>29</v>
      </c>
      <c r="L67" s="9" t="s">
        <v>29</v>
      </c>
      <c r="M67" s="9" t="s">
        <v>29</v>
      </c>
      <c r="N67" s="9" t="s">
        <v>29</v>
      </c>
      <c r="O67" s="9" t="s">
        <v>162</v>
      </c>
      <c r="P67" s="27" t="s">
        <v>92</v>
      </c>
    </row>
    <row r="68" spans="1:16">
      <c r="A68" t="s">
        <v>163</v>
      </c>
      <c r="B68" s="31" t="s">
        <v>18</v>
      </c>
      <c r="C68" s="42">
        <v>8.7000000000000001E-5</v>
      </c>
      <c r="D68" s="31"/>
      <c r="E68" s="9" t="s">
        <v>81</v>
      </c>
      <c r="F68" s="9" t="s">
        <v>34</v>
      </c>
      <c r="G68" s="9" t="s">
        <v>80</v>
      </c>
      <c r="H68" s="9" t="s">
        <v>30</v>
      </c>
      <c r="I68" s="9" t="s">
        <v>29</v>
      </c>
      <c r="J68" s="9" t="s">
        <v>29</v>
      </c>
      <c r="K68" s="9" t="s">
        <v>29</v>
      </c>
      <c r="L68" s="9" t="s">
        <v>29</v>
      </c>
      <c r="M68" s="9" t="s">
        <v>29</v>
      </c>
      <c r="N68" s="9" t="s">
        <v>29</v>
      </c>
      <c r="O68" s="9" t="s">
        <v>164</v>
      </c>
      <c r="P68" s="27" t="s">
        <v>92</v>
      </c>
    </row>
    <row r="69" spans="1:16">
      <c r="A69" t="s">
        <v>165</v>
      </c>
      <c r="B69" s="31" t="s">
        <v>18</v>
      </c>
      <c r="C69" s="42">
        <v>8.3000000000000002E-6</v>
      </c>
      <c r="D69" s="31"/>
      <c r="E69" s="9" t="s">
        <v>81</v>
      </c>
      <c r="F69" s="9" t="s">
        <v>34</v>
      </c>
      <c r="G69" s="9" t="s">
        <v>80</v>
      </c>
      <c r="H69" s="9" t="s">
        <v>30</v>
      </c>
      <c r="I69" s="9" t="s">
        <v>29</v>
      </c>
      <c r="J69" s="9" t="s">
        <v>29</v>
      </c>
      <c r="K69" s="9" t="s">
        <v>29</v>
      </c>
      <c r="L69" s="9" t="s">
        <v>29</v>
      </c>
      <c r="M69" s="9" t="s">
        <v>29</v>
      </c>
      <c r="N69" s="9" t="s">
        <v>29</v>
      </c>
      <c r="O69" s="9" t="s">
        <v>166</v>
      </c>
      <c r="P69" s="27" t="s">
        <v>92</v>
      </c>
    </row>
    <row r="70" spans="1:16">
      <c r="A70" t="s">
        <v>167</v>
      </c>
      <c r="B70" s="31" t="s">
        <v>18</v>
      </c>
      <c r="C70" s="42">
        <v>1.63E-5</v>
      </c>
      <c r="D70" s="31"/>
      <c r="E70" s="9" t="s">
        <v>81</v>
      </c>
      <c r="F70" s="9" t="s">
        <v>34</v>
      </c>
      <c r="G70" s="9" t="s">
        <v>80</v>
      </c>
      <c r="H70" s="9" t="s">
        <v>30</v>
      </c>
      <c r="I70" s="9" t="s">
        <v>29</v>
      </c>
      <c r="J70" s="9" t="s">
        <v>29</v>
      </c>
      <c r="K70" s="9" t="s">
        <v>29</v>
      </c>
      <c r="L70" s="9" t="s">
        <v>29</v>
      </c>
      <c r="M70" s="9" t="s">
        <v>29</v>
      </c>
      <c r="N70" s="9" t="s">
        <v>29</v>
      </c>
      <c r="O70" s="9" t="s">
        <v>168</v>
      </c>
      <c r="P70" s="27" t="s">
        <v>92</v>
      </c>
    </row>
    <row r="71" spans="1:16">
      <c r="A71" t="s">
        <v>169</v>
      </c>
      <c r="B71" s="31" t="s">
        <v>18</v>
      </c>
      <c r="C71" s="42">
        <v>2.9300000000000001E-5</v>
      </c>
      <c r="D71" s="31"/>
      <c r="E71" s="9" t="s">
        <v>81</v>
      </c>
      <c r="F71" s="9" t="s">
        <v>34</v>
      </c>
      <c r="G71" s="9" t="s">
        <v>80</v>
      </c>
      <c r="H71" s="9" t="s">
        <v>30</v>
      </c>
      <c r="I71" s="9" t="s">
        <v>29</v>
      </c>
      <c r="J71" s="9" t="s">
        <v>29</v>
      </c>
      <c r="K71" s="9" t="s">
        <v>29</v>
      </c>
      <c r="L71" s="9" t="s">
        <v>29</v>
      </c>
      <c r="M71" s="9" t="s">
        <v>29</v>
      </c>
      <c r="N71" s="9" t="s">
        <v>29</v>
      </c>
      <c r="O71" s="9" t="s">
        <v>170</v>
      </c>
      <c r="P71" s="27" t="s">
        <v>92</v>
      </c>
    </row>
    <row r="72" spans="1:16">
      <c r="A72" t="s">
        <v>171</v>
      </c>
      <c r="B72" s="31" t="s">
        <v>18</v>
      </c>
      <c r="C72" s="42">
        <v>1.7E-5</v>
      </c>
      <c r="D72" s="31"/>
      <c r="E72" s="9" t="s">
        <v>81</v>
      </c>
      <c r="F72" s="9" t="s">
        <v>34</v>
      </c>
      <c r="G72" s="9" t="s">
        <v>80</v>
      </c>
      <c r="H72" s="9" t="s">
        <v>30</v>
      </c>
      <c r="I72" s="9" t="s">
        <v>29</v>
      </c>
      <c r="J72" s="9" t="s">
        <v>29</v>
      </c>
      <c r="K72" s="9" t="s">
        <v>29</v>
      </c>
      <c r="L72" s="9" t="s">
        <v>29</v>
      </c>
      <c r="M72" s="9" t="s">
        <v>29</v>
      </c>
      <c r="N72" s="9" t="s">
        <v>29</v>
      </c>
      <c r="O72" s="9" t="s">
        <v>172</v>
      </c>
      <c r="P72" s="27" t="s">
        <v>92</v>
      </c>
    </row>
    <row r="73" spans="1:16">
      <c r="A73" t="s">
        <v>173</v>
      </c>
      <c r="B73" s="31" t="s">
        <v>18</v>
      </c>
      <c r="C73" s="42">
        <v>6.9999999999999997E-7</v>
      </c>
      <c r="D73" s="31"/>
      <c r="E73" s="9" t="s">
        <v>81</v>
      </c>
      <c r="F73" s="9" t="s">
        <v>34</v>
      </c>
      <c r="G73" s="9" t="s">
        <v>80</v>
      </c>
      <c r="H73" s="9" t="s">
        <v>30</v>
      </c>
      <c r="I73" s="9" t="s">
        <v>29</v>
      </c>
      <c r="J73" s="9" t="s">
        <v>29</v>
      </c>
      <c r="K73" s="9" t="s">
        <v>29</v>
      </c>
      <c r="L73" s="9" t="s">
        <v>29</v>
      </c>
      <c r="M73" s="9" t="s">
        <v>29</v>
      </c>
      <c r="N73" s="9" t="s">
        <v>29</v>
      </c>
      <c r="O73" s="9" t="s">
        <v>174</v>
      </c>
      <c r="P73" s="27" t="s">
        <v>92</v>
      </c>
    </row>
    <row r="74" spans="1:16">
      <c r="A74" t="s">
        <v>175</v>
      </c>
      <c r="B74" s="31" t="s">
        <v>18</v>
      </c>
      <c r="C74" s="42">
        <v>5.2000000000000002E-6</v>
      </c>
      <c r="D74" s="31"/>
      <c r="E74" s="9" t="s">
        <v>81</v>
      </c>
      <c r="F74" s="9" t="s">
        <v>34</v>
      </c>
      <c r="G74" s="9" t="s">
        <v>80</v>
      </c>
      <c r="H74" s="9" t="s">
        <v>30</v>
      </c>
      <c r="I74" s="9" t="s">
        <v>29</v>
      </c>
      <c r="J74" s="9" t="s">
        <v>29</v>
      </c>
      <c r="K74" s="9" t="s">
        <v>29</v>
      </c>
      <c r="L74" s="9" t="s">
        <v>29</v>
      </c>
      <c r="M74" s="9" t="s">
        <v>29</v>
      </c>
      <c r="N74" s="9" t="s">
        <v>29</v>
      </c>
      <c r="O74" s="9" t="s">
        <v>176</v>
      </c>
      <c r="P74" s="27" t="s">
        <v>92</v>
      </c>
    </row>
    <row r="75" spans="1:16">
      <c r="A75" t="s">
        <v>154</v>
      </c>
      <c r="B75" s="31" t="s">
        <v>18</v>
      </c>
      <c r="C75" s="42">
        <v>9.9999999999999995E-8</v>
      </c>
      <c r="D75" s="31"/>
      <c r="E75" s="9" t="s">
        <v>81</v>
      </c>
      <c r="F75" s="29" t="s">
        <v>184</v>
      </c>
      <c r="G75" s="9" t="s">
        <v>80</v>
      </c>
      <c r="H75" s="9" t="s">
        <v>30</v>
      </c>
      <c r="I75" s="9" t="s">
        <v>29</v>
      </c>
      <c r="J75" s="9" t="s">
        <v>29</v>
      </c>
      <c r="K75" s="9" t="s">
        <v>29</v>
      </c>
      <c r="L75" s="9" t="s">
        <v>29</v>
      </c>
      <c r="M75" s="9" t="s">
        <v>29</v>
      </c>
      <c r="N75" s="9" t="s">
        <v>29</v>
      </c>
      <c r="O75" s="9" t="s">
        <v>177</v>
      </c>
      <c r="P75" s="27" t="s">
        <v>92</v>
      </c>
    </row>
    <row r="76" spans="1:16">
      <c r="A76" t="s">
        <v>178</v>
      </c>
      <c r="B76" s="31" t="s">
        <v>18</v>
      </c>
      <c r="C76" s="42">
        <v>4.9999999999999998E-7</v>
      </c>
      <c r="D76" s="31"/>
      <c r="E76" s="9" t="s">
        <v>81</v>
      </c>
      <c r="F76" s="29" t="s">
        <v>34</v>
      </c>
      <c r="G76" s="9" t="s">
        <v>80</v>
      </c>
      <c r="H76" s="9" t="s">
        <v>30</v>
      </c>
      <c r="I76" s="9" t="s">
        <v>29</v>
      </c>
      <c r="J76" s="9" t="s">
        <v>29</v>
      </c>
      <c r="K76" s="9" t="s">
        <v>29</v>
      </c>
      <c r="L76" s="9" t="s">
        <v>29</v>
      </c>
      <c r="M76" s="9" t="s">
        <v>29</v>
      </c>
      <c r="N76" s="9" t="s">
        <v>29</v>
      </c>
      <c r="O76" s="9" t="s">
        <v>179</v>
      </c>
      <c r="P76" s="27" t="s">
        <v>92</v>
      </c>
    </row>
    <row r="77" spans="1:16">
      <c r="A77" t="s">
        <v>180</v>
      </c>
      <c r="B77" s="31" t="s">
        <v>18</v>
      </c>
      <c r="C77" s="42">
        <v>1.114E-3</v>
      </c>
      <c r="D77" s="31"/>
      <c r="E77" s="9" t="s">
        <v>81</v>
      </c>
      <c r="F77" s="29" t="s">
        <v>185</v>
      </c>
      <c r="G77" s="9" t="s">
        <v>80</v>
      </c>
      <c r="H77" s="9" t="s">
        <v>30</v>
      </c>
      <c r="I77" s="9" t="s">
        <v>29</v>
      </c>
      <c r="J77" s="9" t="s">
        <v>29</v>
      </c>
      <c r="K77" s="9" t="s">
        <v>29</v>
      </c>
      <c r="L77" s="9" t="s">
        <v>29</v>
      </c>
      <c r="M77" s="9" t="s">
        <v>29</v>
      </c>
      <c r="N77" s="9" t="s">
        <v>29</v>
      </c>
      <c r="O77" s="9" t="s">
        <v>181</v>
      </c>
      <c r="P77" s="27" t="s">
        <v>92</v>
      </c>
    </row>
    <row r="78" spans="1:16">
      <c r="A78" t="s">
        <v>182</v>
      </c>
      <c r="B78" s="31" t="s">
        <v>18</v>
      </c>
      <c r="C78" s="42">
        <v>9.6740000000000003E-3</v>
      </c>
      <c r="D78" s="31"/>
      <c r="E78" s="9" t="s">
        <v>81</v>
      </c>
      <c r="F78" s="29" t="s">
        <v>185</v>
      </c>
      <c r="G78" s="9" t="s">
        <v>80</v>
      </c>
      <c r="H78" s="9" t="s">
        <v>30</v>
      </c>
      <c r="I78" s="9" t="s">
        <v>29</v>
      </c>
      <c r="J78" s="9" t="s">
        <v>29</v>
      </c>
      <c r="K78" s="9" t="s">
        <v>29</v>
      </c>
      <c r="L78" s="9" t="s">
        <v>29</v>
      </c>
      <c r="M78" s="9" t="s">
        <v>29</v>
      </c>
      <c r="N78" s="9" t="s">
        <v>29</v>
      </c>
      <c r="O78" s="9" t="s">
        <v>183</v>
      </c>
      <c r="P78" s="27" t="s">
        <v>92</v>
      </c>
    </row>
    <row r="79" spans="1:16" s="7" customFormat="1">
      <c r="A79" s="11" t="s">
        <v>95</v>
      </c>
      <c r="B79" s="32" t="s">
        <v>18</v>
      </c>
      <c r="C79" s="43">
        <v>1</v>
      </c>
      <c r="D79" s="32"/>
      <c r="E79" s="14" t="s">
        <v>90</v>
      </c>
      <c r="F79" s="14" t="s">
        <v>29</v>
      </c>
      <c r="G79" s="14" t="s">
        <v>35</v>
      </c>
      <c r="H79" s="14" t="s">
        <v>31</v>
      </c>
      <c r="I79" s="14" t="s">
        <v>29</v>
      </c>
      <c r="J79" s="14" t="s">
        <v>29</v>
      </c>
      <c r="K79" s="14" t="s">
        <v>29</v>
      </c>
      <c r="L79" s="14" t="s">
        <v>29</v>
      </c>
      <c r="M79" s="14" t="s">
        <v>29</v>
      </c>
      <c r="N79" s="14" t="s">
        <v>29</v>
      </c>
      <c r="O79" s="14" t="s">
        <v>340</v>
      </c>
      <c r="P79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5A08-03F9-43B3-AE9E-50C236B81968}">
  <sheetPr codeName="Sheet6"/>
  <dimension ref="A1:U25"/>
  <sheetViews>
    <sheetView workbookViewId="0">
      <selection activeCell="D16" sqref="D16"/>
    </sheetView>
  </sheetViews>
  <sheetFormatPr defaultColWidth="8.85546875" defaultRowHeight="15"/>
  <cols>
    <col min="1" max="1" width="50" style="63" bestFit="1" customWidth="1"/>
    <col min="2" max="2" width="33.140625" style="63" customWidth="1"/>
    <col min="3" max="3" width="15.7109375" style="63" customWidth="1"/>
    <col min="4" max="4" width="38.140625" style="63" bestFit="1" customWidth="1"/>
    <col min="5" max="5" width="24.140625" style="63" customWidth="1"/>
    <col min="6" max="6" width="14.5703125" style="63" customWidth="1"/>
    <col min="7" max="14" width="18.140625" style="63" customWidth="1"/>
    <col min="15" max="15" width="37.42578125" style="63" bestFit="1" customWidth="1"/>
    <col min="16" max="16" width="8.85546875" style="65"/>
    <col min="17" max="16384" width="8.85546875" style="63"/>
  </cols>
  <sheetData>
    <row r="1" spans="1:21">
      <c r="A1" s="63" t="s">
        <v>2</v>
      </c>
      <c r="B1" s="63">
        <v>11</v>
      </c>
      <c r="C1" s="64" t="s">
        <v>3</v>
      </c>
      <c r="D1" s="64"/>
    </row>
    <row r="2" spans="1:21" ht="15.75">
      <c r="A2" s="66" t="s">
        <v>9</v>
      </c>
      <c r="B2" s="67" t="s">
        <v>283</v>
      </c>
      <c r="C2" s="68"/>
      <c r="D2" s="68"/>
      <c r="E2" s="69"/>
    </row>
    <row r="3" spans="1:21">
      <c r="A3" s="63" t="s">
        <v>11</v>
      </c>
      <c r="B3" s="63" t="s">
        <v>82</v>
      </c>
    </row>
    <row r="4" spans="1:21">
      <c r="A4" s="63" t="s">
        <v>12</v>
      </c>
      <c r="B4" s="70" t="s">
        <v>284</v>
      </c>
      <c r="C4" s="68"/>
      <c r="D4" s="68"/>
      <c r="E4" s="69"/>
    </row>
    <row r="5" spans="1:21">
      <c r="A5" s="63" t="s">
        <v>13</v>
      </c>
      <c r="B5" s="70" t="s">
        <v>35</v>
      </c>
      <c r="C5" s="68"/>
      <c r="D5" s="68"/>
      <c r="E5" s="69"/>
    </row>
    <row r="6" spans="1:21">
      <c r="A6" s="63" t="s">
        <v>14</v>
      </c>
      <c r="B6" s="71">
        <v>1</v>
      </c>
      <c r="C6" s="68"/>
      <c r="D6" s="68"/>
    </row>
    <row r="7" spans="1:21">
      <c r="A7" s="63" t="s">
        <v>15</v>
      </c>
      <c r="B7" s="63" t="s">
        <v>16</v>
      </c>
    </row>
    <row r="8" spans="1:21">
      <c r="A8" s="63" t="s">
        <v>17</v>
      </c>
      <c r="B8" s="63" t="s">
        <v>36</v>
      </c>
    </row>
    <row r="10" spans="1:21">
      <c r="A10" s="72" t="s">
        <v>19</v>
      </c>
    </row>
    <row r="11" spans="1:21">
      <c r="A11" s="72" t="s">
        <v>20</v>
      </c>
      <c r="B11" s="73" t="s">
        <v>17</v>
      </c>
      <c r="C11" s="73" t="s">
        <v>21</v>
      </c>
      <c r="D11" s="73" t="s">
        <v>39</v>
      </c>
      <c r="E11" s="74" t="s">
        <v>22</v>
      </c>
      <c r="F11" s="74" t="s">
        <v>11</v>
      </c>
      <c r="G11" s="74" t="s">
        <v>13</v>
      </c>
      <c r="H11" s="74" t="s">
        <v>15</v>
      </c>
      <c r="I11" s="74" t="s">
        <v>23</v>
      </c>
      <c r="J11" s="74" t="s">
        <v>24</v>
      </c>
      <c r="K11" s="74" t="s">
        <v>25</v>
      </c>
      <c r="L11" s="74" t="s">
        <v>26</v>
      </c>
      <c r="M11" s="74" t="s">
        <v>27</v>
      </c>
      <c r="N11" s="74" t="s">
        <v>28</v>
      </c>
      <c r="O11" s="74" t="s">
        <v>44</v>
      </c>
      <c r="P11" s="73" t="s">
        <v>45</v>
      </c>
    </row>
    <row r="12" spans="1:21" s="21" customFormat="1">
      <c r="A12" s="21" t="s">
        <v>50</v>
      </c>
      <c r="B12" s="49" t="s">
        <v>18</v>
      </c>
      <c r="C12" s="49">
        <v>0</v>
      </c>
      <c r="D12" s="49" t="s">
        <v>433</v>
      </c>
      <c r="E12" s="22" t="s">
        <v>90</v>
      </c>
      <c r="F12" s="22" t="s">
        <v>29</v>
      </c>
      <c r="G12" s="22" t="s">
        <v>35</v>
      </c>
      <c r="H12" s="22" t="s">
        <v>32</v>
      </c>
      <c r="I12" s="22" t="s">
        <v>29</v>
      </c>
      <c r="J12" s="22" t="s">
        <v>29</v>
      </c>
      <c r="K12" s="22" t="s">
        <v>29</v>
      </c>
      <c r="L12" s="22" t="s">
        <v>29</v>
      </c>
      <c r="M12" s="22" t="s">
        <v>29</v>
      </c>
      <c r="N12" s="22" t="s">
        <v>29</v>
      </c>
      <c r="O12" s="22" t="s">
        <v>286</v>
      </c>
      <c r="P12" s="21" t="s">
        <v>279</v>
      </c>
      <c r="U12" s="49"/>
    </row>
    <row r="13" spans="1:21" s="21" customFormat="1">
      <c r="A13" s="21" t="s">
        <v>262</v>
      </c>
      <c r="B13" s="49" t="s">
        <v>36</v>
      </c>
      <c r="C13" s="49">
        <v>1</v>
      </c>
      <c r="D13" s="49"/>
      <c r="E13" s="22" t="s">
        <v>90</v>
      </c>
      <c r="F13" s="22" t="s">
        <v>29</v>
      </c>
      <c r="G13" s="22" t="s">
        <v>35</v>
      </c>
      <c r="H13" s="22" t="s">
        <v>32</v>
      </c>
      <c r="I13" s="22" t="s">
        <v>29</v>
      </c>
      <c r="J13" s="22" t="s">
        <v>29</v>
      </c>
      <c r="K13" s="22" t="s">
        <v>29</v>
      </c>
      <c r="L13" s="22" t="s">
        <v>29</v>
      </c>
      <c r="M13" s="22" t="s">
        <v>29</v>
      </c>
      <c r="N13" s="22" t="s">
        <v>29</v>
      </c>
      <c r="O13" s="22" t="s">
        <v>447</v>
      </c>
      <c r="U13" s="49"/>
    </row>
    <row r="14" spans="1:21" s="21" customFormat="1">
      <c r="A14" s="21" t="s">
        <v>75</v>
      </c>
      <c r="B14" s="49" t="s">
        <v>18</v>
      </c>
      <c r="C14" s="49">
        <v>7.0000000000000007E-2</v>
      </c>
      <c r="D14" s="49"/>
      <c r="E14" s="22" t="s">
        <v>41</v>
      </c>
      <c r="F14" s="22" t="s">
        <v>29</v>
      </c>
      <c r="G14" s="22" t="s">
        <v>48</v>
      </c>
      <c r="H14" s="22" t="s">
        <v>32</v>
      </c>
      <c r="I14" s="22" t="s">
        <v>29</v>
      </c>
      <c r="J14" s="22" t="s">
        <v>29</v>
      </c>
      <c r="K14" s="22" t="s">
        <v>29</v>
      </c>
      <c r="L14" s="22" t="s">
        <v>29</v>
      </c>
      <c r="M14" s="22" t="s">
        <v>29</v>
      </c>
      <c r="N14" s="22" t="s">
        <v>29</v>
      </c>
      <c r="O14" s="22" t="s">
        <v>76</v>
      </c>
      <c r="U14" s="49"/>
    </row>
    <row r="15" spans="1:21" s="21" customFormat="1">
      <c r="A15" s="21" t="s">
        <v>66</v>
      </c>
      <c r="B15" s="49" t="s">
        <v>18</v>
      </c>
      <c r="C15" s="49">
        <v>0.15</v>
      </c>
      <c r="D15" s="49"/>
      <c r="E15" s="22" t="s">
        <v>41</v>
      </c>
      <c r="F15" s="22" t="s">
        <v>29</v>
      </c>
      <c r="G15" s="22" t="s">
        <v>43</v>
      </c>
      <c r="H15" s="22" t="s">
        <v>32</v>
      </c>
      <c r="I15" s="22" t="s">
        <v>29</v>
      </c>
      <c r="J15" s="22" t="s">
        <v>29</v>
      </c>
      <c r="K15" s="22" t="s">
        <v>29</v>
      </c>
      <c r="L15" s="22" t="s">
        <v>29</v>
      </c>
      <c r="M15" s="22" t="s">
        <v>29</v>
      </c>
      <c r="N15" s="22" t="s">
        <v>29</v>
      </c>
      <c r="O15" s="22" t="s">
        <v>429</v>
      </c>
      <c r="U15" s="49"/>
    </row>
    <row r="16" spans="1:21" s="21" customFormat="1">
      <c r="A16" s="21" t="s">
        <v>89</v>
      </c>
      <c r="B16" s="49" t="s">
        <v>18</v>
      </c>
      <c r="C16" s="49">
        <v>0.03</v>
      </c>
      <c r="D16" s="49"/>
      <c r="E16" s="22" t="s">
        <v>41</v>
      </c>
      <c r="F16" s="22" t="s">
        <v>29</v>
      </c>
      <c r="G16" s="22" t="s">
        <v>48</v>
      </c>
      <c r="H16" s="22" t="s">
        <v>32</v>
      </c>
      <c r="I16" s="22" t="s">
        <v>29</v>
      </c>
      <c r="J16" s="22" t="s">
        <v>29</v>
      </c>
      <c r="K16" s="22" t="s">
        <v>29</v>
      </c>
      <c r="L16" s="22" t="s">
        <v>29</v>
      </c>
      <c r="M16" s="22" t="s">
        <v>29</v>
      </c>
      <c r="N16" s="22" t="s">
        <v>29</v>
      </c>
      <c r="O16" s="22" t="s">
        <v>430</v>
      </c>
      <c r="U16" s="49"/>
    </row>
    <row r="17" spans="1:21" s="21" customFormat="1">
      <c r="A17" s="21" t="s">
        <v>67</v>
      </c>
      <c r="B17" s="49" t="s">
        <v>18</v>
      </c>
      <c r="C17" s="49">
        <v>0.3</v>
      </c>
      <c r="D17" s="49"/>
      <c r="E17" s="22" t="s">
        <v>41</v>
      </c>
      <c r="F17" s="22" t="s">
        <v>29</v>
      </c>
      <c r="G17" s="22" t="s">
        <v>48</v>
      </c>
      <c r="H17" s="22" t="s">
        <v>32</v>
      </c>
      <c r="I17" s="22" t="s">
        <v>29</v>
      </c>
      <c r="J17" s="22" t="s">
        <v>29</v>
      </c>
      <c r="K17" s="22" t="s">
        <v>29</v>
      </c>
      <c r="L17" s="22" t="s">
        <v>29</v>
      </c>
      <c r="M17" s="22" t="s">
        <v>29</v>
      </c>
      <c r="N17" s="22" t="s">
        <v>29</v>
      </c>
      <c r="O17" s="22" t="s">
        <v>68</v>
      </c>
      <c r="U17" s="49"/>
    </row>
    <row r="18" spans="1:21" s="21" customFormat="1">
      <c r="A18" s="21" t="s">
        <v>62</v>
      </c>
      <c r="B18" s="49" t="s">
        <v>18</v>
      </c>
      <c r="C18" s="39">
        <f>0.00075*(8+10)*2.5</f>
        <v>3.3750000000000002E-2</v>
      </c>
      <c r="D18" s="49"/>
      <c r="E18" s="22" t="s">
        <v>41</v>
      </c>
      <c r="F18" s="22" t="s">
        <v>29</v>
      </c>
      <c r="G18" s="22" t="s">
        <v>43</v>
      </c>
      <c r="H18" s="22" t="s">
        <v>32</v>
      </c>
      <c r="I18" s="22" t="s">
        <v>29</v>
      </c>
      <c r="J18" s="22" t="s">
        <v>29</v>
      </c>
      <c r="K18" s="22" t="s">
        <v>29</v>
      </c>
      <c r="L18" s="22" t="s">
        <v>29</v>
      </c>
      <c r="M18" s="22" t="s">
        <v>29</v>
      </c>
      <c r="N18" s="22" t="s">
        <v>29</v>
      </c>
      <c r="O18" s="22" t="s">
        <v>63</v>
      </c>
      <c r="P18" s="31" t="s">
        <v>377</v>
      </c>
      <c r="U18" s="49"/>
    </row>
    <row r="19" spans="1:21" s="21" customFormat="1">
      <c r="A19" s="21" t="s">
        <v>64</v>
      </c>
      <c r="B19" s="49" t="s">
        <v>18</v>
      </c>
      <c r="C19" s="49">
        <v>9.4999999999999998E-3</v>
      </c>
      <c r="D19" s="49"/>
      <c r="E19" s="22" t="s">
        <v>41</v>
      </c>
      <c r="F19" s="22" t="s">
        <v>29</v>
      </c>
      <c r="G19" s="22" t="s">
        <v>48</v>
      </c>
      <c r="H19" s="22" t="s">
        <v>32</v>
      </c>
      <c r="I19" s="22" t="s">
        <v>29</v>
      </c>
      <c r="J19" s="22" t="s">
        <v>29</v>
      </c>
      <c r="K19" s="22" t="s">
        <v>29</v>
      </c>
      <c r="L19" s="22" t="s">
        <v>29</v>
      </c>
      <c r="M19" s="22" t="s">
        <v>29</v>
      </c>
      <c r="N19" s="22" t="s">
        <v>29</v>
      </c>
      <c r="O19" s="22" t="s">
        <v>65</v>
      </c>
      <c r="U19" s="49"/>
    </row>
    <row r="20" spans="1:21" s="21" customFormat="1">
      <c r="A20" s="21" t="s">
        <v>77</v>
      </c>
      <c r="B20" s="49" t="s">
        <v>18</v>
      </c>
      <c r="C20" s="49">
        <v>1</v>
      </c>
      <c r="D20" s="49"/>
      <c r="E20" s="22" t="s">
        <v>41</v>
      </c>
      <c r="F20" s="22" t="s">
        <v>29</v>
      </c>
      <c r="G20" s="22" t="s">
        <v>43</v>
      </c>
      <c r="H20" s="22" t="s">
        <v>32</v>
      </c>
      <c r="I20" s="22" t="s">
        <v>29</v>
      </c>
      <c r="J20" s="22" t="s">
        <v>29</v>
      </c>
      <c r="K20" s="22" t="s">
        <v>29</v>
      </c>
      <c r="L20" s="22" t="s">
        <v>29</v>
      </c>
      <c r="M20" s="22" t="s">
        <v>29</v>
      </c>
      <c r="N20" s="22" t="s">
        <v>29</v>
      </c>
      <c r="O20" s="22" t="s">
        <v>431</v>
      </c>
      <c r="U20" s="49"/>
    </row>
    <row r="21" spans="1:21" s="21" customFormat="1">
      <c r="A21" s="21" t="s">
        <v>78</v>
      </c>
      <c r="B21" s="49" t="s">
        <v>73</v>
      </c>
      <c r="C21" s="49">
        <v>2.4000000000000001E-4</v>
      </c>
      <c r="D21" s="49"/>
      <c r="E21" s="22" t="s">
        <v>81</v>
      </c>
      <c r="F21" s="22" t="s">
        <v>34</v>
      </c>
      <c r="G21" s="22" t="s">
        <v>80</v>
      </c>
      <c r="H21" s="22" t="s">
        <v>30</v>
      </c>
      <c r="I21" s="22" t="s">
        <v>29</v>
      </c>
      <c r="J21" s="22" t="s">
        <v>29</v>
      </c>
      <c r="K21" s="22" t="s">
        <v>29</v>
      </c>
      <c r="L21" s="22" t="s">
        <v>29</v>
      </c>
      <c r="M21" s="22" t="s">
        <v>29</v>
      </c>
      <c r="N21" s="22" t="s">
        <v>29</v>
      </c>
      <c r="O21" s="75" t="s">
        <v>79</v>
      </c>
      <c r="U21" s="49"/>
    </row>
    <row r="22" spans="1:21" s="21" customFormat="1">
      <c r="A22" s="21" t="s">
        <v>69</v>
      </c>
      <c r="B22" s="49" t="s">
        <v>33</v>
      </c>
      <c r="C22" s="49">
        <v>3.2</v>
      </c>
      <c r="D22" s="49"/>
      <c r="E22" s="22" t="s">
        <v>41</v>
      </c>
      <c r="F22" s="22" t="s">
        <v>29</v>
      </c>
      <c r="G22" s="22" t="s">
        <v>35</v>
      </c>
      <c r="H22" s="22" t="s">
        <v>32</v>
      </c>
      <c r="I22" s="22" t="s">
        <v>29</v>
      </c>
      <c r="J22" s="22" t="s">
        <v>29</v>
      </c>
      <c r="K22" s="22" t="s">
        <v>29</v>
      </c>
      <c r="L22" s="22" t="s">
        <v>29</v>
      </c>
      <c r="M22" s="22" t="s">
        <v>29</v>
      </c>
      <c r="N22" s="22" t="s">
        <v>29</v>
      </c>
      <c r="O22" s="22" t="s">
        <v>70</v>
      </c>
      <c r="U22" s="49"/>
    </row>
    <row r="23" spans="1:21" s="21" customFormat="1">
      <c r="A23" s="21" t="s">
        <v>71</v>
      </c>
      <c r="B23" s="49" t="s">
        <v>73</v>
      </c>
      <c r="C23" s="49">
        <v>-1E-3</v>
      </c>
      <c r="D23" s="76"/>
      <c r="E23" s="22" t="s">
        <v>41</v>
      </c>
      <c r="F23" s="22" t="s">
        <v>29</v>
      </c>
      <c r="G23" s="22" t="s">
        <v>48</v>
      </c>
      <c r="H23" s="22" t="s">
        <v>32</v>
      </c>
      <c r="I23" s="22" t="s">
        <v>29</v>
      </c>
      <c r="J23" s="22" t="s">
        <v>29</v>
      </c>
      <c r="K23" s="22" t="s">
        <v>29</v>
      </c>
      <c r="L23" s="22" t="s">
        <v>29</v>
      </c>
      <c r="M23" s="22" t="s">
        <v>29</v>
      </c>
      <c r="N23" s="22" t="s">
        <v>29</v>
      </c>
      <c r="O23" s="22" t="s">
        <v>72</v>
      </c>
      <c r="U23" s="49"/>
    </row>
    <row r="24" spans="1:21" s="21" customFormat="1">
      <c r="A24" s="21" t="s">
        <v>206</v>
      </c>
      <c r="B24" s="49" t="s">
        <v>18</v>
      </c>
      <c r="C24" s="49">
        <v>-1.3560000000000001</v>
      </c>
      <c r="D24" s="49"/>
      <c r="E24" s="22" t="s">
        <v>41</v>
      </c>
      <c r="F24" s="22" t="s">
        <v>29</v>
      </c>
      <c r="G24" s="22" t="s">
        <v>35</v>
      </c>
      <c r="H24" s="22" t="s">
        <v>32</v>
      </c>
      <c r="I24" s="22" t="s">
        <v>29</v>
      </c>
      <c r="J24" s="22" t="s">
        <v>29</v>
      </c>
      <c r="K24" s="22" t="s">
        <v>29</v>
      </c>
      <c r="L24" s="22" t="s">
        <v>29</v>
      </c>
      <c r="M24" s="22" t="s">
        <v>29</v>
      </c>
      <c r="N24" s="22" t="s">
        <v>29</v>
      </c>
      <c r="O24" s="22" t="s">
        <v>425</v>
      </c>
      <c r="U24" s="49"/>
    </row>
    <row r="25" spans="1:21" s="70" customFormat="1">
      <c r="A25" s="70" t="s">
        <v>283</v>
      </c>
      <c r="B25" s="77" t="s">
        <v>36</v>
      </c>
      <c r="C25" s="77">
        <v>1</v>
      </c>
      <c r="D25" s="77"/>
      <c r="E25" s="78" t="s">
        <v>90</v>
      </c>
      <c r="F25" s="78" t="s">
        <v>29</v>
      </c>
      <c r="G25" s="78" t="s">
        <v>35</v>
      </c>
      <c r="H25" s="78" t="s">
        <v>31</v>
      </c>
      <c r="I25" s="78" t="s">
        <v>29</v>
      </c>
      <c r="J25" s="78" t="s">
        <v>29</v>
      </c>
      <c r="K25" s="78" t="s">
        <v>29</v>
      </c>
      <c r="L25" s="78" t="s">
        <v>29</v>
      </c>
      <c r="M25" s="78" t="s">
        <v>29</v>
      </c>
      <c r="N25" s="78" t="s">
        <v>29</v>
      </c>
      <c r="O25" s="78" t="s">
        <v>285</v>
      </c>
      <c r="U25" s="7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7A39-D6C0-4781-8C22-B616D6F42374}">
  <sheetPr codeName="Sheet7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289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0" customFormat="1">
      <c r="A11" s="70" t="s">
        <v>283</v>
      </c>
      <c r="B11" s="77" t="s">
        <v>36</v>
      </c>
      <c r="C11" s="77">
        <v>1</v>
      </c>
      <c r="D11" s="77"/>
      <c r="E11" s="78" t="s">
        <v>90</v>
      </c>
      <c r="F11" s="78" t="s">
        <v>29</v>
      </c>
      <c r="G11" s="78" t="s">
        <v>35</v>
      </c>
      <c r="H11" s="78" t="s">
        <v>32</v>
      </c>
      <c r="I11" s="78" t="s">
        <v>29</v>
      </c>
      <c r="J11" s="78" t="s">
        <v>29</v>
      </c>
      <c r="K11" s="78" t="s">
        <v>29</v>
      </c>
      <c r="L11" s="78" t="s">
        <v>29</v>
      </c>
      <c r="M11" s="78" t="s">
        <v>29</v>
      </c>
      <c r="N11" s="78" t="s">
        <v>29</v>
      </c>
      <c r="O11" s="78" t="s">
        <v>285</v>
      </c>
      <c r="U11" s="77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289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291</v>
      </c>
      <c r="U14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C954-EDC9-4379-830D-3A5467AA94CD}">
  <sheetPr codeName="Sheet8"/>
  <dimension ref="A1:U38"/>
  <sheetViews>
    <sheetView workbookViewId="0">
      <selection activeCell="A31" sqref="A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441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377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U24" s="40"/>
    </row>
    <row r="25" spans="1:21" s="7" customFormat="1">
      <c r="A25" s="7" t="s">
        <v>293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295</v>
      </c>
      <c r="U25" s="32"/>
    </row>
    <row r="28" spans="1:21" s="63" customFormat="1">
      <c r="P28" s="65"/>
    </row>
    <row r="38" spans="16:16" s="63" customFormat="1">
      <c r="P38" s="6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677-FB0B-42B7-B45E-375C4027BCB5}">
  <sheetPr codeName="Sheet9"/>
  <dimension ref="A1:U14"/>
  <sheetViews>
    <sheetView workbookViewId="0">
      <selection activeCell="D13" sqref="D1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298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293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442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298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299</v>
      </c>
      <c r="U14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B1FE-2DEF-4D4C-A2C7-ACEB88A7BCCE}">
  <sheetPr codeName="Sheet10"/>
  <dimension ref="A1:U25"/>
  <sheetViews>
    <sheetView workbookViewId="0">
      <selection activeCell="A19" sqref="A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300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296</v>
      </c>
      <c r="U12" s="40"/>
    </row>
    <row r="13" spans="1:21" s="2" customFormat="1">
      <c r="A13" s="2" t="s">
        <v>262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447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377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U24" s="40"/>
    </row>
    <row r="25" spans="1:21" s="7" customFormat="1">
      <c r="A25" s="7" t="s">
        <v>301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302</v>
      </c>
      <c r="U25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A0-FAC3-4BBD-8F7D-B9DCE12303D3}">
  <sheetPr codeName="Sheet11"/>
  <dimension ref="A1:U15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303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304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302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303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305</v>
      </c>
      <c r="U14" s="40"/>
    </row>
    <row r="15" spans="1:21">
      <c r="O15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6821-CA5F-4E15-94D6-81CAF42B098A}">
  <dimension ref="A1:U25"/>
  <sheetViews>
    <sheetView workbookViewId="0">
      <selection activeCell="H28" sqref="H28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384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296</v>
      </c>
      <c r="U12" s="40"/>
    </row>
    <row r="13" spans="1:21" s="2" customFormat="1">
      <c r="A13" s="2" t="s">
        <v>262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447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382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383</v>
      </c>
      <c r="P18" s="31" t="s">
        <v>377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U24" s="40"/>
    </row>
    <row r="25" spans="1:21" s="7" customFormat="1">
      <c r="A25" s="7" t="s">
        <v>384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386</v>
      </c>
      <c r="U25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BD7C-859D-4BDE-9288-D99B26976B2D}">
  <dimension ref="A1:U15"/>
  <sheetViews>
    <sheetView workbookViewId="0">
      <selection activeCell="B28" sqref="B28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387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388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384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386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387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389</v>
      </c>
      <c r="U14" s="40"/>
    </row>
    <row r="15" spans="1:21">
      <c r="O1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EB02-5F61-4DBC-A920-EEDB8D16BC3E}">
  <sheetPr codeName="Sheet12"/>
  <dimension ref="A1:U25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296</v>
      </c>
      <c r="U12" s="40"/>
    </row>
    <row r="13" spans="1:21" s="2" customFormat="1">
      <c r="A13" s="2" t="s">
        <v>261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449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377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U24" s="40"/>
    </row>
    <row r="25" spans="1:21" s="7" customFormat="1">
      <c r="A25" s="7" t="s">
        <v>306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308</v>
      </c>
      <c r="U25" s="3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A15A-0202-48A4-9FE9-8C52B5A5B71A}">
  <sheetPr codeName="Sheet13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309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310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306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308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311</v>
      </c>
      <c r="U1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B670-3B62-4019-8874-98B1D53CD882}">
  <sheetPr codeName="Sheet27"/>
  <dimension ref="A1:O12"/>
  <sheetViews>
    <sheetView workbookViewId="0">
      <selection activeCell="B40" sqref="B40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50</v>
      </c>
      <c r="C2" s="3"/>
      <c r="D2" s="5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341</v>
      </c>
      <c r="C4" s="3"/>
      <c r="D4" s="5"/>
    </row>
    <row r="5" spans="1:15">
      <c r="A5" t="s">
        <v>13</v>
      </c>
      <c r="B5" s="7" t="s">
        <v>35</v>
      </c>
      <c r="C5" s="3"/>
      <c r="D5" s="5"/>
    </row>
    <row r="6" spans="1:15">
      <c r="A6" t="s">
        <v>14</v>
      </c>
      <c r="B6">
        <v>1</v>
      </c>
      <c r="C6" s="3"/>
    </row>
    <row r="7" spans="1:15">
      <c r="A7" t="s">
        <v>15</v>
      </c>
      <c r="B7" t="s">
        <v>16</v>
      </c>
    </row>
    <row r="8" spans="1:15">
      <c r="A8" t="s">
        <v>17</v>
      </c>
      <c r="B8" t="s">
        <v>18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11" t="s">
        <v>95</v>
      </c>
      <c r="B11" s="32" t="s">
        <v>18</v>
      </c>
      <c r="C11" s="62">
        <v>1</v>
      </c>
      <c r="D11" s="14" t="s">
        <v>90</v>
      </c>
      <c r="E11" s="14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340</v>
      </c>
      <c r="O11" s="24"/>
    </row>
    <row r="12" spans="1:15" s="7" customFormat="1">
      <c r="A12" s="7" t="s">
        <v>50</v>
      </c>
      <c r="B12" s="32" t="s">
        <v>18</v>
      </c>
      <c r="C12" s="62">
        <v>1</v>
      </c>
      <c r="D12" s="14" t="s">
        <v>90</v>
      </c>
      <c r="E12" s="14" t="s">
        <v>29</v>
      </c>
      <c r="F12" s="14" t="s">
        <v>35</v>
      </c>
      <c r="G12" s="14" t="s">
        <v>31</v>
      </c>
      <c r="H12" s="14" t="s">
        <v>29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286</v>
      </c>
      <c r="O12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ADA3-B072-4C27-833A-8523FC42518F}">
  <sheetPr codeName="Sheet14"/>
  <dimension ref="A1:U25"/>
  <sheetViews>
    <sheetView workbookViewId="0">
      <selection activeCell="D21" sqref="D2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375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376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433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296</v>
      </c>
      <c r="U12" s="40"/>
    </row>
    <row r="13" spans="1:21" s="2" customFormat="1">
      <c r="A13" s="2" t="s">
        <v>261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449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customFormat="1">
      <c r="A18" s="2" t="s">
        <v>366</v>
      </c>
      <c r="B18" s="40" t="s">
        <v>18</v>
      </c>
      <c r="C18" s="39">
        <f>0.00075*(8+10)*2.5</f>
        <v>3.3750000000000002E-2</v>
      </c>
      <c r="D18" s="38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367</v>
      </c>
      <c r="P18" s="31" t="s">
        <v>377</v>
      </c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206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U24" s="40"/>
    </row>
    <row r="25" spans="1:21" s="7" customFormat="1">
      <c r="A25" s="7" t="s">
        <v>375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378</v>
      </c>
      <c r="U25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4016-0431-4322-A02A-45C24AA3C05D}">
  <sheetPr codeName="Sheet15"/>
  <dimension ref="A1:U14"/>
  <sheetViews>
    <sheetView workbookViewId="0">
      <selection activeCell="C6" sqref="C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379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380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375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378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379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381</v>
      </c>
      <c r="U14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77E6-AB9A-4475-8953-48FDD54C416C}">
  <sheetPr codeName="Sheet16"/>
  <dimension ref="A1:U25"/>
  <sheetViews>
    <sheetView workbookViewId="0">
      <selection activeCell="D34" sqref="D3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314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444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441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75</v>
      </c>
      <c r="B14" s="40" t="s">
        <v>18</v>
      </c>
      <c r="C14" s="49">
        <f>2*0.07</f>
        <v>0.14000000000000001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2" t="s">
        <v>313</v>
      </c>
      <c r="U14" s="40"/>
    </row>
    <row r="15" spans="1:21" s="2" customFormat="1">
      <c r="A15" s="2" t="s">
        <v>66</v>
      </c>
      <c r="B15" s="40" t="s">
        <v>18</v>
      </c>
      <c r="C15" s="49">
        <f>2*0.15</f>
        <v>0.3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P15" s="2" t="s">
        <v>313</v>
      </c>
      <c r="U15" s="40"/>
    </row>
    <row r="16" spans="1:21" s="2" customFormat="1">
      <c r="A16" s="2" t="s">
        <v>89</v>
      </c>
      <c r="B16" s="40" t="s">
        <v>18</v>
      </c>
      <c r="C16" s="49">
        <f>2*0.03</f>
        <v>0.06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2" t="s">
        <v>313</v>
      </c>
      <c r="U16" s="40"/>
    </row>
    <row r="17" spans="1:21" s="2" customFormat="1">
      <c r="A17" s="2" t="s">
        <v>67</v>
      </c>
      <c r="B17" s="40" t="s">
        <v>18</v>
      </c>
      <c r="C17" s="49">
        <f>2*0.3</f>
        <v>0.6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2" t="s">
        <v>313</v>
      </c>
      <c r="U17" s="40"/>
    </row>
    <row r="18" spans="1:21" s="2" customFormat="1">
      <c r="A18" s="2" t="s">
        <v>62</v>
      </c>
      <c r="B18" s="40" t="s">
        <v>18</v>
      </c>
      <c r="C18" s="39">
        <f>DG_coated_prod!C18*2</f>
        <v>6.7500000000000004E-2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2" t="s">
        <v>313</v>
      </c>
      <c r="U18" s="40"/>
    </row>
    <row r="19" spans="1:21" s="2" customFormat="1">
      <c r="A19" s="2" t="s">
        <v>64</v>
      </c>
      <c r="B19" s="40" t="s">
        <v>18</v>
      </c>
      <c r="C19" s="49">
        <f>2*0.0095</f>
        <v>1.9E-2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P19" s="2" t="s">
        <v>313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P20" s="2" t="s">
        <v>312</v>
      </c>
      <c r="U20" s="40"/>
    </row>
    <row r="21" spans="1:21" s="2" customFormat="1">
      <c r="A21" s="2" t="s">
        <v>78</v>
      </c>
      <c r="B21" s="40" t="s">
        <v>73</v>
      </c>
      <c r="C21" s="49">
        <f>1.5*0.00024</f>
        <v>3.6000000000000002E-4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P21" s="2" t="s">
        <v>312</v>
      </c>
      <c r="U21" s="40"/>
    </row>
    <row r="22" spans="1:21" s="2" customFormat="1">
      <c r="A22" s="2" t="s">
        <v>69</v>
      </c>
      <c r="B22" s="40" t="s">
        <v>33</v>
      </c>
      <c r="C22" s="49">
        <f>1.5*3.2</f>
        <v>4.8000000000000007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P22" s="2" t="s">
        <v>312</v>
      </c>
      <c r="U22" s="40"/>
    </row>
    <row r="23" spans="1:21" s="2" customFormat="1">
      <c r="A23" s="2" t="s">
        <v>71</v>
      </c>
      <c r="B23" s="40" t="s">
        <v>73</v>
      </c>
      <c r="C23" s="49">
        <f>1.5*-0.001</f>
        <v>-1.5E-3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P23" s="2" t="s">
        <v>312</v>
      </c>
      <c r="U23" s="40"/>
    </row>
    <row r="24" spans="1:21" s="2" customFormat="1">
      <c r="A24" s="2" t="s">
        <v>206</v>
      </c>
      <c r="B24" s="40" t="s">
        <v>18</v>
      </c>
      <c r="C24" s="49">
        <f>1.5*-1.356</f>
        <v>-2.0340000000000003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425</v>
      </c>
      <c r="P24" s="2" t="s">
        <v>312</v>
      </c>
      <c r="U24" s="40"/>
    </row>
    <row r="25" spans="1:21" s="7" customFormat="1">
      <c r="A25" s="7" t="s">
        <v>314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317</v>
      </c>
      <c r="U25" s="3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EBF6-CD55-409E-91B7-0CE892F24D26}">
  <sheetPr codeName="Sheet17"/>
  <dimension ref="A1:U14"/>
  <sheetViews>
    <sheetView workbookViewId="0">
      <selection activeCell="D12" sqref="D12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319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320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314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317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443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319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321</v>
      </c>
      <c r="U14" s="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509A-F936-4B7B-BA4A-16729DF16FE1}">
  <sheetPr codeName="Sheet18"/>
  <dimension ref="A1:U26"/>
  <sheetViews>
    <sheetView workbookViewId="0">
      <selection activeCell="C16" sqref="C16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328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262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447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313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429</v>
      </c>
      <c r="P16" s="2" t="s">
        <v>313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430</v>
      </c>
      <c r="P17" s="2" t="s">
        <v>313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313</v>
      </c>
      <c r="U18" s="40"/>
    </row>
    <row r="19" spans="1:21" s="2" customFormat="1">
      <c r="A19" s="2" t="s">
        <v>62</v>
      </c>
      <c r="B19" s="40" t="s">
        <v>18</v>
      </c>
      <c r="C19" s="39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313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313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431</v>
      </c>
      <c r="P21" s="2" t="s">
        <v>312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312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312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312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425</v>
      </c>
      <c r="P25" s="2" t="s">
        <v>312</v>
      </c>
      <c r="U25" s="40"/>
    </row>
    <row r="26" spans="1:21" s="7" customFormat="1">
      <c r="A26" s="7" t="s">
        <v>328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316</v>
      </c>
      <c r="U26" s="3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111-FA2E-4435-A04B-AAA1F02757D6}">
  <sheetPr codeName="Sheet19"/>
  <dimension ref="A1:U14"/>
  <sheetViews>
    <sheetView workbookViewId="0">
      <selection activeCell="C40" sqref="C40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330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328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316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438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7" customFormat="1">
      <c r="A14" s="32" t="s">
        <v>329</v>
      </c>
      <c r="B14" s="32" t="s">
        <v>36</v>
      </c>
      <c r="C14" s="32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31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357</v>
      </c>
      <c r="U14" s="3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640-631B-400C-B69A-FFD21407475F}">
  <sheetPr codeName="Sheet20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322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323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261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449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313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429</v>
      </c>
      <c r="P16" s="2" t="s">
        <v>313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430</v>
      </c>
      <c r="P17" s="2" t="s">
        <v>313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313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313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313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431</v>
      </c>
      <c r="P21" s="2" t="s">
        <v>312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312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312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312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425</v>
      </c>
      <c r="P25" s="2" t="s">
        <v>312</v>
      </c>
      <c r="U25" s="40"/>
    </row>
    <row r="26" spans="1:21" s="7" customFormat="1">
      <c r="A26" s="7" t="s">
        <v>322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324</v>
      </c>
      <c r="U26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1DD5-7CAA-44AD-88C3-117C3957F247}">
  <sheetPr codeName="Sheet21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325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326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322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324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325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327</v>
      </c>
      <c r="U14" s="4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629-42FD-488B-8BAA-9E693C02F5B3}">
  <dimension ref="A1:U26"/>
  <sheetViews>
    <sheetView workbookViewId="0">
      <selection activeCell="A29" sqref="A2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390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261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449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313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429</v>
      </c>
      <c r="P16" s="2" t="s">
        <v>313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430</v>
      </c>
      <c r="P17" s="2" t="s">
        <v>313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313</v>
      </c>
      <c r="U18" s="40"/>
    </row>
    <row r="19" spans="1:21" customFormat="1">
      <c r="A19" s="2" t="s">
        <v>382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48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383</v>
      </c>
      <c r="P19" s="31" t="s">
        <v>368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313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431</v>
      </c>
      <c r="P21" s="2" t="s">
        <v>312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312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312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312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425</v>
      </c>
      <c r="P25" s="2" t="s">
        <v>312</v>
      </c>
      <c r="U25" s="40"/>
    </row>
    <row r="26" spans="1:21" s="7" customFormat="1">
      <c r="A26" s="7" t="s">
        <v>390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392</v>
      </c>
      <c r="U26" s="3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E25-426B-427F-97F3-525FE13ED429}">
  <dimension ref="A1:U14"/>
  <sheetViews>
    <sheetView workbookViewId="0">
      <selection activeCell="N26" sqref="N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393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394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390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392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393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395</v>
      </c>
      <c r="U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03FD-AEBF-4048-BF7F-C9E074D5EE1A}">
  <sheetPr codeName="Sheet28"/>
  <dimension ref="A1:P40"/>
  <sheetViews>
    <sheetView workbookViewId="0"/>
  </sheetViews>
  <sheetFormatPr defaultColWidth="8.85546875" defaultRowHeight="15"/>
  <cols>
    <col min="1" max="1" width="30.140625" customWidth="1"/>
    <col min="2" max="2" width="29.42578125" bestFit="1" customWidth="1"/>
    <col min="3" max="3" width="18.85546875" customWidth="1"/>
    <col min="4" max="4" width="8.7109375" bestFit="1" customWidth="1"/>
    <col min="5" max="5" width="24.140625" customWidth="1"/>
    <col min="6" max="6" width="14.5703125" customWidth="1"/>
    <col min="7" max="7" width="9" customWidth="1"/>
    <col min="8" max="13" width="18.140625" customWidth="1"/>
    <col min="14" max="14" width="5.85546875" customWidth="1"/>
    <col min="15" max="15" width="37.42578125" bestFit="1" customWidth="1"/>
  </cols>
  <sheetData>
    <row r="1" spans="1:16">
      <c r="A1" t="s">
        <v>2</v>
      </c>
      <c r="B1">
        <v>11</v>
      </c>
      <c r="C1" s="4"/>
      <c r="D1" s="4"/>
    </row>
    <row r="2" spans="1:16" ht="15.75">
      <c r="A2" s="1" t="s">
        <v>9</v>
      </c>
      <c r="B2" s="6" t="s">
        <v>186</v>
      </c>
      <c r="C2" s="3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342</v>
      </c>
      <c r="C4" s="3"/>
      <c r="D4" s="3"/>
      <c r="E4" s="5"/>
    </row>
    <row r="5" spans="1:16">
      <c r="A5" t="s">
        <v>13</v>
      </c>
      <c r="B5" s="7" t="s">
        <v>35</v>
      </c>
      <c r="C5" s="3"/>
      <c r="D5" s="3"/>
      <c r="E5" s="5"/>
    </row>
    <row r="6" spans="1:16">
      <c r="A6" t="s">
        <v>14</v>
      </c>
      <c r="B6">
        <v>1</v>
      </c>
      <c r="C6" s="3"/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11" t="s">
        <v>95</v>
      </c>
      <c r="B11" s="32" t="s">
        <v>18</v>
      </c>
      <c r="C11" s="43">
        <v>1.02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340</v>
      </c>
      <c r="P11" s="28"/>
    </row>
    <row r="12" spans="1:16" s="2" customFormat="1">
      <c r="A12" s="12" t="s">
        <v>187</v>
      </c>
      <c r="B12" s="40" t="s">
        <v>18</v>
      </c>
      <c r="C12" s="44">
        <v>2.02E-4</v>
      </c>
      <c r="D12" s="40"/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211</v>
      </c>
      <c r="P12" s="26" t="s">
        <v>226</v>
      </c>
    </row>
    <row r="13" spans="1:16" s="2" customFormat="1">
      <c r="A13" s="12" t="s">
        <v>62</v>
      </c>
      <c r="B13" s="40" t="s">
        <v>18</v>
      </c>
      <c r="C13" s="44">
        <v>4.46E-4</v>
      </c>
      <c r="D13" s="40"/>
      <c r="E13" s="15" t="s">
        <v>41</v>
      </c>
      <c r="F13" s="15" t="s">
        <v>29</v>
      </c>
      <c r="G13" s="15" t="s">
        <v>43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63</v>
      </c>
      <c r="P13" s="26" t="s">
        <v>226</v>
      </c>
    </row>
    <row r="14" spans="1:16" s="2" customFormat="1">
      <c r="A14" s="12" t="s">
        <v>188</v>
      </c>
      <c r="B14" s="40" t="s">
        <v>18</v>
      </c>
      <c r="C14" s="44">
        <v>5.9700000000000001E-5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212</v>
      </c>
      <c r="P14" s="26" t="s">
        <v>226</v>
      </c>
    </row>
    <row r="15" spans="1:16" s="2" customFormat="1">
      <c r="A15" s="12" t="s">
        <v>189</v>
      </c>
      <c r="B15" s="40" t="s">
        <v>199</v>
      </c>
      <c r="C15" s="44">
        <v>1.9199999999999998E-2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423</v>
      </c>
      <c r="P15" s="26" t="s">
        <v>226</v>
      </c>
    </row>
    <row r="16" spans="1:16" s="2" customFormat="1">
      <c r="A16" s="12" t="s">
        <v>56</v>
      </c>
      <c r="B16" s="40" t="s">
        <v>33</v>
      </c>
      <c r="C16" s="44">
        <v>6.7900000000000002E-2</v>
      </c>
      <c r="D16" s="40"/>
      <c r="E16" s="15" t="s">
        <v>41</v>
      </c>
      <c r="F16" s="15" t="s">
        <v>29</v>
      </c>
      <c r="G16" s="15" t="s">
        <v>35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57</v>
      </c>
      <c r="P16" s="26" t="s">
        <v>226</v>
      </c>
    </row>
    <row r="17" spans="1:16" s="2" customFormat="1">
      <c r="A17" s="12" t="s">
        <v>101</v>
      </c>
      <c r="B17" s="40" t="s">
        <v>17</v>
      </c>
      <c r="C17" s="44">
        <v>3.5500000000000001E-10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103</v>
      </c>
      <c r="P17" s="26" t="s">
        <v>226</v>
      </c>
    </row>
    <row r="18" spans="1:16" s="2" customFormat="1">
      <c r="A18" s="12" t="s">
        <v>210</v>
      </c>
      <c r="B18" s="40" t="s">
        <v>199</v>
      </c>
      <c r="C18" s="44">
        <v>5.3958000000000001E-5</v>
      </c>
      <c r="D18" s="40"/>
      <c r="E18" s="15" t="s">
        <v>41</v>
      </c>
      <c r="F18" s="15" t="s">
        <v>29</v>
      </c>
      <c r="G18" s="15" t="s">
        <v>59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213</v>
      </c>
      <c r="P18" s="26" t="s">
        <v>226</v>
      </c>
    </row>
    <row r="19" spans="1:16" s="2" customFormat="1">
      <c r="A19" s="12" t="s">
        <v>190</v>
      </c>
      <c r="B19" s="40" t="s">
        <v>18</v>
      </c>
      <c r="C19" s="44">
        <v>2.0200000000000006E-4</v>
      </c>
      <c r="D19" s="40"/>
      <c r="E19" s="15" t="s">
        <v>41</v>
      </c>
      <c r="F19" s="15" t="s">
        <v>29</v>
      </c>
      <c r="G19" s="15" t="s">
        <v>59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23" t="s">
        <v>214</v>
      </c>
      <c r="P19" s="26" t="s">
        <v>226</v>
      </c>
    </row>
    <row r="20" spans="1:16" s="2" customFormat="1">
      <c r="A20" s="12" t="s">
        <v>191</v>
      </c>
      <c r="B20" s="40" t="s">
        <v>18</v>
      </c>
      <c r="C20" s="44">
        <v>2.02E-4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215</v>
      </c>
      <c r="P20" s="26" t="s">
        <v>226</v>
      </c>
    </row>
    <row r="21" spans="1:16" s="2" customFormat="1">
      <c r="A21" s="12" t="s">
        <v>204</v>
      </c>
      <c r="B21" s="40" t="s">
        <v>18</v>
      </c>
      <c r="C21" s="44">
        <v>-2.0900000000000001E-4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420</v>
      </c>
      <c r="P21" s="26" t="s">
        <v>226</v>
      </c>
    </row>
    <row r="22" spans="1:16" s="2" customFormat="1">
      <c r="A22" s="12" t="s">
        <v>192</v>
      </c>
      <c r="B22" s="40" t="s">
        <v>18</v>
      </c>
      <c r="C22" s="44">
        <v>5.9700000000000001E-5</v>
      </c>
      <c r="D22" s="40"/>
      <c r="E22" s="15" t="s">
        <v>41</v>
      </c>
      <c r="F22" s="15" t="s">
        <v>29</v>
      </c>
      <c r="G22" s="15" t="s">
        <v>48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216</v>
      </c>
      <c r="P22" s="26" t="s">
        <v>226</v>
      </c>
    </row>
    <row r="23" spans="1:16" s="2" customFormat="1">
      <c r="A23" s="12" t="s">
        <v>108</v>
      </c>
      <c r="B23" s="40" t="s">
        <v>18</v>
      </c>
      <c r="C23" s="44">
        <v>2.8700000000000001E-6</v>
      </c>
      <c r="D23" s="40"/>
      <c r="E23" s="15" t="s">
        <v>41</v>
      </c>
      <c r="F23" s="15" t="s">
        <v>29</v>
      </c>
      <c r="G23" s="15" t="s">
        <v>43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109</v>
      </c>
      <c r="P23" s="26" t="s">
        <v>226</v>
      </c>
    </row>
    <row r="24" spans="1:16" s="2" customFormat="1">
      <c r="A24" s="12" t="s">
        <v>124</v>
      </c>
      <c r="B24" s="40" t="s">
        <v>18</v>
      </c>
      <c r="C24" s="44">
        <v>1.4300000000000001E-3</v>
      </c>
      <c r="D24" s="40"/>
      <c r="E24" s="15" t="s">
        <v>41</v>
      </c>
      <c r="F24" s="15" t="s">
        <v>29</v>
      </c>
      <c r="G24" s="15" t="s">
        <v>43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125</v>
      </c>
      <c r="P24" s="26" t="s">
        <v>226</v>
      </c>
    </row>
    <row r="25" spans="1:16" s="2" customFormat="1">
      <c r="A25" s="12" t="s">
        <v>193</v>
      </c>
      <c r="B25" s="40" t="s">
        <v>18</v>
      </c>
      <c r="C25" s="44">
        <v>2.02E-4</v>
      </c>
      <c r="D25" s="40"/>
      <c r="E25" s="15" t="s">
        <v>41</v>
      </c>
      <c r="F25" s="15" t="s">
        <v>29</v>
      </c>
      <c r="G25" s="15" t="s">
        <v>48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217</v>
      </c>
      <c r="P25" s="26" t="s">
        <v>226</v>
      </c>
    </row>
    <row r="26" spans="1:16" s="2" customFormat="1">
      <c r="A26" s="12" t="s">
        <v>194</v>
      </c>
      <c r="B26" s="40" t="s">
        <v>18</v>
      </c>
      <c r="C26" s="44">
        <v>1.8100000000000001E-4</v>
      </c>
      <c r="D26" s="40"/>
      <c r="E26" s="15" t="s">
        <v>41</v>
      </c>
      <c r="F26" s="15" t="s">
        <v>29</v>
      </c>
      <c r="G26" s="15" t="s">
        <v>43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218</v>
      </c>
      <c r="P26" s="26" t="s">
        <v>226</v>
      </c>
    </row>
    <row r="27" spans="1:16" s="2" customFormat="1">
      <c r="A27" s="12" t="s">
        <v>195</v>
      </c>
      <c r="B27" s="40" t="s">
        <v>18</v>
      </c>
      <c r="C27" s="44">
        <v>3.1999999999999999E-5</v>
      </c>
      <c r="D27" s="40"/>
      <c r="E27" s="15" t="s">
        <v>41</v>
      </c>
      <c r="F27" s="15" t="s">
        <v>29</v>
      </c>
      <c r="G27" s="15" t="s">
        <v>48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219</v>
      </c>
      <c r="P27" s="26" t="s">
        <v>226</v>
      </c>
    </row>
    <row r="28" spans="1:16" s="2" customFormat="1">
      <c r="A28" s="12" t="s">
        <v>196</v>
      </c>
      <c r="B28" s="40" t="s">
        <v>18</v>
      </c>
      <c r="C28" s="44">
        <v>2.6599999999999999E-6</v>
      </c>
      <c r="D28" s="40"/>
      <c r="E28" s="15" t="s">
        <v>41</v>
      </c>
      <c r="F28" s="15" t="s">
        <v>29</v>
      </c>
      <c r="G28" s="15" t="s">
        <v>48</v>
      </c>
      <c r="H28" s="15" t="s">
        <v>32</v>
      </c>
      <c r="I28" s="15" t="s">
        <v>29</v>
      </c>
      <c r="J28" s="15" t="s">
        <v>29</v>
      </c>
      <c r="K28" s="15" t="s">
        <v>29</v>
      </c>
      <c r="L28" s="15" t="s">
        <v>29</v>
      </c>
      <c r="M28" s="15" t="s">
        <v>29</v>
      </c>
      <c r="N28" s="15" t="s">
        <v>29</v>
      </c>
      <c r="O28" s="15" t="s">
        <v>220</v>
      </c>
      <c r="P28" s="26" t="s">
        <v>226</v>
      </c>
    </row>
    <row r="29" spans="1:16" s="2" customFormat="1">
      <c r="A29" s="12" t="s">
        <v>205</v>
      </c>
      <c r="B29" s="40" t="s">
        <v>18</v>
      </c>
      <c r="C29" s="44">
        <v>1E-4</v>
      </c>
      <c r="D29" s="40"/>
      <c r="E29" s="15" t="s">
        <v>41</v>
      </c>
      <c r="F29" s="15" t="s">
        <v>29</v>
      </c>
      <c r="G29" s="15" t="s">
        <v>59</v>
      </c>
      <c r="H29" s="15" t="s">
        <v>32</v>
      </c>
      <c r="I29" s="15" t="s">
        <v>29</v>
      </c>
      <c r="J29" s="15" t="s">
        <v>29</v>
      </c>
      <c r="K29" s="15" t="s">
        <v>29</v>
      </c>
      <c r="L29" s="15" t="s">
        <v>29</v>
      </c>
      <c r="M29" s="15" t="s">
        <v>29</v>
      </c>
      <c r="N29" s="15" t="s">
        <v>29</v>
      </c>
      <c r="O29" s="15" t="s">
        <v>221</v>
      </c>
      <c r="P29" s="26" t="s">
        <v>226</v>
      </c>
    </row>
    <row r="30" spans="1:16" s="2" customFormat="1">
      <c r="A30" s="12" t="s">
        <v>197</v>
      </c>
      <c r="B30" s="40" t="s">
        <v>200</v>
      </c>
      <c r="C30" s="44">
        <v>2.2000000000000001E-3</v>
      </c>
      <c r="D30" s="40"/>
      <c r="E30" s="15" t="s">
        <v>41</v>
      </c>
      <c r="F30" s="15" t="s">
        <v>29</v>
      </c>
      <c r="G30" s="15" t="s">
        <v>43</v>
      </c>
      <c r="H30" s="15" t="s">
        <v>32</v>
      </c>
      <c r="I30" s="15" t="s">
        <v>29</v>
      </c>
      <c r="J30" s="15" t="s">
        <v>29</v>
      </c>
      <c r="K30" s="15" t="s">
        <v>29</v>
      </c>
      <c r="L30" s="15" t="s">
        <v>29</v>
      </c>
      <c r="M30" s="15" t="s">
        <v>29</v>
      </c>
      <c r="N30" s="15" t="s">
        <v>29</v>
      </c>
      <c r="O30" s="15" t="s">
        <v>424</v>
      </c>
      <c r="P30" s="26" t="s">
        <v>226</v>
      </c>
    </row>
    <row r="31" spans="1:16" s="2" customFormat="1">
      <c r="A31" s="12" t="s">
        <v>206</v>
      </c>
      <c r="B31" s="40" t="s">
        <v>18</v>
      </c>
      <c r="C31" s="44">
        <v>-1.9599999999999999E-2</v>
      </c>
      <c r="D31" s="40"/>
      <c r="E31" s="15" t="s">
        <v>41</v>
      </c>
      <c r="F31" s="15" t="s">
        <v>29</v>
      </c>
      <c r="G31" s="15" t="s">
        <v>35</v>
      </c>
      <c r="H31" s="15" t="s">
        <v>32</v>
      </c>
      <c r="I31" s="15" t="s">
        <v>29</v>
      </c>
      <c r="J31" s="15" t="s">
        <v>29</v>
      </c>
      <c r="K31" s="15" t="s">
        <v>29</v>
      </c>
      <c r="L31" s="15" t="s">
        <v>29</v>
      </c>
      <c r="M31" s="15" t="s">
        <v>29</v>
      </c>
      <c r="N31" s="15" t="s">
        <v>29</v>
      </c>
      <c r="O31" s="15" t="s">
        <v>425</v>
      </c>
      <c r="P31" s="26" t="s">
        <v>226</v>
      </c>
    </row>
    <row r="32" spans="1:16" s="2" customFormat="1">
      <c r="A32" s="12" t="s">
        <v>207</v>
      </c>
      <c r="B32" s="40" t="s">
        <v>18</v>
      </c>
      <c r="C32" s="44">
        <v>-7.4800000000000002E-5</v>
      </c>
      <c r="D32" s="40"/>
      <c r="E32" s="15" t="s">
        <v>41</v>
      </c>
      <c r="F32" s="15" t="s">
        <v>29</v>
      </c>
      <c r="G32" s="15" t="s">
        <v>35</v>
      </c>
      <c r="H32" s="15" t="s">
        <v>32</v>
      </c>
      <c r="I32" s="15" t="s">
        <v>29</v>
      </c>
      <c r="J32" s="15" t="s">
        <v>29</v>
      </c>
      <c r="K32" s="15" t="s">
        <v>29</v>
      </c>
      <c r="L32" s="15" t="s">
        <v>29</v>
      </c>
      <c r="M32" s="15" t="s">
        <v>29</v>
      </c>
      <c r="N32" s="15" t="s">
        <v>29</v>
      </c>
      <c r="O32" s="15" t="s">
        <v>222</v>
      </c>
      <c r="P32" s="26" t="s">
        <v>226</v>
      </c>
    </row>
    <row r="33" spans="1:16" s="2" customFormat="1">
      <c r="A33" s="12" t="s">
        <v>198</v>
      </c>
      <c r="B33" s="40" t="s">
        <v>18</v>
      </c>
      <c r="C33" s="44">
        <v>-2.2800000000000046E-5</v>
      </c>
      <c r="D33" s="40"/>
      <c r="E33" s="15" t="s">
        <v>41</v>
      </c>
      <c r="F33" s="15" t="s">
        <v>29</v>
      </c>
      <c r="G33" s="15" t="s">
        <v>59</v>
      </c>
      <c r="H33" s="15" t="s">
        <v>32</v>
      </c>
      <c r="I33" s="15" t="s">
        <v>29</v>
      </c>
      <c r="J33" s="15" t="s">
        <v>29</v>
      </c>
      <c r="K33" s="15" t="s">
        <v>29</v>
      </c>
      <c r="L33" s="15" t="s">
        <v>29</v>
      </c>
      <c r="M33" s="15" t="s">
        <v>29</v>
      </c>
      <c r="N33" s="15" t="s">
        <v>29</v>
      </c>
      <c r="O33" s="23" t="s">
        <v>223</v>
      </c>
      <c r="P33" s="26" t="s">
        <v>226</v>
      </c>
    </row>
    <row r="34" spans="1:16" s="2" customFormat="1">
      <c r="A34" s="12" t="s">
        <v>208</v>
      </c>
      <c r="B34" s="40" t="s">
        <v>18</v>
      </c>
      <c r="C34" s="44">
        <v>-7.4800000000000002E-5</v>
      </c>
      <c r="D34" s="40"/>
      <c r="E34" s="15" t="s">
        <v>41</v>
      </c>
      <c r="F34" s="15" t="s">
        <v>29</v>
      </c>
      <c r="G34" s="15" t="s">
        <v>35</v>
      </c>
      <c r="H34" s="15" t="s">
        <v>32</v>
      </c>
      <c r="I34" s="15" t="s">
        <v>29</v>
      </c>
      <c r="J34" s="15" t="s">
        <v>29</v>
      </c>
      <c r="K34" s="15" t="s">
        <v>29</v>
      </c>
      <c r="L34" s="15" t="s">
        <v>29</v>
      </c>
      <c r="M34" s="15" t="s">
        <v>29</v>
      </c>
      <c r="N34" s="15" t="s">
        <v>29</v>
      </c>
      <c r="O34" s="15" t="s">
        <v>224</v>
      </c>
      <c r="P34" s="26" t="s">
        <v>226</v>
      </c>
    </row>
    <row r="35" spans="1:16" s="2" customFormat="1">
      <c r="A35" s="12" t="s">
        <v>209</v>
      </c>
      <c r="B35" s="40" t="s">
        <v>18</v>
      </c>
      <c r="C35" s="44">
        <v>-1.0399999999999999E-4</v>
      </c>
      <c r="D35" s="40"/>
      <c r="E35" s="15" t="s">
        <v>41</v>
      </c>
      <c r="F35" s="15" t="s">
        <v>29</v>
      </c>
      <c r="G35" s="15" t="s">
        <v>35</v>
      </c>
      <c r="H35" s="15" t="s">
        <v>32</v>
      </c>
      <c r="I35" s="15" t="s">
        <v>29</v>
      </c>
      <c r="J35" s="15" t="s">
        <v>29</v>
      </c>
      <c r="K35" s="15" t="s">
        <v>29</v>
      </c>
      <c r="L35" s="15" t="s">
        <v>29</v>
      </c>
      <c r="M35" s="15" t="s">
        <v>29</v>
      </c>
      <c r="N35" s="15" t="s">
        <v>29</v>
      </c>
      <c r="O35" s="15" t="s">
        <v>225</v>
      </c>
      <c r="P35" s="26" t="s">
        <v>226</v>
      </c>
    </row>
    <row r="36" spans="1:16" s="2" customFormat="1">
      <c r="A36" s="12" t="s">
        <v>71</v>
      </c>
      <c r="B36" s="40" t="s">
        <v>73</v>
      </c>
      <c r="C36" s="44">
        <v>-5.1100000000000002E-5</v>
      </c>
      <c r="D36" s="40"/>
      <c r="E36" s="15" t="s">
        <v>41</v>
      </c>
      <c r="F36" s="15" t="s">
        <v>29</v>
      </c>
      <c r="G36" s="15" t="s">
        <v>48</v>
      </c>
      <c r="H36" s="15" t="s">
        <v>32</v>
      </c>
      <c r="I36" s="15" t="s">
        <v>29</v>
      </c>
      <c r="J36" s="15" t="s">
        <v>29</v>
      </c>
      <c r="K36" s="15" t="s">
        <v>29</v>
      </c>
      <c r="L36" s="15" t="s">
        <v>29</v>
      </c>
      <c r="M36" s="15" t="s">
        <v>29</v>
      </c>
      <c r="N36" s="15" t="s">
        <v>29</v>
      </c>
      <c r="O36" s="15" t="s">
        <v>72</v>
      </c>
      <c r="P36" s="26" t="s">
        <v>226</v>
      </c>
    </row>
    <row r="37" spans="1:16" s="2" customFormat="1">
      <c r="A37" s="12" t="s">
        <v>201</v>
      </c>
      <c r="B37" s="40" t="s">
        <v>73</v>
      </c>
      <c r="C37" s="42">
        <v>5.1E-5</v>
      </c>
      <c r="D37" s="40"/>
      <c r="E37" s="15" t="s">
        <v>81</v>
      </c>
      <c r="F37" s="15" t="s">
        <v>202</v>
      </c>
      <c r="G37" s="15" t="s">
        <v>80</v>
      </c>
      <c r="H37" s="15" t="s">
        <v>30</v>
      </c>
      <c r="I37" s="15" t="s">
        <v>29</v>
      </c>
      <c r="J37" s="15" t="s">
        <v>29</v>
      </c>
      <c r="K37" s="15" t="s">
        <v>29</v>
      </c>
      <c r="L37" s="15" t="s">
        <v>29</v>
      </c>
      <c r="M37" s="15" t="s">
        <v>29</v>
      </c>
      <c r="N37" s="15" t="s">
        <v>29</v>
      </c>
      <c r="O37" s="15" t="s">
        <v>203</v>
      </c>
      <c r="P37" s="26" t="s">
        <v>226</v>
      </c>
    </row>
    <row r="38" spans="1:16">
      <c r="A38" s="7" t="s">
        <v>186</v>
      </c>
      <c r="B38" s="32" t="s">
        <v>18</v>
      </c>
      <c r="C38" s="32">
        <v>1</v>
      </c>
      <c r="D38" s="32"/>
      <c r="E38" s="14" t="s">
        <v>90</v>
      </c>
      <c r="F38" s="9" t="s">
        <v>29</v>
      </c>
      <c r="G38" s="14" t="s">
        <v>35</v>
      </c>
      <c r="H38" s="14" t="s">
        <v>31</v>
      </c>
      <c r="I38" s="14" t="s">
        <v>29</v>
      </c>
      <c r="J38" s="14" t="s">
        <v>29</v>
      </c>
      <c r="K38" s="14" t="s">
        <v>29</v>
      </c>
      <c r="L38" s="14" t="s">
        <v>29</v>
      </c>
      <c r="M38" s="14" t="s">
        <v>29</v>
      </c>
      <c r="N38" s="14" t="s">
        <v>29</v>
      </c>
      <c r="O38" s="14" t="s">
        <v>343</v>
      </c>
    </row>
    <row r="39" spans="1:16">
      <c r="C39" s="9"/>
      <c r="D39" s="9"/>
      <c r="F39" s="9"/>
    </row>
    <row r="40" spans="1:16">
      <c r="F40" s="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D52F-3247-481E-885F-1E4D61D1083E}">
  <sheetPr codeName="Sheet22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369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437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286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296</v>
      </c>
      <c r="U13" s="40"/>
    </row>
    <row r="14" spans="1:21" s="2" customFormat="1">
      <c r="A14" s="2" t="s">
        <v>261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449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313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429</v>
      </c>
      <c r="P16" s="2" t="s">
        <v>313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430</v>
      </c>
      <c r="P17" s="2" t="s">
        <v>313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313</v>
      </c>
      <c r="U18" s="40"/>
    </row>
    <row r="19" spans="1:21" customFormat="1">
      <c r="A19" s="2" t="s">
        <v>366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43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367</v>
      </c>
      <c r="P19" s="31" t="s">
        <v>368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313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431</v>
      </c>
      <c r="P21" s="2" t="s">
        <v>312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312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312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312</v>
      </c>
      <c r="U24" s="40"/>
    </row>
    <row r="25" spans="1:21" s="2" customFormat="1">
      <c r="A25" s="2" t="s">
        <v>206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425</v>
      </c>
      <c r="P25" s="2" t="s">
        <v>312</v>
      </c>
      <c r="U25" s="40"/>
    </row>
    <row r="26" spans="1:21" s="7" customFormat="1">
      <c r="A26" s="7" t="s">
        <v>369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370</v>
      </c>
      <c r="U26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667-5798-4C93-A620-B8487E61B5D7}">
  <sheetPr codeName="Sheet23"/>
  <dimension ref="A1:U14"/>
  <sheetViews>
    <sheetView workbookViewId="0">
      <selection activeCell="C26" sqref="C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372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373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369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370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372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371</v>
      </c>
      <c r="U14" s="4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A9B0-0460-44B6-A864-D628F3DA6C6A}">
  <dimension ref="A1:U22"/>
  <sheetViews>
    <sheetView workbookViewId="0">
      <selection activeCell="D32" sqref="D32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7" customFormat="1">
      <c r="A12" s="7" t="s">
        <v>74</v>
      </c>
      <c r="B12" s="32" t="s">
        <v>18</v>
      </c>
      <c r="C12" s="32">
        <v>0</v>
      </c>
      <c r="D12" s="32" t="s">
        <v>433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296</v>
      </c>
      <c r="U12" s="32"/>
    </row>
    <row r="13" spans="1:21" s="7" customFormat="1">
      <c r="A13" s="7" t="s">
        <v>262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32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447</v>
      </c>
      <c r="U13" s="32"/>
    </row>
    <row r="14" spans="1:21" s="7" customFormat="1">
      <c r="A14" s="7" t="s">
        <v>50</v>
      </c>
      <c r="B14" s="32" t="s">
        <v>18</v>
      </c>
      <c r="C14" s="83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32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286</v>
      </c>
      <c r="P14" s="2" t="s">
        <v>399</v>
      </c>
    </row>
    <row r="15" spans="1:21" customFormat="1">
      <c r="A15" s="12" t="s">
        <v>210</v>
      </c>
      <c r="B15" s="31" t="s">
        <v>199</v>
      </c>
      <c r="C15" s="49">
        <v>30</v>
      </c>
      <c r="D15" s="46"/>
      <c r="E15" s="9" t="s">
        <v>41</v>
      </c>
      <c r="F15" s="9" t="s">
        <v>29</v>
      </c>
      <c r="G15" s="9" t="s">
        <v>59</v>
      </c>
      <c r="H15" s="9" t="s">
        <v>32</v>
      </c>
      <c r="I15" s="9" t="s">
        <v>29</v>
      </c>
      <c r="J15" s="9" t="s">
        <v>29</v>
      </c>
      <c r="K15" s="9" t="s">
        <v>29</v>
      </c>
      <c r="L15" s="9" t="s">
        <v>29</v>
      </c>
      <c r="M15" s="9" t="s">
        <v>29</v>
      </c>
      <c r="N15" s="9" t="s">
        <v>29</v>
      </c>
      <c r="O15" s="13" t="s">
        <v>213</v>
      </c>
      <c r="P15" s="10" t="s">
        <v>400</v>
      </c>
    </row>
    <row r="16" spans="1:21" customFormat="1">
      <c r="A16" s="12" t="s">
        <v>210</v>
      </c>
      <c r="B16" s="31" t="s">
        <v>199</v>
      </c>
      <c r="C16" s="49">
        <v>10</v>
      </c>
      <c r="D16" s="46"/>
      <c r="E16" s="9" t="s">
        <v>41</v>
      </c>
      <c r="F16" s="9" t="s">
        <v>29</v>
      </c>
      <c r="G16" s="9" t="s">
        <v>59</v>
      </c>
      <c r="H16" s="9" t="s">
        <v>32</v>
      </c>
      <c r="I16" s="9" t="s">
        <v>29</v>
      </c>
      <c r="J16" s="9" t="s">
        <v>29</v>
      </c>
      <c r="K16" s="9" t="s">
        <v>29</v>
      </c>
      <c r="L16" s="9" t="s">
        <v>29</v>
      </c>
      <c r="M16" s="9" t="s">
        <v>29</v>
      </c>
      <c r="N16" s="9" t="s">
        <v>29</v>
      </c>
      <c r="O16" s="13" t="s">
        <v>213</v>
      </c>
      <c r="P16" s="10" t="s">
        <v>401</v>
      </c>
    </row>
    <row r="17" spans="1:21" s="2" customFormat="1">
      <c r="A17" s="2" t="s">
        <v>77</v>
      </c>
      <c r="B17" s="40" t="s">
        <v>18</v>
      </c>
      <c r="C17" s="49">
        <v>1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431</v>
      </c>
      <c r="U17" s="40"/>
    </row>
    <row r="18" spans="1:21" s="2" customFormat="1">
      <c r="A18" s="2" t="s">
        <v>78</v>
      </c>
      <c r="B18" s="40" t="s">
        <v>73</v>
      </c>
      <c r="C18" s="49">
        <v>2.4000000000000001E-4</v>
      </c>
      <c r="D18" s="40"/>
      <c r="E18" s="15" t="s">
        <v>81</v>
      </c>
      <c r="F18" s="15" t="s">
        <v>34</v>
      </c>
      <c r="G18" s="15" t="s">
        <v>80</v>
      </c>
      <c r="H18" s="15" t="s">
        <v>30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37" t="s">
        <v>79</v>
      </c>
      <c r="U18" s="40"/>
    </row>
    <row r="19" spans="1:21" s="2" customFormat="1">
      <c r="A19" s="2" t="s">
        <v>69</v>
      </c>
      <c r="B19" s="40" t="s">
        <v>33</v>
      </c>
      <c r="C19" s="49">
        <v>3.2</v>
      </c>
      <c r="D19" s="40"/>
      <c r="E19" s="15" t="s">
        <v>41</v>
      </c>
      <c r="F19" s="15" t="s">
        <v>29</v>
      </c>
      <c r="G19" s="15" t="s">
        <v>35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70</v>
      </c>
      <c r="U19" s="40"/>
    </row>
    <row r="20" spans="1:21" s="2" customFormat="1">
      <c r="A20" s="2" t="s">
        <v>71</v>
      </c>
      <c r="B20" s="40" t="s">
        <v>73</v>
      </c>
      <c r="C20" s="49">
        <v>-1E-3</v>
      </c>
      <c r="D20" s="41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72</v>
      </c>
      <c r="U20" s="40"/>
    </row>
    <row r="21" spans="1:21" s="2" customFormat="1">
      <c r="A21" s="2" t="s">
        <v>206</v>
      </c>
      <c r="B21" s="40" t="s">
        <v>18</v>
      </c>
      <c r="C21" s="49">
        <v>-1.3560000000000001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425</v>
      </c>
      <c r="U21" s="40"/>
    </row>
    <row r="22" spans="1:21" s="7" customFormat="1">
      <c r="A22" s="7" t="s">
        <v>396</v>
      </c>
      <c r="B22" s="32" t="s">
        <v>36</v>
      </c>
      <c r="C22" s="32">
        <v>1</v>
      </c>
      <c r="D22" s="32"/>
      <c r="E22" s="14" t="s">
        <v>90</v>
      </c>
      <c r="F22" s="14" t="s">
        <v>29</v>
      </c>
      <c r="G22" s="14" t="s">
        <v>35</v>
      </c>
      <c r="H22" s="14" t="s">
        <v>31</v>
      </c>
      <c r="I22" s="14" t="s">
        <v>29</v>
      </c>
      <c r="J22" s="14" t="s">
        <v>29</v>
      </c>
      <c r="K22" s="14" t="s">
        <v>29</v>
      </c>
      <c r="L22" s="14" t="s">
        <v>29</v>
      </c>
      <c r="M22" s="14" t="s">
        <v>29</v>
      </c>
      <c r="N22" s="14" t="s">
        <v>29</v>
      </c>
      <c r="O22" s="14" t="s">
        <v>398</v>
      </c>
      <c r="U22" s="3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E6DB-C4C7-47CA-A6D7-179215535EDB}">
  <dimension ref="A1:U15"/>
  <sheetViews>
    <sheetView workbookViewId="0">
      <selection activeCell="D16" sqref="D1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402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403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396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398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402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404</v>
      </c>
      <c r="U14" s="40"/>
    </row>
    <row r="15" spans="1:21">
      <c r="O15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6040-6EAA-4F55-B0C3-74A3C5D13A7E}">
  <sheetPr codeName="Sheet24"/>
  <dimension ref="A1:U28"/>
  <sheetViews>
    <sheetView workbookViewId="0">
      <selection activeCell="C31" sqref="C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331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332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246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338</v>
      </c>
      <c r="P12" s="2" t="s">
        <v>337</v>
      </c>
      <c r="U12" s="40"/>
    </row>
    <row r="13" spans="1:21" s="2" customFormat="1">
      <c r="A13" s="2" t="s">
        <v>50</v>
      </c>
      <c r="B13" s="40" t="s">
        <v>18</v>
      </c>
      <c r="C13" s="40">
        <v>0</v>
      </c>
      <c r="D13" s="40" t="s">
        <v>433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286</v>
      </c>
      <c r="U13" s="40"/>
    </row>
    <row r="14" spans="1:21" s="2" customFormat="1">
      <c r="A14" s="2" t="s">
        <v>75</v>
      </c>
      <c r="B14" s="40" t="s">
        <v>18</v>
      </c>
      <c r="C14" s="40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31" t="s">
        <v>358</v>
      </c>
      <c r="U14" s="40"/>
    </row>
    <row r="15" spans="1:21" s="2" customFormat="1">
      <c r="A15" s="2" t="s">
        <v>66</v>
      </c>
      <c r="B15" s="40" t="s">
        <v>18</v>
      </c>
      <c r="C15" s="40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429</v>
      </c>
      <c r="P15" s="31" t="s">
        <v>359</v>
      </c>
      <c r="U15" s="40"/>
    </row>
    <row r="16" spans="1:21" s="2" customFormat="1">
      <c r="A16" s="2" t="s">
        <v>89</v>
      </c>
      <c r="B16" s="40" t="s">
        <v>18</v>
      </c>
      <c r="C16" s="40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31" t="s">
        <v>360</v>
      </c>
      <c r="U16" s="40"/>
    </row>
    <row r="17" spans="1:21" s="2" customFormat="1">
      <c r="A17" s="2" t="s">
        <v>67</v>
      </c>
      <c r="B17" s="40" t="s">
        <v>18</v>
      </c>
      <c r="C17" s="40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31" t="s">
        <v>361</v>
      </c>
      <c r="U17" s="40"/>
    </row>
    <row r="18" spans="1:21" s="2" customFormat="1">
      <c r="A18" s="2" t="s">
        <v>64</v>
      </c>
      <c r="B18" s="40" t="s">
        <v>18</v>
      </c>
      <c r="C18" s="40">
        <v>9.4999999999999998E-3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65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31" t="s">
        <v>362</v>
      </c>
      <c r="U19" s="40"/>
    </row>
    <row r="20" spans="1:21" s="2" customFormat="1">
      <c r="A20" s="2" t="s">
        <v>77</v>
      </c>
      <c r="B20" s="40" t="s">
        <v>18</v>
      </c>
      <c r="C20" s="40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431</v>
      </c>
      <c r="U20" s="40"/>
    </row>
    <row r="21" spans="1:21" s="2" customFormat="1">
      <c r="A21" s="2" t="s">
        <v>78</v>
      </c>
      <c r="B21" s="40" t="s">
        <v>73</v>
      </c>
      <c r="C21" s="40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0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40" t="s">
        <v>247</v>
      </c>
      <c r="B23" s="40" t="s">
        <v>18</v>
      </c>
      <c r="C23" s="40">
        <v>0.12</v>
      </c>
      <c r="D23" s="40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248</v>
      </c>
      <c r="P23" s="31" t="s">
        <v>363</v>
      </c>
      <c r="U23" s="40"/>
    </row>
    <row r="24" spans="1:21" s="7" customFormat="1">
      <c r="A24" s="7" t="s">
        <v>249</v>
      </c>
      <c r="B24" s="32" t="s">
        <v>18</v>
      </c>
      <c r="C24" s="32">
        <v>0.2</v>
      </c>
      <c r="D24" s="32"/>
      <c r="E24" s="14" t="s">
        <v>252</v>
      </c>
      <c r="F24" s="14" t="s">
        <v>29</v>
      </c>
      <c r="G24" s="14" t="s">
        <v>43</v>
      </c>
      <c r="H24" s="14" t="s">
        <v>32</v>
      </c>
      <c r="I24" s="14" t="s">
        <v>29</v>
      </c>
      <c r="J24" s="14" t="s">
        <v>29</v>
      </c>
      <c r="K24" s="14" t="s">
        <v>29</v>
      </c>
      <c r="L24" s="14" t="s">
        <v>29</v>
      </c>
      <c r="M24" s="14" t="s">
        <v>29</v>
      </c>
      <c r="N24" s="14" t="s">
        <v>29</v>
      </c>
      <c r="O24" s="14" t="s">
        <v>356</v>
      </c>
      <c r="P24" s="32" t="s">
        <v>364</v>
      </c>
      <c r="U24" s="32"/>
    </row>
    <row r="25" spans="1:21" s="2" customFormat="1">
      <c r="A25" s="2" t="s">
        <v>250</v>
      </c>
      <c r="B25" s="40" t="s">
        <v>18</v>
      </c>
      <c r="C25" s="40">
        <v>7.0000000000000007E-2</v>
      </c>
      <c r="D25" s="40"/>
      <c r="E25" s="15" t="s">
        <v>41</v>
      </c>
      <c r="F25" s="15" t="s">
        <v>29</v>
      </c>
      <c r="G25" s="15" t="s">
        <v>43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251</v>
      </c>
      <c r="P25" s="31" t="s">
        <v>365</v>
      </c>
      <c r="U25" s="40"/>
    </row>
    <row r="26" spans="1:21" s="2" customFormat="1">
      <c r="A26" s="2" t="s">
        <v>71</v>
      </c>
      <c r="B26" s="40" t="s">
        <v>73</v>
      </c>
      <c r="C26" s="79">
        <v>-9.9639999999999993E-4</v>
      </c>
      <c r="D26" s="41"/>
      <c r="E26" s="15" t="s">
        <v>41</v>
      </c>
      <c r="F26" s="15" t="s">
        <v>29</v>
      </c>
      <c r="G26" s="15" t="s">
        <v>48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72</v>
      </c>
      <c r="U26" s="40"/>
    </row>
    <row r="27" spans="1:21" s="2" customFormat="1">
      <c r="A27" s="2" t="s">
        <v>206</v>
      </c>
      <c r="B27" s="40" t="s">
        <v>18</v>
      </c>
      <c r="C27" s="79">
        <v>-1.3556999999999999</v>
      </c>
      <c r="D27" s="40"/>
      <c r="E27" s="15" t="s">
        <v>41</v>
      </c>
      <c r="F27" s="15" t="s">
        <v>29</v>
      </c>
      <c r="G27" s="15" t="s">
        <v>35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425</v>
      </c>
      <c r="U27" s="40"/>
    </row>
    <row r="28" spans="1:21" s="7" customFormat="1">
      <c r="A28" s="7" t="s">
        <v>331</v>
      </c>
      <c r="B28" s="32" t="s">
        <v>36</v>
      </c>
      <c r="C28" s="32">
        <v>1</v>
      </c>
      <c r="D28" s="32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333</v>
      </c>
      <c r="U2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D069-6E07-4894-8C43-D0532AB073F8}">
  <sheetPr codeName="Sheet25"/>
  <dimension ref="A1:U14"/>
  <sheetViews>
    <sheetView workbookViewId="0">
      <selection activeCell="G33" sqref="G3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334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335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331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334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336</v>
      </c>
      <c r="U1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C68F-B688-47C6-B83E-0798B9778844}">
  <sheetPr codeName="Sheet29"/>
  <dimension ref="A1:P12"/>
  <sheetViews>
    <sheetView workbookViewId="0"/>
  </sheetViews>
  <sheetFormatPr defaultColWidth="8.85546875" defaultRowHeight="15"/>
  <cols>
    <col min="1" max="1" width="50" bestFit="1" customWidth="1"/>
    <col min="2" max="2" width="42.140625" bestFit="1" customWidth="1"/>
    <col min="3" max="3" width="28.7109375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0"/>
  </cols>
  <sheetData>
    <row r="1" spans="1:16">
      <c r="A1" t="s">
        <v>2</v>
      </c>
      <c r="B1">
        <v>11</v>
      </c>
    </row>
    <row r="2" spans="1:16" ht="15.75">
      <c r="A2" s="1" t="s">
        <v>9</v>
      </c>
      <c r="B2" s="6" t="s">
        <v>74</v>
      </c>
      <c r="C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344</v>
      </c>
      <c r="C4" s="3"/>
      <c r="D4" s="4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16" s="7" customFormat="1">
      <c r="A11" s="11" t="s">
        <v>186</v>
      </c>
      <c r="B11" s="32" t="s">
        <v>18</v>
      </c>
      <c r="C11" s="62">
        <v>1</v>
      </c>
      <c r="D11" s="43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343</v>
      </c>
      <c r="P11" s="28"/>
    </row>
    <row r="12" spans="1:16" s="7" customFormat="1">
      <c r="A12" s="7" t="s">
        <v>74</v>
      </c>
      <c r="B12" s="32" t="s">
        <v>18</v>
      </c>
      <c r="C12" s="62">
        <v>1</v>
      </c>
      <c r="D12" s="32"/>
      <c r="E12" s="14" t="s">
        <v>90</v>
      </c>
      <c r="F12" s="14" t="s">
        <v>29</v>
      </c>
      <c r="G12" s="14" t="s">
        <v>35</v>
      </c>
      <c r="H12" s="14" t="s">
        <v>31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296</v>
      </c>
      <c r="P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EA58-6633-4239-8A71-F171E9BAA905}">
  <sheetPr codeName="Sheet30"/>
  <dimension ref="A1:P18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4" width="21.42578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86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345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407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286</v>
      </c>
      <c r="P11" s="24" t="s">
        <v>255</v>
      </c>
    </row>
    <row r="12" spans="1:16">
      <c r="A12" s="12" t="s">
        <v>47</v>
      </c>
      <c r="B12" s="31" t="s">
        <v>18</v>
      </c>
      <c r="C12" s="31">
        <v>0</v>
      </c>
      <c r="D12" s="46" t="s">
        <v>415</v>
      </c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426</v>
      </c>
      <c r="P12" s="10" t="s">
        <v>49</v>
      </c>
    </row>
    <row r="13" spans="1:16">
      <c r="A13" s="2" t="s">
        <v>56</v>
      </c>
      <c r="B13" s="31" t="s">
        <v>33</v>
      </c>
      <c r="C13" s="31">
        <v>0</v>
      </c>
      <c r="D13" s="46" t="s">
        <v>416</v>
      </c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58</v>
      </c>
    </row>
    <row r="14" spans="1:16" s="19" customFormat="1">
      <c r="A14" s="19" t="s">
        <v>52</v>
      </c>
      <c r="B14" s="47" t="s">
        <v>18</v>
      </c>
      <c r="C14" s="47">
        <v>0</v>
      </c>
      <c r="D14" s="48" t="s">
        <v>417</v>
      </c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</row>
    <row r="15" spans="1:16" s="21" customFormat="1">
      <c r="A15" s="21" t="s">
        <v>55</v>
      </c>
      <c r="B15" s="49" t="s">
        <v>18</v>
      </c>
      <c r="C15" s="49">
        <v>0</v>
      </c>
      <c r="D15" s="50" t="s">
        <v>418</v>
      </c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</row>
    <row r="16" spans="1:16">
      <c r="A16" s="7" t="s">
        <v>86</v>
      </c>
      <c r="B16" s="32" t="s">
        <v>36</v>
      </c>
      <c r="C16" s="32">
        <v>1</v>
      </c>
      <c r="D16" s="32"/>
      <c r="E16" s="14" t="s">
        <v>90</v>
      </c>
      <c r="F16" s="9" t="s">
        <v>29</v>
      </c>
      <c r="G16" s="14" t="s">
        <v>35</v>
      </c>
      <c r="H16" s="14" t="s">
        <v>31</v>
      </c>
      <c r="I16" s="14" t="s">
        <v>29</v>
      </c>
      <c r="J16" s="14" t="s">
        <v>29</v>
      </c>
      <c r="K16" s="14" t="s">
        <v>29</v>
      </c>
      <c r="L16" s="14" t="s">
        <v>29</v>
      </c>
      <c r="M16" s="14" t="s">
        <v>29</v>
      </c>
      <c r="N16" s="14" t="s">
        <v>29</v>
      </c>
      <c r="O16" s="14" t="s">
        <v>346</v>
      </c>
    </row>
    <row r="17" spans="4:6">
      <c r="D17" s="9"/>
      <c r="F17" s="9"/>
    </row>
    <row r="18" spans="4:6">
      <c r="F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26B3-D98E-4F4B-A3ED-947AE0894687}">
  <sheetPr codeName="Sheet31"/>
  <dimension ref="A1:O18"/>
  <sheetViews>
    <sheetView workbookViewId="0">
      <selection activeCell="C6" sqref="C6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24.140625" customWidth="1"/>
    <col min="5" max="5" width="16.85546875" customWidth="1"/>
    <col min="6" max="13" width="18.140625" customWidth="1"/>
    <col min="14" max="14" width="33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262</v>
      </c>
      <c r="C2" s="3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446</v>
      </c>
      <c r="C4" s="3"/>
    </row>
    <row r="5" spans="1:15">
      <c r="A5" t="s">
        <v>13</v>
      </c>
      <c r="B5" s="7" t="s">
        <v>35</v>
      </c>
      <c r="C5" s="3"/>
    </row>
    <row r="6" spans="1:15">
      <c r="A6" t="s">
        <v>14</v>
      </c>
      <c r="B6" s="9">
        <v>1</v>
      </c>
    </row>
    <row r="7" spans="1:15">
      <c r="A7" t="s">
        <v>15</v>
      </c>
      <c r="B7" t="s">
        <v>16</v>
      </c>
    </row>
    <row r="8" spans="1:15">
      <c r="A8" t="s">
        <v>17</v>
      </c>
      <c r="B8" t="s">
        <v>36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7" t="s">
        <v>86</v>
      </c>
      <c r="B11" s="32" t="s">
        <v>36</v>
      </c>
      <c r="C11" s="32">
        <v>1</v>
      </c>
      <c r="D11" s="14" t="s">
        <v>90</v>
      </c>
      <c r="E11" s="9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346</v>
      </c>
      <c r="O11" s="10" t="s">
        <v>87</v>
      </c>
    </row>
    <row r="12" spans="1:15">
      <c r="A12" s="7" t="s">
        <v>262</v>
      </c>
      <c r="B12" s="32" t="s">
        <v>36</v>
      </c>
      <c r="C12" s="32">
        <v>1</v>
      </c>
      <c r="D12" s="14" t="s">
        <v>90</v>
      </c>
      <c r="E12" s="9" t="s">
        <v>29</v>
      </c>
      <c r="F12" s="14" t="s">
        <v>35</v>
      </c>
      <c r="G12" s="14" t="s">
        <v>31</v>
      </c>
      <c r="H12" s="9" t="s">
        <v>29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14" t="s">
        <v>447</v>
      </c>
      <c r="O12" s="10"/>
    </row>
    <row r="13" spans="1:15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5" spans="1:15">
      <c r="E15" s="9"/>
    </row>
    <row r="16" spans="1:15">
      <c r="A16" s="7"/>
      <c r="B16" s="14"/>
      <c r="C16" s="14"/>
      <c r="D16" s="14"/>
      <c r="E16" s="9"/>
      <c r="F16" s="14"/>
      <c r="G16" s="14"/>
      <c r="H16" s="14"/>
      <c r="I16" s="14"/>
      <c r="J16" s="14"/>
      <c r="K16" s="14"/>
      <c r="L16" s="14"/>
      <c r="M16" s="14"/>
      <c r="N16" s="14"/>
    </row>
    <row r="17" spans="5:5">
      <c r="E17" s="9"/>
    </row>
    <row r="18" spans="5:5">
      <c r="E1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1594-35A5-4472-867A-FD70B80B645D}">
  <sheetPr codeName="Sheet32"/>
  <dimension ref="A1:P19"/>
  <sheetViews>
    <sheetView topLeftCell="D1" workbookViewId="0">
      <selection activeCell="O16" sqref="O16"/>
    </sheetView>
  </sheetViews>
  <sheetFormatPr defaultColWidth="8.85546875" defaultRowHeight="15"/>
  <cols>
    <col min="1" max="1" width="50" bestFit="1" customWidth="1"/>
    <col min="2" max="2" width="43" bestFit="1" customWidth="1"/>
    <col min="3" max="3" width="18.5703125" bestFit="1" customWidth="1"/>
    <col min="4" max="4" width="29.28515625" bestFit="1" customWidth="1"/>
    <col min="5" max="5" width="24.140625" customWidth="1"/>
    <col min="6" max="6" width="18.140625" customWidth="1"/>
    <col min="7" max="7" width="13.140625" customWidth="1"/>
    <col min="8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88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347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286</v>
      </c>
      <c r="P11" s="24" t="s">
        <v>51</v>
      </c>
    </row>
    <row r="12" spans="1:16" s="7" customFormat="1">
      <c r="A12" s="7" t="s">
        <v>74</v>
      </c>
      <c r="B12" s="32" t="s">
        <v>18</v>
      </c>
      <c r="C12" s="32">
        <v>0</v>
      </c>
      <c r="D12" s="45" t="s">
        <v>408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296</v>
      </c>
      <c r="P12" s="24"/>
    </row>
    <row r="13" spans="1:16">
      <c r="A13" s="12" t="s">
        <v>47</v>
      </c>
      <c r="B13" s="31" t="s">
        <v>18</v>
      </c>
      <c r="C13" s="31">
        <v>0</v>
      </c>
      <c r="D13" s="46" t="s">
        <v>415</v>
      </c>
      <c r="E13" s="9" t="s">
        <v>41</v>
      </c>
      <c r="F13" s="9" t="s">
        <v>29</v>
      </c>
      <c r="G13" s="9" t="s">
        <v>48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3" t="s">
        <v>426</v>
      </c>
      <c r="P13" s="10" t="s">
        <v>49</v>
      </c>
    </row>
    <row r="14" spans="1:16">
      <c r="A14" s="2" t="s">
        <v>56</v>
      </c>
      <c r="B14" s="31" t="s">
        <v>33</v>
      </c>
      <c r="C14" s="31">
        <v>0</v>
      </c>
      <c r="D14" s="46" t="s">
        <v>416</v>
      </c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58</v>
      </c>
    </row>
    <row r="15" spans="1:16" s="19" customFormat="1">
      <c r="A15" s="19" t="s">
        <v>52</v>
      </c>
      <c r="B15" s="47" t="s">
        <v>18</v>
      </c>
      <c r="C15" s="47">
        <v>0</v>
      </c>
      <c r="D15" s="48" t="s">
        <v>417</v>
      </c>
      <c r="E15" s="20" t="s">
        <v>41</v>
      </c>
      <c r="F15" s="9" t="s">
        <v>29</v>
      </c>
      <c r="G15" s="20" t="s">
        <v>48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53</v>
      </c>
    </row>
    <row r="16" spans="1:16" s="21" customFormat="1">
      <c r="A16" s="21" t="s">
        <v>55</v>
      </c>
      <c r="B16" s="49" t="s">
        <v>18</v>
      </c>
      <c r="C16" s="49">
        <v>0</v>
      </c>
      <c r="D16" s="50" t="s">
        <v>418</v>
      </c>
      <c r="E16" s="20" t="s">
        <v>41</v>
      </c>
      <c r="F16" s="9" t="s">
        <v>29</v>
      </c>
      <c r="G16" s="22" t="s">
        <v>43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54</v>
      </c>
    </row>
    <row r="17" spans="1:15">
      <c r="A17" s="7" t="s">
        <v>88</v>
      </c>
      <c r="B17" s="32" t="s">
        <v>36</v>
      </c>
      <c r="C17" s="32">
        <v>1</v>
      </c>
      <c r="D17" s="45"/>
      <c r="E17" s="14" t="s">
        <v>90</v>
      </c>
      <c r="F17" s="9" t="s">
        <v>29</v>
      </c>
      <c r="G17" s="14" t="s">
        <v>35</v>
      </c>
      <c r="H17" s="14" t="s">
        <v>31</v>
      </c>
      <c r="I17" s="14" t="s">
        <v>29</v>
      </c>
      <c r="J17" s="14" t="s">
        <v>29</v>
      </c>
      <c r="K17" s="14" t="s">
        <v>29</v>
      </c>
      <c r="L17" s="14" t="s">
        <v>29</v>
      </c>
      <c r="M17" s="14" t="s">
        <v>29</v>
      </c>
      <c r="N17" s="14" t="s">
        <v>29</v>
      </c>
      <c r="O17" s="14" t="s">
        <v>348</v>
      </c>
    </row>
    <row r="18" spans="1:15">
      <c r="D18" s="9"/>
      <c r="F18" s="9"/>
    </row>
    <row r="19" spans="1:15">
      <c r="F19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678-BD01-4017-9F6A-EC7E6F7E050B}">
  <sheetPr codeName="Sheet33"/>
  <dimension ref="A1:P18"/>
  <sheetViews>
    <sheetView workbookViewId="0">
      <selection activeCell="B40" sqref="B40"/>
    </sheetView>
  </sheetViews>
  <sheetFormatPr defaultColWidth="8.85546875" defaultRowHeight="15"/>
  <cols>
    <col min="1" max="1" width="45.140625" bestFit="1" customWidth="1"/>
    <col min="2" max="2" width="50.140625" bestFit="1" customWidth="1"/>
    <col min="3" max="3" width="23.5703125" bestFit="1" customWidth="1"/>
    <col min="4" max="4" width="15.7109375" customWidth="1"/>
    <col min="5" max="5" width="24.140625" customWidth="1"/>
    <col min="6" max="6" width="15.71093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261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448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88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348</v>
      </c>
      <c r="P11" s="10" t="s">
        <v>87</v>
      </c>
    </row>
    <row r="12" spans="1:16">
      <c r="A12" s="7" t="s">
        <v>261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449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Hypothesis</vt:lpstr>
      <vt:lpstr>glass_uncoated_prod</vt:lpstr>
      <vt:lpstr>glass_uncoated_market</vt:lpstr>
      <vt:lpstr>glass_coated_prod</vt:lpstr>
      <vt:lpstr>glass_coated_market</vt:lpstr>
      <vt:lpstr>lsg_prod</vt:lpstr>
      <vt:lpstr>lsg_market</vt:lpstr>
      <vt:lpstr>lsg_coated_prod</vt:lpstr>
      <vt:lpstr>lsg_coated_market</vt:lpstr>
      <vt:lpstr>tsg_prod</vt:lpstr>
      <vt:lpstr>tsg_market</vt:lpstr>
      <vt:lpstr>tsg_coated_prod</vt:lpstr>
      <vt:lpstr>tsg_coated_market</vt:lpstr>
      <vt:lpstr>SmartGlass_PDLC_Production</vt:lpstr>
      <vt:lpstr>SmartGlass_market</vt:lpstr>
      <vt:lpstr>SG_lsg_prod</vt:lpstr>
      <vt:lpstr>SG_lsg_Market</vt:lpstr>
      <vt:lpstr>SG_lsg_coated_prod</vt:lpstr>
      <vt:lpstr>SG_lsg_coated_Market</vt:lpstr>
      <vt:lpstr>DG_lsg_prod</vt:lpstr>
      <vt:lpstr>DG_lsg_Market</vt:lpstr>
      <vt:lpstr>DG_coated_prod</vt:lpstr>
      <vt:lpstr>DG_coated_Market</vt:lpstr>
      <vt:lpstr>DG_lsg_coated_prod</vt:lpstr>
      <vt:lpstr>DG_lsg_coated_Market</vt:lpstr>
      <vt:lpstr>DG_lsg_coated_krypton_prod</vt:lpstr>
      <vt:lpstr>DG_lsg_coated_krypton_Market</vt:lpstr>
      <vt:lpstr>DG_lsg_2coatings_prod</vt:lpstr>
      <vt:lpstr>DG_lsg_2coatings_Market</vt:lpstr>
      <vt:lpstr>DG_lsg_2coatings_xenon_prod</vt:lpstr>
      <vt:lpstr>DG_lsg_2coatings_xenon_Market</vt:lpstr>
      <vt:lpstr>TG_coated_prod</vt:lpstr>
      <vt:lpstr>TG_coated_Market</vt:lpstr>
      <vt:lpstr>TG_lsg_1coating_prod</vt:lpstr>
      <vt:lpstr>TG_lsg_1coating_Market</vt:lpstr>
      <vt:lpstr>TG_lsg_2coatings_prod</vt:lpstr>
      <vt:lpstr>TG_lsg_2coatings_Market</vt:lpstr>
      <vt:lpstr>TG_lsg_2coatings_krypton_prod</vt:lpstr>
      <vt:lpstr>TG_lsg_2coatings_krypt_Market</vt:lpstr>
      <vt:lpstr>TG_lsg_2coatings_xenon_prod</vt:lpstr>
      <vt:lpstr>TG_lsg_2coatings_xenon_Market</vt:lpstr>
      <vt:lpstr>DG_vacuum_prod</vt:lpstr>
      <vt:lpstr>DG_vacuum_market</vt:lpstr>
      <vt:lpstr>DG_SmartGlass_prod</vt:lpstr>
      <vt:lpstr>DG_SmartGlass_Market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2022-01-18T21:55:42Z</dcterms:modified>
</cp:coreProperties>
</file>