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\files\"/>
    </mc:Choice>
  </mc:AlternateContent>
  <xr:revisionPtr revIDLastSave="0" documentId="13_ncr:1_{CB40AE7F-E525-4B09-A2A5-B579C27DCFD7}" xr6:coauthVersionLast="47" xr6:coauthVersionMax="47" xr10:uidLastSave="{00000000-0000-0000-0000-000000000000}"/>
  <bookViews>
    <workbookView xWindow="-120" yWindow="-120" windowWidth="29040" windowHeight="16440" tabRatio="818" firstSheet="5" activeTab="13" xr2:uid="{B87BFFB3-3456-42B2-AA1B-272EE0BB9BDB}"/>
  </bookViews>
  <sheets>
    <sheet name="Hypothesis" sheetId="1" r:id="rId1"/>
    <sheet name="single-seal_alu" sheetId="8" r:id="rId2"/>
    <sheet name="dual-seal_alu" sheetId="41" r:id="rId3"/>
    <sheet name="dual-seal_steel" sheetId="42" r:id="rId4"/>
    <sheet name="Dual-seal_plastic" sheetId="44" r:id="rId5"/>
    <sheet name="Composite_metal" sheetId="45" r:id="rId6"/>
    <sheet name="Thermoplastic_PIB" sheetId="46" r:id="rId7"/>
    <sheet name="Silicone_foam" sheetId="47" r:id="rId8"/>
    <sheet name="EPDM_foam" sheetId="48" r:id="rId9"/>
    <sheet name="thermally_broken_alu" sheetId="43" r:id="rId10"/>
    <sheet name="thermally_broken_alu_air" sheetId="52" r:id="rId11"/>
    <sheet name="thermally_broken_alu_krypton" sheetId="50" r:id="rId12"/>
    <sheet name="thermally_broken_alu_xenon" sheetId="51" r:id="rId13"/>
    <sheet name="wo_spacer" sheetId="5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52" l="1"/>
  <c r="B13" i="52"/>
  <c r="B16" i="51"/>
  <c r="B14" i="51"/>
  <c r="B13" i="51"/>
  <c r="B13" i="50"/>
  <c r="B16" i="50"/>
  <c r="B14" i="50"/>
  <c r="B28" i="44"/>
  <c r="B27" i="44"/>
  <c r="B24" i="44"/>
  <c r="B23" i="44"/>
  <c r="B22" i="44"/>
  <c r="B21" i="44"/>
  <c r="B20" i="44"/>
  <c r="B19" i="44"/>
  <c r="B18" i="44"/>
  <c r="B16" i="43"/>
  <c r="B14" i="43"/>
  <c r="D34" i="1" l="1"/>
</calcChain>
</file>

<file path=xl/sharedStrings.xml><?xml version="1.0" encoding="utf-8"?>
<sst xmlns="http://schemas.openxmlformats.org/spreadsheetml/2006/main" count="2956" uniqueCount="215">
  <si>
    <t>skip</t>
  </si>
  <si>
    <t>This sheet will be skipped.</t>
  </si>
  <si>
    <t>To kip sheets, cell A1 must be `skip`.</t>
  </si>
  <si>
    <t>It is that simple!</t>
  </si>
  <si>
    <t>cutoff</t>
  </si>
  <si>
    <t>You can tell the importer to ignore some columns, where you can do calculations or take notes.</t>
  </si>
  <si>
    <t>Database</t>
  </si>
  <si>
    <t>You do this by putting the text `cutoff` in cell A1, and then the column number (it has to be a number) of the first column</t>
  </si>
  <si>
    <t>extracted from</t>
  </si>
  <si>
    <t>format</t>
  </si>
  <si>
    <t>Excel spreadsheet</t>
  </si>
  <si>
    <t>Activity</t>
  </si>
  <si>
    <t>All columns past the first two for database and activity definitions are ignored in any case.</t>
  </si>
  <si>
    <t>categories</t>
  </si>
  <si>
    <t>code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</si>
  <si>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</si>
  <si>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</si>
  <si>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</si>
  <si>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</si>
  <si>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</si>
  <si>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</si>
  <si>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</si>
  <si>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</si>
  <si>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</si>
  <si>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</si>
  <si>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</si>
  <si>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</si>
  <si>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</si>
  <si>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</si>
  <si>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</si>
  <si>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</si>
  <si>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(Unknown)</t>
  </si>
  <si>
    <t>biosphere</t>
  </si>
  <si>
    <t>production</t>
  </si>
  <si>
    <t>technosphere</t>
  </si>
  <si>
    <t>kilowatt hour</t>
  </si>
  <si>
    <t>water</t>
  </si>
  <si>
    <t>When written in black: idem as Ecoinvent</t>
  </si>
  <si>
    <t>When written in blue: added information compared with Ecoinvent</t>
  </si>
  <si>
    <t>When written in red: deleted information compared with Ecoinvent</t>
  </si>
  <si>
    <t>building components/windows</t>
  </si>
  <si>
    <t>BE</t>
  </si>
  <si>
    <t>square meter</t>
  </si>
  <si>
    <t>Ecoinvent code:</t>
  </si>
  <si>
    <t>When written in green: additional information</t>
  </si>
  <si>
    <t xml:space="preserve">Ecoinvent activity name: </t>
  </si>
  <si>
    <t>Ecoinvent location:</t>
  </si>
  <si>
    <t>only GLO</t>
  </si>
  <si>
    <t>Variables and parameters</t>
  </si>
  <si>
    <t>t_lsg</t>
  </si>
  <si>
    <t>thickness of the laminated safety glass</t>
  </si>
  <si>
    <t>value</t>
  </si>
  <si>
    <t>symbol</t>
  </si>
  <si>
    <t>t_g</t>
  </si>
  <si>
    <t>thickness of the simple glass sheet</t>
  </si>
  <si>
    <t>m</t>
  </si>
  <si>
    <t>glass density</t>
  </si>
  <si>
    <t>D_g</t>
  </si>
  <si>
    <t>formula</t>
  </si>
  <si>
    <t>Formula</t>
  </si>
  <si>
    <t>-</t>
  </si>
  <si>
    <t>m_igu</t>
  </si>
  <si>
    <t>(t_lsg + t_g)*D_g*1.02</t>
  </si>
  <si>
    <t>total mass of the IGU. The mass of glass represents 98% of the total mass of the IGU (see EPDs)</t>
  </si>
  <si>
    <t>ecoinvent 3.7 cut-off</t>
  </si>
  <si>
    <t>RER</t>
  </si>
  <si>
    <t>input</t>
  </si>
  <si>
    <t>comments</t>
  </si>
  <si>
    <t>GLO</t>
  </si>
  <si>
    <t>market for flat glass, uncoated</t>
  </si>
  <si>
    <t>kg</t>
  </si>
  <si>
    <t>5951a06aed98520cade56eccaee776ab</t>
  </si>
  <si>
    <t>market for argon, liquid</t>
  </si>
  <si>
    <t>eb124f2c34d65f38ed80c9f0436f1c5e</t>
  </si>
  <si>
    <t>market group for waste glass</t>
  </si>
  <si>
    <t>6d2837ba31b1acadd93de0b45db0b15a</t>
  </si>
  <si>
    <t>value: Ecoinvent</t>
  </si>
  <si>
    <t>market for polybutadiene</t>
  </si>
  <si>
    <t>d29108ca1f7958831328baeb28cc17e6</t>
  </si>
  <si>
    <t>sheet rolling, aluminium</t>
  </si>
  <si>
    <t>88b4c0b35a86130edd10a430bfdfd707</t>
  </si>
  <si>
    <t>market for polysulfide, sealing compound</t>
  </si>
  <si>
    <t>7c8b2a55c6ff2789dd7b07875462282c</t>
  </si>
  <si>
    <t>market for electricity, low voltage</t>
  </si>
  <si>
    <t>e9afdf474c494ac44701e8bea53a1f28</t>
  </si>
  <si>
    <t>kg/m³</t>
  </si>
  <si>
    <t>market for wastewater from glass production</t>
  </si>
  <si>
    <t>9136db4329f086598cb112229088bad5</t>
  </si>
  <si>
    <t>cubic meter</t>
  </si>
  <si>
    <t>market for flat glass, coated</t>
  </si>
  <si>
    <t>market for zeolite, powder</t>
  </si>
  <si>
    <t>33bcc275a1da124a470a4964b1721271</t>
  </si>
  <si>
    <t>market for water, completely softened</t>
  </si>
  <si>
    <t>c7922a339acfddb237ccd17d22a74a0b</t>
  </si>
  <si>
    <t>Water</t>
  </si>
  <si>
    <t>075e433b-4be4-448e-9510-9a5029c1ce94</t>
  </si>
  <si>
    <t>None</t>
  </si>
  <si>
    <t>d1</t>
  </si>
  <si>
    <t>d2</t>
  </si>
  <si>
    <t>km</t>
  </si>
  <si>
    <t>distance from gate to construction site</t>
  </si>
  <si>
    <t>distance from float plant to transformation plant</t>
  </si>
  <si>
    <t>Double glazing, 8|-10-55.2</t>
  </si>
  <si>
    <t>n_pvb</t>
  </si>
  <si>
    <t>number of PVB layers</t>
  </si>
  <si>
    <t>biosphere3</t>
  </si>
  <si>
    <t>to start ignoring. Start counting columns from A (1), B (2), etc. In this case, we will ignore columns J (10) and higher.</t>
  </si>
  <si>
    <t>t_g_coat</t>
  </si>
  <si>
    <t>t_g_uncoat</t>
  </si>
  <si>
    <t>glazing production, double, U&lt;1.1 W/m2K</t>
  </si>
  <si>
    <t>d3</t>
  </si>
  <si>
    <t>distance from construction site to waste treatment plant</t>
  </si>
  <si>
    <t>if not lsg</t>
  </si>
  <si>
    <t>70g of zeolite, according to EPDs, AGC Thermobel 2013, double glazing</t>
  </si>
  <si>
    <t>150g of aluminium, according to EPDs, AGC Thermobel 2013, double glazing</t>
  </si>
  <si>
    <t>market for synthetic rubber</t>
  </si>
  <si>
    <t>06bd71af5ee15270a16eaa45c0b0bd18</t>
  </si>
  <si>
    <t>30g of polyisobutylene, according to EPDs, AGC Thermobel 2013, double glazing</t>
  </si>
  <si>
    <t>30g of polysulfide (or silicone, or polyurethane), according to EPDs, AGC Thermobel 2013, double glazing</t>
  </si>
  <si>
    <t>25.6g of argon, according to EPDs, AGC Thermobel 2013, double glazing</t>
  </si>
  <si>
    <t>sheet rolling, steel</t>
  </si>
  <si>
    <t>28826bc14c9b071ceecf8d9cd567cfe6</t>
  </si>
  <si>
    <t>260g of steel, according to EPDs, AGC Thermobel 2013, double glazing</t>
  </si>
  <si>
    <t>450g of aluminium. Two rolled aluminium bars, 1mm thick, 3cm perimeter, 3m long per glazing unit(1.3mx1.3m)</t>
  </si>
  <si>
    <t>market group for electricity, low voltage</t>
  </si>
  <si>
    <t>84ca38c917ce960b6768968564624467</t>
  </si>
  <si>
    <t>Composite plastic: styrol acryl nitril copolymer with glass fiber. Value: Ecoinvent, based on 'carbon fibre reinforced plastic, injection moulded'</t>
  </si>
  <si>
    <t>market for injection moulding</t>
  </si>
  <si>
    <t>384ed8f05f1c14d51a9d70a259a0dfa2</t>
  </si>
  <si>
    <t>megajoule</t>
  </si>
  <si>
    <t>market group for heat, district or industrial, other than natural gas</t>
  </si>
  <si>
    <t>market for chemical, organic</t>
  </si>
  <si>
    <t>cc80f1b53e9177d542794e81437fad63</t>
  </si>
  <si>
    <t>market for acrylonitrile-butadiene-styrene copolymer</t>
  </si>
  <si>
    <t>66595775642aedd973f9938a97590b1e</t>
  </si>
  <si>
    <t>market for waste asphalt</t>
  </si>
  <si>
    <t>9e012817a9d6d6ed0fb843395f440dc4</t>
  </si>
  <si>
    <t>CH</t>
  </si>
  <si>
    <t>8b61180c88386a3eeae0061faea17595</t>
  </si>
  <si>
    <t>RoW</t>
  </si>
  <si>
    <t>Heat, waste</t>
  </si>
  <si>
    <t xml:space="preserve">megajoule </t>
  </si>
  <si>
    <t>f2d84834-d0b3-42e5-b41a-f04cc80337a4</t>
  </si>
  <si>
    <t>Carbon dioxide, fossil</t>
  </si>
  <si>
    <t xml:space="preserve">kilogram </t>
  </si>
  <si>
    <t>349b29d1-3e58-4c66-98b9-9d1a076efd2e</t>
  </si>
  <si>
    <t>market for silicone product</t>
  </si>
  <si>
    <t>bd642d4e6750aff6fc1f8e728f7fde41</t>
  </si>
  <si>
    <t>30g of silicone</t>
  </si>
  <si>
    <t>market for polyester resin, unsaturated</t>
  </si>
  <si>
    <t>4d9de6101e2bec39c3f6d216698dfd2b</t>
  </si>
  <si>
    <t>Mylar foil + extremely thin layer of aluminum metal (not considered).</t>
  </si>
  <si>
    <t>market for polypropylene, granulate</t>
  </si>
  <si>
    <t>f4895f936519758d38b1477e2fea221e</t>
  </si>
  <si>
    <t>desiccated topcoat, moisture resistant adhesive (butyl)</t>
  </si>
  <si>
    <t>a flexible corrugated aluminum stabilizer</t>
  </si>
  <si>
    <t>non-metallic stiffener (polypropylene)</t>
  </si>
  <si>
    <t>40g of polyisobutylene</t>
  </si>
  <si>
    <t>market for laminating service, foil, with acrylic binder</t>
  </si>
  <si>
    <t>4842d10a158e3b79d7d80acce1b0fb70</t>
  </si>
  <si>
    <t>acrylic glue</t>
  </si>
  <si>
    <t>primary sealant</t>
  </si>
  <si>
    <t>spacer, composite</t>
  </si>
  <si>
    <t>dessicant integrated in spacer</t>
  </si>
  <si>
    <t>EPDM, spacer, composite</t>
  </si>
  <si>
    <t>air</t>
  </si>
  <si>
    <t>exldb_spacers</t>
  </si>
  <si>
    <t>exldb_igu</t>
  </si>
  <si>
    <t>be_market_glass_uncoated</t>
  </si>
  <si>
    <t>be_market_glass_coated</t>
  </si>
  <si>
    <t>double glazing production, single-seal aluminium, argon</t>
  </si>
  <si>
    <t>be_production_dg_single_seal_alu_arg</t>
  </si>
  <si>
    <t>double glazing production, dual-seal aluminium, argon</t>
  </si>
  <si>
    <t>be_production_dg_dual_seal_alu_arg</t>
  </si>
  <si>
    <t>double glazing production, dual-seal steel, argon</t>
  </si>
  <si>
    <t>be_production_dg_dual-seal_steel_arg</t>
  </si>
  <si>
    <t>double glazing production, thermally broken aluminium, argon</t>
  </si>
  <si>
    <t>be_production_dg_thermally_broken_alu_arg</t>
  </si>
  <si>
    <t>double glazing production, dual-seal composite plastic, argon</t>
  </si>
  <si>
    <t>be_production_dg_dual_seal_plastic_arg</t>
  </si>
  <si>
    <t>double glazing production, composite with corrugated metal, argon</t>
  </si>
  <si>
    <t>be_production_dg_composite_corrugated_metal_arg</t>
  </si>
  <si>
    <t>double glazing production, thermoplastic PIB, argon</t>
  </si>
  <si>
    <t>be_production_dg_thermoplastic_pib_arg</t>
  </si>
  <si>
    <t>double glazing production, slicone foam, argon</t>
  </si>
  <si>
    <t>be_production_dg_silicone_foam_arg</t>
  </si>
  <si>
    <t>double glazing production, epdm foam, argon</t>
  </si>
  <si>
    <t>be_production_dg_epdm_foam_arg</t>
  </si>
  <si>
    <t>market for krypton, gaseous</t>
  </si>
  <si>
    <t>.15% of total weight, according to EPDs, Saint-Gobain CLIMATOP 2016</t>
  </si>
  <si>
    <t>double glazing production, thermally broken aluminium, krypton</t>
  </si>
  <si>
    <t>production_dg_thermally_broken_alu_krypton</t>
  </si>
  <si>
    <t>be_production_dg_thermally_broken_alu_krypton</t>
  </si>
  <si>
    <t>production_dg_epdm_foam_argon</t>
  </si>
  <si>
    <t>production_dg_silicone_foam_argon</t>
  </si>
  <si>
    <t>production_dg_thermoplastic_pib_argon</t>
  </si>
  <si>
    <t>production_dg_composite_corrugated_metal_argon</t>
  </si>
  <si>
    <t>production_dg_dual_seal_plastic_argon</t>
  </si>
  <si>
    <t>production_dg_thermally_broken_alu_argon</t>
  </si>
  <si>
    <t>production_dg_dual-seal_steel_argon</t>
  </si>
  <si>
    <t>production_dg_dual_seal_alu_argon</t>
  </si>
  <si>
    <t>production_dg_single_seal_alu_argon</t>
  </si>
  <si>
    <t>double glazing production, thermally broken aluminium, xenon</t>
  </si>
  <si>
    <t>production_dg_thermally_broken_alu_xenon</t>
  </si>
  <si>
    <t>be_production_dg_thermally_broken_alu_xenon</t>
  </si>
  <si>
    <t>c1baebb8f3a391558514f0e7efdde32b</t>
  </si>
  <si>
    <t>market for xenon, gaseous</t>
  </si>
  <si>
    <t>c458d238c78989d4762061c99eadf698</t>
  </si>
  <si>
    <t>double glazing production, thermally broken aluminium, air</t>
  </si>
  <si>
    <t>production_dg_thermally_broken_alu_air</t>
  </si>
  <si>
    <t>be_production_dg_thermally_broken_alu_air</t>
  </si>
  <si>
    <t>8f2fe6e6fc9a29e76ac842a0a477d2a2</t>
  </si>
  <si>
    <t>double glazing production, without spacer, argon</t>
  </si>
  <si>
    <t>be_production_dg_wo_spacer_arg</t>
  </si>
  <si>
    <t>production_dg_wo_spacer_argon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</si>
</sst>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1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1" fontId="4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/>
    </xf>
    <xf numFmtId="11" fontId="0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Border="1" applyAlignment="1">
      <alignment horizontal="left"/>
    </xf>
  </cellXfs>
  <cellStyles count="2">
    <cellStyle name="Normal" xfId="0" builtinId="0"/>
    <cellStyle name="Normal 2" xfId="1" xr:uid="{657E2FC0-2B04-4DEF-937D-6DBF6939B4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3FFE-C757-4BBF-B39A-0947F85041A6}">
  <dimension ref="A1:H37"/>
  <sheetViews>
    <sheetView topLeftCell="A7" workbookViewId="0">
      <selection activeCell="L20" sqref="L20"/>
    </sheetView>
  </sheetViews>
  <sheetFormatPr defaultRowHeight="15" x14ac:dyDescent="0.25"/>
  <cols>
    <col min="3" max="3" width="11.5703125" customWidth="1"/>
  </cols>
  <sheetData>
    <row r="1" spans="1:8" x14ac:dyDescent="0.25">
      <c r="A1" t="s">
        <v>0</v>
      </c>
    </row>
    <row r="2" spans="1:8" x14ac:dyDescent="0.25">
      <c r="A2" s="7" t="s">
        <v>1</v>
      </c>
    </row>
    <row r="3" spans="1:8" x14ac:dyDescent="0.25">
      <c r="A3" s="7" t="s">
        <v>2</v>
      </c>
    </row>
    <row r="4" spans="1:8" x14ac:dyDescent="0.25">
      <c r="A4" s="7" t="s">
        <v>3</v>
      </c>
    </row>
    <row r="7" spans="1:8" x14ac:dyDescent="0.25">
      <c r="C7" s="2" t="s">
        <v>37</v>
      </c>
    </row>
    <row r="8" spans="1:8" x14ac:dyDescent="0.25">
      <c r="C8" s="5" t="s">
        <v>38</v>
      </c>
    </row>
    <row r="9" spans="1:8" x14ac:dyDescent="0.25">
      <c r="C9" s="6" t="s">
        <v>39</v>
      </c>
    </row>
    <row r="10" spans="1:8" x14ac:dyDescent="0.25">
      <c r="C10" s="7" t="s">
        <v>44</v>
      </c>
    </row>
    <row r="13" spans="1:8" x14ac:dyDescent="0.25">
      <c r="C13" s="13" t="s">
        <v>48</v>
      </c>
      <c r="D13" s="14"/>
      <c r="E13" s="14"/>
      <c r="F13" s="14"/>
      <c r="G13" s="14"/>
      <c r="H13" s="14"/>
    </row>
    <row r="14" spans="1:8" x14ac:dyDescent="0.25">
      <c r="C14" s="4" t="s">
        <v>52</v>
      </c>
      <c r="D14" s="22" t="s">
        <v>19</v>
      </c>
      <c r="E14" s="4" t="s">
        <v>67</v>
      </c>
    </row>
    <row r="15" spans="1:8" x14ac:dyDescent="0.25">
      <c r="C15" t="s">
        <v>49</v>
      </c>
      <c r="D15" s="15" t="s">
        <v>55</v>
      </c>
      <c r="E15" t="s">
        <v>50</v>
      </c>
    </row>
    <row r="16" spans="1:8" x14ac:dyDescent="0.25">
      <c r="C16" t="s">
        <v>53</v>
      </c>
      <c r="D16" s="15" t="s">
        <v>55</v>
      </c>
      <c r="E16" t="s">
        <v>54</v>
      </c>
    </row>
    <row r="17" spans="3:8" x14ac:dyDescent="0.25">
      <c r="C17" t="s">
        <v>57</v>
      </c>
      <c r="D17" s="15" t="s">
        <v>85</v>
      </c>
      <c r="E17" t="s">
        <v>56</v>
      </c>
    </row>
    <row r="18" spans="3:8" x14ac:dyDescent="0.25">
      <c r="C18" t="s">
        <v>97</v>
      </c>
      <c r="D18" s="15" t="s">
        <v>99</v>
      </c>
      <c r="E18" t="s">
        <v>101</v>
      </c>
    </row>
    <row r="19" spans="3:8" x14ac:dyDescent="0.25">
      <c r="C19" t="s">
        <v>98</v>
      </c>
      <c r="D19" s="15" t="s">
        <v>99</v>
      </c>
      <c r="E19" t="s">
        <v>100</v>
      </c>
    </row>
    <row r="20" spans="3:8" x14ac:dyDescent="0.25">
      <c r="C20" t="s">
        <v>110</v>
      </c>
      <c r="D20" s="23" t="s">
        <v>99</v>
      </c>
      <c r="E20" t="s">
        <v>111</v>
      </c>
    </row>
    <row r="21" spans="3:8" x14ac:dyDescent="0.25">
      <c r="C21" t="s">
        <v>103</v>
      </c>
      <c r="D21" s="15" t="s">
        <v>60</v>
      </c>
      <c r="E21" t="s">
        <v>104</v>
      </c>
    </row>
    <row r="23" spans="3:8" x14ac:dyDescent="0.25">
      <c r="C23" s="13" t="s">
        <v>59</v>
      </c>
      <c r="D23" s="14"/>
      <c r="E23" s="14"/>
      <c r="F23" s="14"/>
      <c r="G23" s="14"/>
      <c r="H23" s="14"/>
    </row>
    <row r="24" spans="3:8" x14ac:dyDescent="0.25">
      <c r="C24" s="4" t="s">
        <v>52</v>
      </c>
      <c r="D24" s="36" t="s">
        <v>58</v>
      </c>
      <c r="E24" s="36"/>
      <c r="F24" s="36"/>
      <c r="G24" s="4" t="s">
        <v>19</v>
      </c>
      <c r="H24" s="4" t="s">
        <v>67</v>
      </c>
    </row>
    <row r="25" spans="3:8" x14ac:dyDescent="0.25">
      <c r="C25" t="s">
        <v>61</v>
      </c>
      <c r="D25" s="35" t="s">
        <v>62</v>
      </c>
      <c r="E25" s="35"/>
      <c r="F25" s="35"/>
      <c r="G25" t="s">
        <v>70</v>
      </c>
      <c r="H25" t="s">
        <v>63</v>
      </c>
    </row>
    <row r="28" spans="3:8" x14ac:dyDescent="0.25">
      <c r="C28" s="13" t="s">
        <v>102</v>
      </c>
      <c r="D28" s="14"/>
      <c r="E28" s="14"/>
      <c r="F28" s="14"/>
      <c r="G28" s="14"/>
      <c r="H28" s="14"/>
    </row>
    <row r="29" spans="3:8" x14ac:dyDescent="0.25">
      <c r="C29" s="4" t="s">
        <v>52</v>
      </c>
      <c r="D29" s="16" t="s">
        <v>51</v>
      </c>
      <c r="E29" s="16" t="s">
        <v>19</v>
      </c>
      <c r="F29" s="4" t="s">
        <v>67</v>
      </c>
    </row>
    <row r="30" spans="3:8" x14ac:dyDescent="0.25">
      <c r="C30" t="s">
        <v>108</v>
      </c>
      <c r="D30" s="12">
        <v>8.0000000000000002E-3</v>
      </c>
      <c r="E30" s="12" t="s">
        <v>55</v>
      </c>
      <c r="F30" t="s">
        <v>112</v>
      </c>
    </row>
    <row r="31" spans="3:8" x14ac:dyDescent="0.25">
      <c r="C31" t="s">
        <v>49</v>
      </c>
      <c r="D31" s="20">
        <v>0.01</v>
      </c>
      <c r="E31" s="12" t="s">
        <v>55</v>
      </c>
    </row>
    <row r="32" spans="3:8" x14ac:dyDescent="0.25">
      <c r="C32" t="s">
        <v>107</v>
      </c>
      <c r="D32" s="12">
        <v>8.0000000000000002E-3</v>
      </c>
      <c r="E32" s="12" t="s">
        <v>55</v>
      </c>
    </row>
    <row r="33" spans="3:5" x14ac:dyDescent="0.25">
      <c r="C33" t="s">
        <v>57</v>
      </c>
      <c r="D33" s="12">
        <v>2500</v>
      </c>
      <c r="E33" s="12" t="s">
        <v>85</v>
      </c>
    </row>
    <row r="34" spans="3:5" x14ac:dyDescent="0.25">
      <c r="C34" t="s">
        <v>61</v>
      </c>
      <c r="D34">
        <f>(D32+D31)*D33*1.02</f>
        <v>45.900000000000006</v>
      </c>
      <c r="E34" t="s">
        <v>70</v>
      </c>
    </row>
    <row r="35" spans="3:5" x14ac:dyDescent="0.25">
      <c r="C35" t="s">
        <v>97</v>
      </c>
      <c r="D35" s="12">
        <v>50</v>
      </c>
      <c r="E35" s="12" t="s">
        <v>99</v>
      </c>
    </row>
    <row r="36" spans="3:5" x14ac:dyDescent="0.25">
      <c r="C36" t="s">
        <v>98</v>
      </c>
      <c r="D36" s="12">
        <v>125</v>
      </c>
      <c r="E36" s="12" t="s">
        <v>99</v>
      </c>
    </row>
    <row r="37" spans="3:5" x14ac:dyDescent="0.25">
      <c r="C37" t="s">
        <v>103</v>
      </c>
      <c r="D37" s="12">
        <v>2</v>
      </c>
      <c r="E37" s="12" t="s">
        <v>60</v>
      </c>
    </row>
  </sheetData>
  <mergeCells count="2">
    <mergeCell ref="D25:F25"/>
    <mergeCell ref="D24:F2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D2615-437F-4EC6-A4DB-6DF353E87BD6}">
  <dimension ref="A1:O24"/>
  <sheetViews>
    <sheetView topLeftCell="A9" workbookViewId="0">
      <selection activeCell="A25" sqref="A25:XFD37"/>
    </sheetView>
  </sheetViews>
  <sheetFormatPr defaultColWidth="8.85546875" defaultRowHeight="15" x14ac:dyDescent="0.25"/>
  <cols>
    <col min="1" max="1" width="41.710937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176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198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  <c r="O11" s="30"/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  <c r="O12" s="30"/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26" t="s">
        <v>119</v>
      </c>
    </row>
    <row r="14" spans="1:15" x14ac:dyDescent="0.25">
      <c r="A14" t="s">
        <v>90</v>
      </c>
      <c r="B14" s="21">
        <f>0.8*0.07</f>
        <v>5.6000000000000008E-2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26" t="s">
        <v>113</v>
      </c>
    </row>
    <row r="15" spans="1:15" x14ac:dyDescent="0.25">
      <c r="A15" t="s">
        <v>79</v>
      </c>
      <c r="B15" s="21">
        <v>0.45</v>
      </c>
      <c r="C15" s="12" t="s">
        <v>20</v>
      </c>
      <c r="D15" s="12" t="s">
        <v>64</v>
      </c>
      <c r="E15" s="12" t="s">
        <v>31</v>
      </c>
      <c r="F15" s="12" t="s">
        <v>65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80</v>
      </c>
      <c r="O15" s="26" t="s">
        <v>123</v>
      </c>
    </row>
    <row r="16" spans="1:15" x14ac:dyDescent="0.25">
      <c r="A16" t="s">
        <v>115</v>
      </c>
      <c r="B16" s="21">
        <f>2*0.03</f>
        <v>0.06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116</v>
      </c>
      <c r="O16" s="26" t="s">
        <v>117</v>
      </c>
    </row>
    <row r="17" spans="1:15" x14ac:dyDescent="0.25">
      <c r="A17" t="s">
        <v>81</v>
      </c>
      <c r="B17" s="21">
        <v>0.3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82</v>
      </c>
      <c r="O17" s="26" t="s">
        <v>118</v>
      </c>
    </row>
    <row r="18" spans="1:15" x14ac:dyDescent="0.25">
      <c r="A18" t="s">
        <v>77</v>
      </c>
      <c r="B18" s="21">
        <v>9.3740999999999998E-3</v>
      </c>
      <c r="C18" s="12" t="s">
        <v>20</v>
      </c>
      <c r="D18" s="12" t="s">
        <v>64</v>
      </c>
      <c r="E18" s="12" t="s">
        <v>31</v>
      </c>
      <c r="F18" s="12" t="s">
        <v>68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78</v>
      </c>
    </row>
    <row r="19" spans="1:15" x14ac:dyDescent="0.25">
      <c r="A19" t="s">
        <v>92</v>
      </c>
      <c r="B19" s="21">
        <v>0.99639999999999995</v>
      </c>
      <c r="C19" s="12" t="s">
        <v>20</v>
      </c>
      <c r="D19" s="12" t="s">
        <v>64</v>
      </c>
      <c r="E19" s="12" t="s">
        <v>31</v>
      </c>
      <c r="F19" s="12" t="s">
        <v>65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93</v>
      </c>
    </row>
    <row r="20" spans="1:15" x14ac:dyDescent="0.25">
      <c r="A20" t="s">
        <v>94</v>
      </c>
      <c r="B20" s="24">
        <v>2.3913600000000001E-4</v>
      </c>
      <c r="C20" s="12" t="s">
        <v>88</v>
      </c>
      <c r="D20" s="12" t="s">
        <v>105</v>
      </c>
      <c r="E20" s="12" t="s">
        <v>36</v>
      </c>
      <c r="F20" s="12" t="s">
        <v>96</v>
      </c>
      <c r="G20" s="12" t="s">
        <v>32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9" t="s">
        <v>95</v>
      </c>
    </row>
    <row r="21" spans="1:15" x14ac:dyDescent="0.25">
      <c r="A21" t="s">
        <v>83</v>
      </c>
      <c r="B21" s="21">
        <v>3.2094</v>
      </c>
      <c r="C21" s="12" t="s">
        <v>35</v>
      </c>
      <c r="D21" s="12" t="s">
        <v>64</v>
      </c>
      <c r="E21" s="12" t="s">
        <v>31</v>
      </c>
      <c r="F21" s="12" t="s">
        <v>41</v>
      </c>
      <c r="G21" s="12" t="s">
        <v>34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2" t="s">
        <v>84</v>
      </c>
    </row>
    <row r="22" spans="1:15" x14ac:dyDescent="0.25">
      <c r="A22" s="10" t="s">
        <v>176</v>
      </c>
      <c r="B22" s="17">
        <v>1</v>
      </c>
      <c r="C22" s="17" t="s">
        <v>42</v>
      </c>
      <c r="D22" s="17" t="s">
        <v>166</v>
      </c>
      <c r="E22" s="12" t="s">
        <v>31</v>
      </c>
      <c r="F22" s="17" t="s">
        <v>41</v>
      </c>
      <c r="G22" s="17" t="s">
        <v>33</v>
      </c>
      <c r="H22" s="17">
        <v>2</v>
      </c>
      <c r="I22" s="17">
        <v>-1.427</v>
      </c>
      <c r="J22" s="17">
        <v>0.30335622624234998</v>
      </c>
      <c r="K22" s="17" t="s">
        <v>31</v>
      </c>
      <c r="L22" s="17" t="s">
        <v>31</v>
      </c>
      <c r="M22" s="17" t="s">
        <v>31</v>
      </c>
      <c r="N22" s="17" t="s">
        <v>177</v>
      </c>
      <c r="O22" s="22"/>
    </row>
    <row r="23" spans="1:15" x14ac:dyDescent="0.25">
      <c r="A23" t="s">
        <v>86</v>
      </c>
      <c r="B23" s="21">
        <v>-9.9639999999999993E-4</v>
      </c>
      <c r="C23" s="12" t="s">
        <v>88</v>
      </c>
      <c r="D23" s="12" t="s">
        <v>64</v>
      </c>
      <c r="E23" s="12" t="s">
        <v>31</v>
      </c>
      <c r="F23" s="12" t="s">
        <v>68</v>
      </c>
      <c r="G23" s="12" t="s">
        <v>34</v>
      </c>
      <c r="H23" s="12" t="s">
        <v>31</v>
      </c>
      <c r="I23" s="12" t="s">
        <v>31</v>
      </c>
      <c r="J23" s="12" t="s">
        <v>31</v>
      </c>
      <c r="K23" s="12" t="s">
        <v>31</v>
      </c>
      <c r="L23" s="12" t="s">
        <v>31</v>
      </c>
      <c r="M23" s="12" t="s">
        <v>31</v>
      </c>
      <c r="N23" s="12" t="s">
        <v>87</v>
      </c>
    </row>
    <row r="24" spans="1:15" x14ac:dyDescent="0.25">
      <c r="A24" s="3" t="s">
        <v>74</v>
      </c>
      <c r="B24" s="21">
        <v>-1.3556999999999999</v>
      </c>
      <c r="C24" s="12" t="s">
        <v>20</v>
      </c>
      <c r="D24" s="18" t="s">
        <v>64</v>
      </c>
      <c r="E24" s="12" t="s">
        <v>31</v>
      </c>
      <c r="F24" s="18" t="s">
        <v>65</v>
      </c>
      <c r="G24" s="18" t="s">
        <v>34</v>
      </c>
      <c r="H24" s="18" t="s">
        <v>31</v>
      </c>
      <c r="I24" s="18" t="s">
        <v>31</v>
      </c>
      <c r="J24" s="18" t="s">
        <v>31</v>
      </c>
      <c r="K24" s="18" t="s">
        <v>31</v>
      </c>
      <c r="L24" s="18" t="s">
        <v>31</v>
      </c>
      <c r="M24" s="18" t="s">
        <v>31</v>
      </c>
      <c r="N24" s="18" t="s">
        <v>75</v>
      </c>
      <c r="O24" s="28" t="s">
        <v>76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2DD9-55F4-4ED4-B9E5-746FFC87E159}">
  <dimension ref="A1:O23"/>
  <sheetViews>
    <sheetView workbookViewId="0">
      <selection activeCell="B12" sqref="B12"/>
    </sheetView>
  </sheetViews>
  <sheetFormatPr defaultColWidth="8.85546875" defaultRowHeight="15" x14ac:dyDescent="0.25"/>
  <cols>
    <col min="1" max="1" width="41.710937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31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208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209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</row>
    <row r="13" spans="1:15" x14ac:dyDescent="0.25">
      <c r="A13" t="s">
        <v>90</v>
      </c>
      <c r="B13" s="21">
        <f>0.8*0.07</f>
        <v>5.6000000000000008E-2</v>
      </c>
      <c r="C13" s="12" t="s">
        <v>20</v>
      </c>
      <c r="D13" s="12" t="s">
        <v>64</v>
      </c>
      <c r="E13" s="12" t="s">
        <v>31</v>
      </c>
      <c r="F13" s="12" t="s">
        <v>68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91</v>
      </c>
      <c r="O13" s="31" t="s">
        <v>113</v>
      </c>
    </row>
    <row r="14" spans="1:15" x14ac:dyDescent="0.25">
      <c r="A14" t="s">
        <v>79</v>
      </c>
      <c r="B14" s="21">
        <v>0.45</v>
      </c>
      <c r="C14" s="12" t="s">
        <v>20</v>
      </c>
      <c r="D14" s="12" t="s">
        <v>64</v>
      </c>
      <c r="E14" s="12" t="s">
        <v>31</v>
      </c>
      <c r="F14" s="12" t="s">
        <v>65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80</v>
      </c>
      <c r="O14" s="31" t="s">
        <v>123</v>
      </c>
    </row>
    <row r="15" spans="1:15" x14ac:dyDescent="0.25">
      <c r="A15" t="s">
        <v>115</v>
      </c>
      <c r="B15" s="21">
        <f>2*0.03</f>
        <v>0.06</v>
      </c>
      <c r="C15" s="12" t="s">
        <v>20</v>
      </c>
      <c r="D15" s="12" t="s">
        <v>64</v>
      </c>
      <c r="E15" s="12" t="s">
        <v>31</v>
      </c>
      <c r="F15" s="12" t="s">
        <v>68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116</v>
      </c>
      <c r="O15" s="31" t="s">
        <v>117</v>
      </c>
    </row>
    <row r="16" spans="1:15" x14ac:dyDescent="0.25">
      <c r="A16" t="s">
        <v>81</v>
      </c>
      <c r="B16" s="21">
        <v>0.3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82</v>
      </c>
      <c r="O16" s="31" t="s">
        <v>118</v>
      </c>
    </row>
    <row r="17" spans="1:15" x14ac:dyDescent="0.25">
      <c r="A17" t="s">
        <v>77</v>
      </c>
      <c r="B17" s="21">
        <v>9.3740999999999998E-3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78</v>
      </c>
    </row>
    <row r="18" spans="1:15" x14ac:dyDescent="0.25">
      <c r="A18" t="s">
        <v>92</v>
      </c>
      <c r="B18" s="21">
        <v>0.99639999999999995</v>
      </c>
      <c r="C18" s="12" t="s">
        <v>20</v>
      </c>
      <c r="D18" s="12" t="s">
        <v>64</v>
      </c>
      <c r="E18" s="12" t="s">
        <v>31</v>
      </c>
      <c r="F18" s="12" t="s">
        <v>65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93</v>
      </c>
    </row>
    <row r="19" spans="1:15" x14ac:dyDescent="0.25">
      <c r="A19" t="s">
        <v>94</v>
      </c>
      <c r="B19" s="24">
        <v>2.3913600000000001E-4</v>
      </c>
      <c r="C19" s="12" t="s">
        <v>88</v>
      </c>
      <c r="D19" s="12" t="s">
        <v>105</v>
      </c>
      <c r="E19" s="12" t="s">
        <v>36</v>
      </c>
      <c r="F19" s="12" t="s">
        <v>96</v>
      </c>
      <c r="G19" s="12" t="s">
        <v>32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9" t="s">
        <v>95</v>
      </c>
    </row>
    <row r="20" spans="1:15" x14ac:dyDescent="0.25">
      <c r="A20" t="s">
        <v>83</v>
      </c>
      <c r="B20" s="21">
        <v>3.1</v>
      </c>
      <c r="C20" s="12" t="s">
        <v>35</v>
      </c>
      <c r="D20" s="12" t="s">
        <v>64</v>
      </c>
      <c r="E20" s="12" t="s">
        <v>31</v>
      </c>
      <c r="F20" s="12" t="s">
        <v>41</v>
      </c>
      <c r="G20" s="12" t="s">
        <v>34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2" t="s">
        <v>84</v>
      </c>
    </row>
    <row r="21" spans="1:15" x14ac:dyDescent="0.25">
      <c r="A21" s="10" t="s">
        <v>208</v>
      </c>
      <c r="B21" s="17">
        <v>1</v>
      </c>
      <c r="C21" s="17" t="s">
        <v>42</v>
      </c>
      <c r="D21" s="17" t="s">
        <v>166</v>
      </c>
      <c r="E21" s="12" t="s">
        <v>31</v>
      </c>
      <c r="F21" s="17" t="s">
        <v>41</v>
      </c>
      <c r="G21" s="17" t="s">
        <v>33</v>
      </c>
      <c r="H21" s="17">
        <v>2</v>
      </c>
      <c r="I21" s="17">
        <v>-1.427</v>
      </c>
      <c r="J21" s="17">
        <v>0.30335622624234998</v>
      </c>
      <c r="K21" s="17" t="s">
        <v>31</v>
      </c>
      <c r="L21" s="17" t="s">
        <v>31</v>
      </c>
      <c r="M21" s="17" t="s">
        <v>31</v>
      </c>
      <c r="N21" s="17" t="s">
        <v>210</v>
      </c>
      <c r="O21" s="22"/>
    </row>
    <row r="22" spans="1:15" x14ac:dyDescent="0.25">
      <c r="A22" t="s">
        <v>86</v>
      </c>
      <c r="B22" s="21">
        <v>-9.9639999999999993E-4</v>
      </c>
      <c r="C22" s="12" t="s">
        <v>88</v>
      </c>
      <c r="D22" s="12" t="s">
        <v>64</v>
      </c>
      <c r="E22" s="12" t="s">
        <v>31</v>
      </c>
      <c r="F22" s="12" t="s">
        <v>68</v>
      </c>
      <c r="G22" s="12" t="s">
        <v>34</v>
      </c>
      <c r="H22" s="12" t="s">
        <v>31</v>
      </c>
      <c r="I22" s="12" t="s">
        <v>31</v>
      </c>
      <c r="J22" s="12" t="s">
        <v>31</v>
      </c>
      <c r="K22" s="12" t="s">
        <v>31</v>
      </c>
      <c r="L22" s="12" t="s">
        <v>31</v>
      </c>
      <c r="M22" s="12" t="s">
        <v>31</v>
      </c>
      <c r="N22" s="12" t="s">
        <v>87</v>
      </c>
    </row>
    <row r="23" spans="1:15" x14ac:dyDescent="0.25">
      <c r="A23" s="3" t="s">
        <v>74</v>
      </c>
      <c r="B23" s="21">
        <v>-1.3556999999999999</v>
      </c>
      <c r="C23" s="12" t="s">
        <v>20</v>
      </c>
      <c r="D23" s="18" t="s">
        <v>64</v>
      </c>
      <c r="E23" s="12" t="s">
        <v>31</v>
      </c>
      <c r="F23" s="18" t="s">
        <v>65</v>
      </c>
      <c r="G23" s="18" t="s">
        <v>34</v>
      </c>
      <c r="H23" s="18" t="s">
        <v>31</v>
      </c>
      <c r="I23" s="18" t="s">
        <v>31</v>
      </c>
      <c r="J23" s="18" t="s">
        <v>31</v>
      </c>
      <c r="K23" s="18" t="s">
        <v>31</v>
      </c>
      <c r="L23" s="18" t="s">
        <v>31</v>
      </c>
      <c r="M23" s="18" t="s">
        <v>31</v>
      </c>
      <c r="N23" s="18" t="s">
        <v>75</v>
      </c>
      <c r="O23" s="28" t="s">
        <v>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1497-6D76-47CA-8CA7-4EA2E6D942AA}">
  <dimension ref="A1:O24"/>
  <sheetViews>
    <sheetView workbookViewId="0">
      <selection activeCell="A22" sqref="A22"/>
    </sheetView>
  </sheetViews>
  <sheetFormatPr defaultColWidth="8.85546875" defaultRowHeight="15" x14ac:dyDescent="0.25"/>
  <cols>
    <col min="1" max="1" width="41.710937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30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190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191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</row>
    <row r="13" spans="1:15" x14ac:dyDescent="0.25">
      <c r="A13" s="3" t="s">
        <v>188</v>
      </c>
      <c r="B13" s="21">
        <f>0.00075*(B12+B11)</f>
        <v>0.03</v>
      </c>
      <c r="C13" s="12" t="s">
        <v>20</v>
      </c>
      <c r="D13" s="12" t="s">
        <v>64</v>
      </c>
      <c r="E13" s="12" t="s">
        <v>31</v>
      </c>
      <c r="F13" s="12" t="s">
        <v>68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205</v>
      </c>
      <c r="O13" s="30" t="s">
        <v>189</v>
      </c>
    </row>
    <row r="14" spans="1:15" x14ac:dyDescent="0.25">
      <c r="A14" t="s">
        <v>90</v>
      </c>
      <c r="B14" s="21">
        <f>0.8*0.07</f>
        <v>5.6000000000000008E-2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30" t="s">
        <v>113</v>
      </c>
    </row>
    <row r="15" spans="1:15" x14ac:dyDescent="0.25">
      <c r="A15" t="s">
        <v>79</v>
      </c>
      <c r="B15" s="21">
        <v>0.45</v>
      </c>
      <c r="C15" s="12" t="s">
        <v>20</v>
      </c>
      <c r="D15" s="12" t="s">
        <v>64</v>
      </c>
      <c r="E15" s="12" t="s">
        <v>31</v>
      </c>
      <c r="F15" s="12" t="s">
        <v>65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80</v>
      </c>
      <c r="O15" s="30" t="s">
        <v>123</v>
      </c>
    </row>
    <row r="16" spans="1:15" x14ac:dyDescent="0.25">
      <c r="A16" t="s">
        <v>115</v>
      </c>
      <c r="B16" s="21">
        <f>2*0.03</f>
        <v>0.06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116</v>
      </c>
      <c r="O16" s="30" t="s">
        <v>117</v>
      </c>
    </row>
    <row r="17" spans="1:15" x14ac:dyDescent="0.25">
      <c r="A17" t="s">
        <v>81</v>
      </c>
      <c r="B17" s="21">
        <v>0.3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82</v>
      </c>
      <c r="O17" s="30" t="s">
        <v>118</v>
      </c>
    </row>
    <row r="18" spans="1:15" x14ac:dyDescent="0.25">
      <c r="A18" t="s">
        <v>77</v>
      </c>
      <c r="B18" s="21">
        <v>9.3740999999999998E-3</v>
      </c>
      <c r="C18" s="12" t="s">
        <v>20</v>
      </c>
      <c r="D18" s="12" t="s">
        <v>64</v>
      </c>
      <c r="E18" s="12" t="s">
        <v>31</v>
      </c>
      <c r="F18" s="12" t="s">
        <v>68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78</v>
      </c>
    </row>
    <row r="19" spans="1:15" x14ac:dyDescent="0.25">
      <c r="A19" t="s">
        <v>92</v>
      </c>
      <c r="B19" s="21">
        <v>0.99639999999999995</v>
      </c>
      <c r="C19" s="12" t="s">
        <v>20</v>
      </c>
      <c r="D19" s="12" t="s">
        <v>64</v>
      </c>
      <c r="E19" s="12" t="s">
        <v>31</v>
      </c>
      <c r="F19" s="12" t="s">
        <v>65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93</v>
      </c>
    </row>
    <row r="20" spans="1:15" x14ac:dyDescent="0.25">
      <c r="A20" t="s">
        <v>94</v>
      </c>
      <c r="B20" s="24">
        <v>2.3913600000000001E-4</v>
      </c>
      <c r="C20" s="12" t="s">
        <v>88</v>
      </c>
      <c r="D20" s="12" t="s">
        <v>105</v>
      </c>
      <c r="E20" s="12" t="s">
        <v>36</v>
      </c>
      <c r="F20" s="12" t="s">
        <v>96</v>
      </c>
      <c r="G20" s="12" t="s">
        <v>32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9" t="s">
        <v>95</v>
      </c>
    </row>
    <row r="21" spans="1:15" x14ac:dyDescent="0.25">
      <c r="A21" t="s">
        <v>83</v>
      </c>
      <c r="B21" s="21">
        <v>3.2094</v>
      </c>
      <c r="C21" s="12" t="s">
        <v>35</v>
      </c>
      <c r="D21" s="12" t="s">
        <v>64</v>
      </c>
      <c r="E21" s="12" t="s">
        <v>31</v>
      </c>
      <c r="F21" s="12" t="s">
        <v>41</v>
      </c>
      <c r="G21" s="12" t="s">
        <v>34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2" t="s">
        <v>84</v>
      </c>
    </row>
    <row r="22" spans="1:15" x14ac:dyDescent="0.25">
      <c r="A22" s="10" t="s">
        <v>190</v>
      </c>
      <c r="B22" s="17">
        <v>1</v>
      </c>
      <c r="C22" s="17" t="s">
        <v>42</v>
      </c>
      <c r="D22" s="17" t="s">
        <v>166</v>
      </c>
      <c r="E22" s="12" t="s">
        <v>31</v>
      </c>
      <c r="F22" s="17" t="s">
        <v>41</v>
      </c>
      <c r="G22" s="17" t="s">
        <v>33</v>
      </c>
      <c r="H22" s="17">
        <v>2</v>
      </c>
      <c r="I22" s="17">
        <v>-1.427</v>
      </c>
      <c r="J22" s="17">
        <v>0.30335622624234998</v>
      </c>
      <c r="K22" s="17" t="s">
        <v>31</v>
      </c>
      <c r="L22" s="17" t="s">
        <v>31</v>
      </c>
      <c r="M22" s="17" t="s">
        <v>31</v>
      </c>
      <c r="N22" s="17" t="s">
        <v>192</v>
      </c>
      <c r="O22" s="22"/>
    </row>
    <row r="23" spans="1:15" x14ac:dyDescent="0.25">
      <c r="A23" t="s">
        <v>86</v>
      </c>
      <c r="B23" s="21">
        <v>-9.9639999999999993E-4</v>
      </c>
      <c r="C23" s="12" t="s">
        <v>88</v>
      </c>
      <c r="D23" s="12" t="s">
        <v>64</v>
      </c>
      <c r="E23" s="12" t="s">
        <v>31</v>
      </c>
      <c r="F23" s="12" t="s">
        <v>68</v>
      </c>
      <c r="G23" s="12" t="s">
        <v>34</v>
      </c>
      <c r="H23" s="12" t="s">
        <v>31</v>
      </c>
      <c r="I23" s="12" t="s">
        <v>31</v>
      </c>
      <c r="J23" s="12" t="s">
        <v>31</v>
      </c>
      <c r="K23" s="12" t="s">
        <v>31</v>
      </c>
      <c r="L23" s="12" t="s">
        <v>31</v>
      </c>
      <c r="M23" s="12" t="s">
        <v>31</v>
      </c>
      <c r="N23" s="12" t="s">
        <v>87</v>
      </c>
    </row>
    <row r="24" spans="1:15" x14ac:dyDescent="0.25">
      <c r="A24" s="3" t="s">
        <v>74</v>
      </c>
      <c r="B24" s="21">
        <v>-1.3556999999999999</v>
      </c>
      <c r="C24" s="12" t="s">
        <v>20</v>
      </c>
      <c r="D24" s="18" t="s">
        <v>64</v>
      </c>
      <c r="E24" s="12" t="s">
        <v>31</v>
      </c>
      <c r="F24" s="18" t="s">
        <v>65</v>
      </c>
      <c r="G24" s="18" t="s">
        <v>34</v>
      </c>
      <c r="H24" s="18" t="s">
        <v>31</v>
      </c>
      <c r="I24" s="18" t="s">
        <v>31</v>
      </c>
      <c r="J24" s="18" t="s">
        <v>31</v>
      </c>
      <c r="K24" s="18" t="s">
        <v>31</v>
      </c>
      <c r="L24" s="18" t="s">
        <v>31</v>
      </c>
      <c r="M24" s="18" t="s">
        <v>31</v>
      </c>
      <c r="N24" s="18" t="s">
        <v>75</v>
      </c>
      <c r="O24" s="28" t="s">
        <v>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D3868-AD72-4487-9158-D99AD467BFCC}">
  <dimension ref="A1:O24"/>
  <sheetViews>
    <sheetView workbookViewId="0">
      <selection activeCell="B2" sqref="B2"/>
    </sheetView>
  </sheetViews>
  <sheetFormatPr defaultColWidth="8.85546875" defaultRowHeight="15" x14ac:dyDescent="0.25"/>
  <cols>
    <col min="1" max="1" width="41.710937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30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202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203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</row>
    <row r="13" spans="1:15" x14ac:dyDescent="0.25">
      <c r="A13" s="3" t="s">
        <v>206</v>
      </c>
      <c r="B13" s="21">
        <f>0.00075*(B12+B11)</f>
        <v>0.03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207</v>
      </c>
      <c r="O13" s="30" t="s">
        <v>189</v>
      </c>
    </row>
    <row r="14" spans="1:15" x14ac:dyDescent="0.25">
      <c r="A14" t="s">
        <v>90</v>
      </c>
      <c r="B14" s="21">
        <f>0.8*0.07</f>
        <v>5.6000000000000008E-2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30" t="s">
        <v>113</v>
      </c>
    </row>
    <row r="15" spans="1:15" x14ac:dyDescent="0.25">
      <c r="A15" t="s">
        <v>79</v>
      </c>
      <c r="B15" s="21">
        <v>0.45</v>
      </c>
      <c r="C15" s="12" t="s">
        <v>20</v>
      </c>
      <c r="D15" s="12" t="s">
        <v>64</v>
      </c>
      <c r="E15" s="12" t="s">
        <v>31</v>
      </c>
      <c r="F15" s="12" t="s">
        <v>65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80</v>
      </c>
      <c r="O15" s="30" t="s">
        <v>123</v>
      </c>
    </row>
    <row r="16" spans="1:15" x14ac:dyDescent="0.25">
      <c r="A16" t="s">
        <v>115</v>
      </c>
      <c r="B16" s="21">
        <f>2*0.03</f>
        <v>0.06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116</v>
      </c>
      <c r="O16" s="30" t="s">
        <v>117</v>
      </c>
    </row>
    <row r="17" spans="1:15" x14ac:dyDescent="0.25">
      <c r="A17" t="s">
        <v>81</v>
      </c>
      <c r="B17" s="21">
        <v>0.3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82</v>
      </c>
      <c r="O17" s="30" t="s">
        <v>118</v>
      </c>
    </row>
    <row r="18" spans="1:15" x14ac:dyDescent="0.25">
      <c r="A18" t="s">
        <v>77</v>
      </c>
      <c r="B18" s="21">
        <v>9.3740999999999998E-3</v>
      </c>
      <c r="C18" s="12" t="s">
        <v>20</v>
      </c>
      <c r="D18" s="12" t="s">
        <v>64</v>
      </c>
      <c r="E18" s="12" t="s">
        <v>31</v>
      </c>
      <c r="F18" s="12" t="s">
        <v>68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78</v>
      </c>
    </row>
    <row r="19" spans="1:15" x14ac:dyDescent="0.25">
      <c r="A19" t="s">
        <v>92</v>
      </c>
      <c r="B19" s="21">
        <v>0.99639999999999995</v>
      </c>
      <c r="C19" s="12" t="s">
        <v>20</v>
      </c>
      <c r="D19" s="12" t="s">
        <v>64</v>
      </c>
      <c r="E19" s="12" t="s">
        <v>31</v>
      </c>
      <c r="F19" s="12" t="s">
        <v>65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93</v>
      </c>
    </row>
    <row r="20" spans="1:15" x14ac:dyDescent="0.25">
      <c r="A20" t="s">
        <v>94</v>
      </c>
      <c r="B20" s="24">
        <v>2.3913600000000001E-4</v>
      </c>
      <c r="C20" s="12" t="s">
        <v>88</v>
      </c>
      <c r="D20" s="12" t="s">
        <v>105</v>
      </c>
      <c r="E20" s="12" t="s">
        <v>36</v>
      </c>
      <c r="F20" s="12" t="s">
        <v>96</v>
      </c>
      <c r="G20" s="12" t="s">
        <v>32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9" t="s">
        <v>95</v>
      </c>
    </row>
    <row r="21" spans="1:15" x14ac:dyDescent="0.25">
      <c r="A21" t="s">
        <v>83</v>
      </c>
      <c r="B21" s="21">
        <v>3.2094</v>
      </c>
      <c r="C21" s="12" t="s">
        <v>35</v>
      </c>
      <c r="D21" s="12" t="s">
        <v>64</v>
      </c>
      <c r="E21" s="12" t="s">
        <v>31</v>
      </c>
      <c r="F21" s="12" t="s">
        <v>41</v>
      </c>
      <c r="G21" s="12" t="s">
        <v>34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2" t="s">
        <v>84</v>
      </c>
    </row>
    <row r="22" spans="1:15" x14ac:dyDescent="0.25">
      <c r="A22" s="10" t="s">
        <v>202</v>
      </c>
      <c r="B22" s="17">
        <v>1</v>
      </c>
      <c r="C22" s="17" t="s">
        <v>42</v>
      </c>
      <c r="D22" s="17" t="s">
        <v>166</v>
      </c>
      <c r="E22" s="12" t="s">
        <v>31</v>
      </c>
      <c r="F22" s="17" t="s">
        <v>41</v>
      </c>
      <c r="G22" s="17" t="s">
        <v>33</v>
      </c>
      <c r="H22" s="17">
        <v>2</v>
      </c>
      <c r="I22" s="17">
        <v>-1.427</v>
      </c>
      <c r="J22" s="17">
        <v>0.30335622624234998</v>
      </c>
      <c r="K22" s="17" t="s">
        <v>31</v>
      </c>
      <c r="L22" s="17" t="s">
        <v>31</v>
      </c>
      <c r="M22" s="17" t="s">
        <v>31</v>
      </c>
      <c r="N22" s="17" t="s">
        <v>204</v>
      </c>
      <c r="O22" s="22"/>
    </row>
    <row r="23" spans="1:15" x14ac:dyDescent="0.25">
      <c r="A23" t="s">
        <v>86</v>
      </c>
      <c r="B23" s="21">
        <v>-9.9639999999999993E-4</v>
      </c>
      <c r="C23" s="12" t="s">
        <v>88</v>
      </c>
      <c r="D23" s="12" t="s">
        <v>64</v>
      </c>
      <c r="E23" s="12" t="s">
        <v>31</v>
      </c>
      <c r="F23" s="12" t="s">
        <v>68</v>
      </c>
      <c r="G23" s="12" t="s">
        <v>34</v>
      </c>
      <c r="H23" s="12" t="s">
        <v>31</v>
      </c>
      <c r="I23" s="12" t="s">
        <v>31</v>
      </c>
      <c r="J23" s="12" t="s">
        <v>31</v>
      </c>
      <c r="K23" s="12" t="s">
        <v>31</v>
      </c>
      <c r="L23" s="12" t="s">
        <v>31</v>
      </c>
      <c r="M23" s="12" t="s">
        <v>31</v>
      </c>
      <c r="N23" s="12" t="s">
        <v>87</v>
      </c>
    </row>
    <row r="24" spans="1:15" x14ac:dyDescent="0.25">
      <c r="A24" s="3" t="s">
        <v>74</v>
      </c>
      <c r="B24" s="21">
        <v>-1.3556999999999999</v>
      </c>
      <c r="C24" s="12" t="s">
        <v>20</v>
      </c>
      <c r="D24" s="18" t="s">
        <v>64</v>
      </c>
      <c r="E24" s="12" t="s">
        <v>31</v>
      </c>
      <c r="F24" s="18" t="s">
        <v>65</v>
      </c>
      <c r="G24" s="18" t="s">
        <v>34</v>
      </c>
      <c r="H24" s="18" t="s">
        <v>31</v>
      </c>
      <c r="I24" s="18" t="s">
        <v>31</v>
      </c>
      <c r="J24" s="18" t="s">
        <v>31</v>
      </c>
      <c r="K24" s="18" t="s">
        <v>31</v>
      </c>
      <c r="L24" s="18" t="s">
        <v>31</v>
      </c>
      <c r="M24" s="18" t="s">
        <v>31</v>
      </c>
      <c r="N24" s="18" t="s">
        <v>75</v>
      </c>
      <c r="O24" s="28" t="s">
        <v>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0AA4-0B10-4B66-8BB8-AF921BB03436}">
  <dimension ref="A1:O19"/>
  <sheetViews>
    <sheetView tabSelected="1" workbookViewId="0">
      <selection activeCell="B20" sqref="B20"/>
    </sheetView>
  </sheetViews>
  <sheetFormatPr defaultColWidth="8.85546875" defaultRowHeight="15" x14ac:dyDescent="0.25"/>
  <cols>
    <col min="1" max="1" width="41.710937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34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212</v>
      </c>
      <c r="C2" s="6"/>
      <c r="D2" s="8"/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214</v>
      </c>
      <c r="C4" s="6"/>
      <c r="D4" s="8"/>
    </row>
    <row r="5" spans="1:15" x14ac:dyDescent="0.25">
      <c r="A5" t="s">
        <v>15</v>
      </c>
      <c r="B5" s="10" t="s">
        <v>41</v>
      </c>
      <c r="C5" s="6"/>
      <c r="D5" s="8"/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34" t="s">
        <v>119</v>
      </c>
    </row>
    <row r="14" spans="1:15" x14ac:dyDescent="0.25">
      <c r="A14" t="s">
        <v>92</v>
      </c>
      <c r="B14" s="21">
        <v>0.99639999999999995</v>
      </c>
      <c r="C14" s="12" t="s">
        <v>20</v>
      </c>
      <c r="D14" s="12" t="s">
        <v>64</v>
      </c>
      <c r="E14" s="12" t="s">
        <v>31</v>
      </c>
      <c r="F14" s="12" t="s">
        <v>65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93</v>
      </c>
    </row>
    <row r="15" spans="1:15" x14ac:dyDescent="0.25">
      <c r="A15" t="s">
        <v>94</v>
      </c>
      <c r="B15" s="24">
        <v>2.3913600000000001E-4</v>
      </c>
      <c r="C15" s="12" t="s">
        <v>88</v>
      </c>
      <c r="D15" s="12" t="s">
        <v>105</v>
      </c>
      <c r="E15" s="12" t="s">
        <v>36</v>
      </c>
      <c r="F15" s="12" t="s">
        <v>96</v>
      </c>
      <c r="G15" s="12" t="s">
        <v>32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9" t="s">
        <v>95</v>
      </c>
    </row>
    <row r="16" spans="1:15" x14ac:dyDescent="0.25">
      <c r="A16" t="s">
        <v>83</v>
      </c>
      <c r="B16" s="21">
        <v>3.2094</v>
      </c>
      <c r="C16" s="12" t="s">
        <v>35</v>
      </c>
      <c r="D16" s="12" t="s">
        <v>64</v>
      </c>
      <c r="E16" s="12" t="s">
        <v>31</v>
      </c>
      <c r="F16" s="12" t="s">
        <v>41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84</v>
      </c>
    </row>
    <row r="17" spans="1:15" x14ac:dyDescent="0.25">
      <c r="A17" s="10" t="s">
        <v>212</v>
      </c>
      <c r="B17" s="17">
        <v>1</v>
      </c>
      <c r="C17" s="17" t="s">
        <v>42</v>
      </c>
      <c r="D17" s="17" t="s">
        <v>166</v>
      </c>
      <c r="E17" s="12" t="s">
        <v>31</v>
      </c>
      <c r="F17" s="17" t="s">
        <v>41</v>
      </c>
      <c r="G17" s="17" t="s">
        <v>33</v>
      </c>
      <c r="H17" s="17">
        <v>2</v>
      </c>
      <c r="I17" s="17">
        <v>-1.427</v>
      </c>
      <c r="J17" s="17">
        <v>0.30335622624234998</v>
      </c>
      <c r="K17" s="17" t="s">
        <v>31</v>
      </c>
      <c r="L17" s="17" t="s">
        <v>31</v>
      </c>
      <c r="M17" s="17" t="s">
        <v>31</v>
      </c>
      <c r="N17" s="17" t="s">
        <v>213</v>
      </c>
      <c r="O17" s="22"/>
    </row>
    <row r="18" spans="1:15" x14ac:dyDescent="0.25">
      <c r="A18" t="s">
        <v>86</v>
      </c>
      <c r="B18" s="21">
        <v>-9.9639999999999993E-4</v>
      </c>
      <c r="C18" s="12" t="s">
        <v>88</v>
      </c>
      <c r="D18" s="12" t="s">
        <v>64</v>
      </c>
      <c r="E18" s="12" t="s">
        <v>31</v>
      </c>
      <c r="F18" s="12" t="s">
        <v>68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87</v>
      </c>
    </row>
    <row r="19" spans="1:15" x14ac:dyDescent="0.25">
      <c r="A19" s="3" t="s">
        <v>74</v>
      </c>
      <c r="B19" s="21">
        <v>-1.3556999999999999</v>
      </c>
      <c r="C19" s="12" t="s">
        <v>20</v>
      </c>
      <c r="D19" s="18" t="s">
        <v>64</v>
      </c>
      <c r="E19" s="12" t="s">
        <v>31</v>
      </c>
      <c r="F19" s="18" t="s">
        <v>65</v>
      </c>
      <c r="G19" s="18" t="s">
        <v>34</v>
      </c>
      <c r="H19" s="18" t="s">
        <v>31</v>
      </c>
      <c r="I19" s="18" t="s">
        <v>31</v>
      </c>
      <c r="J19" s="18" t="s">
        <v>31</v>
      </c>
      <c r="K19" s="18" t="s">
        <v>31</v>
      </c>
      <c r="L19" s="18" t="s">
        <v>31</v>
      </c>
      <c r="M19" s="18" t="s">
        <v>31</v>
      </c>
      <c r="N19" s="18" t="s">
        <v>75</v>
      </c>
      <c r="O19" s="28" t="s">
        <v>76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C163-EFD4-4631-8B52-334277E2EA11}">
  <dimension ref="A1:O26"/>
  <sheetViews>
    <sheetView workbookViewId="0">
      <selection activeCell="B14" sqref="B14"/>
    </sheetView>
  </sheetViews>
  <sheetFormatPr defaultColWidth="8.85546875" defaultRowHeight="15" x14ac:dyDescent="0.25"/>
  <cols>
    <col min="1" max="1" width="41.710937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5"/>
  </cols>
  <sheetData>
    <row r="1" spans="1:15" x14ac:dyDescent="0.25">
      <c r="A1" t="s">
        <v>4</v>
      </c>
      <c r="B1">
        <v>10</v>
      </c>
      <c r="C1" s="7" t="s">
        <v>5</v>
      </c>
      <c r="H1"/>
      <c r="I1"/>
      <c r="J1"/>
      <c r="K1"/>
      <c r="L1"/>
      <c r="M1"/>
    </row>
    <row r="2" spans="1:15" ht="15.75" x14ac:dyDescent="0.25">
      <c r="A2" s="1" t="s">
        <v>6</v>
      </c>
      <c r="B2" s="1" t="s">
        <v>166</v>
      </c>
      <c r="C2" s="7" t="s">
        <v>7</v>
      </c>
      <c r="H2"/>
      <c r="I2"/>
      <c r="J2"/>
      <c r="K2"/>
      <c r="L2"/>
      <c r="M2"/>
    </row>
    <row r="3" spans="1:15" x14ac:dyDescent="0.25">
      <c r="A3" t="s">
        <v>8</v>
      </c>
      <c r="C3" s="7" t="s">
        <v>106</v>
      </c>
      <c r="H3"/>
      <c r="I3"/>
      <c r="J3"/>
      <c r="K3"/>
      <c r="L3"/>
      <c r="M3"/>
    </row>
    <row r="4" spans="1:15" x14ac:dyDescent="0.25">
      <c r="A4" t="s">
        <v>9</v>
      </c>
      <c r="B4" t="s">
        <v>10</v>
      </c>
      <c r="C4" s="7" t="s">
        <v>12</v>
      </c>
      <c r="H4"/>
      <c r="I4"/>
      <c r="J4"/>
      <c r="K4"/>
      <c r="L4"/>
      <c r="M4"/>
    </row>
    <row r="5" spans="1:15" ht="15.75" x14ac:dyDescent="0.25">
      <c r="A5" s="1" t="s">
        <v>11</v>
      </c>
      <c r="B5" s="9" t="s">
        <v>170</v>
      </c>
      <c r="C5" s="6" t="s">
        <v>45</v>
      </c>
      <c r="D5" s="8" t="s">
        <v>109</v>
      </c>
    </row>
    <row r="6" spans="1:15" x14ac:dyDescent="0.25">
      <c r="A6" t="s">
        <v>13</v>
      </c>
      <c r="B6" t="s">
        <v>40</v>
      </c>
    </row>
    <row r="7" spans="1:15" x14ac:dyDescent="0.25">
      <c r="A7" t="s">
        <v>14</v>
      </c>
      <c r="B7" s="10" t="s">
        <v>201</v>
      </c>
      <c r="C7" s="6" t="s">
        <v>43</v>
      </c>
      <c r="D7" s="8" t="s">
        <v>71</v>
      </c>
    </row>
    <row r="8" spans="1:15" x14ac:dyDescent="0.25">
      <c r="A8" t="s">
        <v>15</v>
      </c>
      <c r="B8" s="10" t="s">
        <v>41</v>
      </c>
      <c r="C8" s="6" t="s">
        <v>46</v>
      </c>
      <c r="D8" s="8" t="s">
        <v>47</v>
      </c>
    </row>
    <row r="9" spans="1:15" x14ac:dyDescent="0.25">
      <c r="A9" t="s">
        <v>16</v>
      </c>
      <c r="B9">
        <v>1</v>
      </c>
      <c r="C9" s="6"/>
    </row>
    <row r="10" spans="1:15" x14ac:dyDescent="0.25">
      <c r="A10" t="s">
        <v>17</v>
      </c>
      <c r="B10" t="s">
        <v>18</v>
      </c>
    </row>
    <row r="11" spans="1:15" x14ac:dyDescent="0.25">
      <c r="A11" t="s">
        <v>19</v>
      </c>
      <c r="B11" t="s">
        <v>42</v>
      </c>
    </row>
    <row r="12" spans="1:15" ht="15.75" x14ac:dyDescent="0.25">
      <c r="A12" s="1" t="s">
        <v>21</v>
      </c>
    </row>
    <row r="13" spans="1:15" ht="15.75" x14ac:dyDescent="0.25">
      <c r="A13" s="1" t="s">
        <v>22</v>
      </c>
      <c r="B13" s="11" t="s">
        <v>23</v>
      </c>
      <c r="C13" s="11" t="s">
        <v>19</v>
      </c>
      <c r="D13" s="11" t="s">
        <v>24</v>
      </c>
      <c r="E13" s="11" t="s">
        <v>13</v>
      </c>
      <c r="F13" s="11" t="s">
        <v>15</v>
      </c>
      <c r="G13" s="11" t="s">
        <v>17</v>
      </c>
      <c r="H13" s="11" t="s">
        <v>25</v>
      </c>
      <c r="I13" s="11" t="s">
        <v>26</v>
      </c>
      <c r="J13" s="11" t="s">
        <v>27</v>
      </c>
      <c r="K13" s="11" t="s">
        <v>28</v>
      </c>
      <c r="L13" s="11" t="s">
        <v>29</v>
      </c>
      <c r="M13" s="11" t="s">
        <v>30</v>
      </c>
      <c r="N13" s="11" t="s">
        <v>66</v>
      </c>
      <c r="O13" s="27" t="s">
        <v>67</v>
      </c>
    </row>
    <row r="14" spans="1:15" x14ac:dyDescent="0.25">
      <c r="A14" t="s">
        <v>69</v>
      </c>
      <c r="B14">
        <v>20</v>
      </c>
      <c r="C14" s="21" t="s">
        <v>20</v>
      </c>
      <c r="D14" s="12" t="s">
        <v>167</v>
      </c>
      <c r="E14" s="12" t="s">
        <v>31</v>
      </c>
      <c r="F14" s="12" t="s">
        <v>41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32" t="s">
        <v>168</v>
      </c>
      <c r="O14" s="30"/>
    </row>
    <row r="15" spans="1:15" x14ac:dyDescent="0.25">
      <c r="A15" t="s">
        <v>89</v>
      </c>
      <c r="B15">
        <v>20</v>
      </c>
      <c r="C15" s="21" t="s">
        <v>20</v>
      </c>
      <c r="D15" s="12" t="s">
        <v>167</v>
      </c>
      <c r="E15" s="12" t="s">
        <v>31</v>
      </c>
      <c r="F15" s="12" t="s">
        <v>41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32" t="s">
        <v>169</v>
      </c>
      <c r="O15" s="30"/>
    </row>
    <row r="16" spans="1:15" x14ac:dyDescent="0.25">
      <c r="A16" t="s">
        <v>90</v>
      </c>
      <c r="B16" s="21">
        <v>7.0000000000000007E-2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91</v>
      </c>
      <c r="O16" s="25" t="s">
        <v>113</v>
      </c>
    </row>
    <row r="17" spans="1:15" x14ac:dyDescent="0.25">
      <c r="A17" t="s">
        <v>79</v>
      </c>
      <c r="B17" s="21">
        <v>0.15</v>
      </c>
      <c r="C17" s="12" t="s">
        <v>20</v>
      </c>
      <c r="D17" s="12" t="s">
        <v>64</v>
      </c>
      <c r="E17" s="12" t="s">
        <v>31</v>
      </c>
      <c r="F17" s="12" t="s">
        <v>65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80</v>
      </c>
      <c r="O17" s="25" t="s">
        <v>114</v>
      </c>
    </row>
    <row r="18" spans="1:15" x14ac:dyDescent="0.25">
      <c r="A18" t="s">
        <v>81</v>
      </c>
      <c r="B18" s="21">
        <v>0.3</v>
      </c>
      <c r="C18" s="12" t="s">
        <v>20</v>
      </c>
      <c r="D18" s="12" t="s">
        <v>64</v>
      </c>
      <c r="E18" s="12" t="s">
        <v>31</v>
      </c>
      <c r="F18" s="12" t="s">
        <v>68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82</v>
      </c>
      <c r="O18" s="25" t="s">
        <v>118</v>
      </c>
    </row>
    <row r="19" spans="1:15" x14ac:dyDescent="0.25">
      <c r="A19" s="3" t="s">
        <v>72</v>
      </c>
      <c r="B19" s="21">
        <v>2.5600000000000001E-2</v>
      </c>
      <c r="C19" s="12" t="s">
        <v>20</v>
      </c>
      <c r="D19" s="12" t="s">
        <v>64</v>
      </c>
      <c r="E19" s="12" t="s">
        <v>31</v>
      </c>
      <c r="F19" s="12" t="s">
        <v>65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73</v>
      </c>
      <c r="O19" s="25" t="s">
        <v>119</v>
      </c>
    </row>
    <row r="20" spans="1:15" x14ac:dyDescent="0.25">
      <c r="A20" t="s">
        <v>77</v>
      </c>
      <c r="B20" s="21">
        <v>9.3740999999999998E-3</v>
      </c>
      <c r="C20" s="12" t="s">
        <v>20</v>
      </c>
      <c r="D20" s="12" t="s">
        <v>64</v>
      </c>
      <c r="E20" s="12" t="s">
        <v>31</v>
      </c>
      <c r="F20" s="12" t="s">
        <v>68</v>
      </c>
      <c r="G20" s="12" t="s">
        <v>34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2" t="s">
        <v>78</v>
      </c>
    </row>
    <row r="21" spans="1:15" x14ac:dyDescent="0.25">
      <c r="A21" t="s">
        <v>92</v>
      </c>
      <c r="B21" s="21">
        <v>0.99639999999999995</v>
      </c>
      <c r="C21" s="12" t="s">
        <v>20</v>
      </c>
      <c r="D21" s="12" t="s">
        <v>64</v>
      </c>
      <c r="E21" s="12" t="s">
        <v>31</v>
      </c>
      <c r="F21" s="12" t="s">
        <v>65</v>
      </c>
      <c r="G21" s="12" t="s">
        <v>34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2" t="s">
        <v>93</v>
      </c>
    </row>
    <row r="22" spans="1:15" x14ac:dyDescent="0.25">
      <c r="A22" t="s">
        <v>94</v>
      </c>
      <c r="B22" s="24">
        <v>2.3913600000000001E-4</v>
      </c>
      <c r="C22" s="12" t="s">
        <v>88</v>
      </c>
      <c r="D22" s="12" t="s">
        <v>105</v>
      </c>
      <c r="E22" s="12" t="s">
        <v>36</v>
      </c>
      <c r="F22" s="12" t="s">
        <v>96</v>
      </c>
      <c r="G22" s="12" t="s">
        <v>32</v>
      </c>
      <c r="H22" s="12" t="s">
        <v>31</v>
      </c>
      <c r="I22" s="12" t="s">
        <v>31</v>
      </c>
      <c r="J22" s="12" t="s">
        <v>31</v>
      </c>
      <c r="K22" s="12" t="s">
        <v>31</v>
      </c>
      <c r="L22" s="12" t="s">
        <v>31</v>
      </c>
      <c r="M22" s="12" t="s">
        <v>31</v>
      </c>
      <c r="N22" s="19" t="s">
        <v>95</v>
      </c>
    </row>
    <row r="23" spans="1:15" x14ac:dyDescent="0.25">
      <c r="A23" t="s">
        <v>83</v>
      </c>
      <c r="B23" s="21">
        <v>3.2094</v>
      </c>
      <c r="C23" s="12" t="s">
        <v>35</v>
      </c>
      <c r="D23" s="12" t="s">
        <v>64</v>
      </c>
      <c r="E23" s="12" t="s">
        <v>31</v>
      </c>
      <c r="F23" s="12" t="s">
        <v>41</v>
      </c>
      <c r="G23" s="12" t="s">
        <v>34</v>
      </c>
      <c r="H23" s="12" t="s">
        <v>31</v>
      </c>
      <c r="I23" s="12" t="s">
        <v>31</v>
      </c>
      <c r="J23" s="12" t="s">
        <v>31</v>
      </c>
      <c r="K23" s="12" t="s">
        <v>31</v>
      </c>
      <c r="L23" s="12" t="s">
        <v>31</v>
      </c>
      <c r="M23" s="12" t="s">
        <v>31</v>
      </c>
      <c r="N23" s="12" t="s">
        <v>84</v>
      </c>
    </row>
    <row r="24" spans="1:15" x14ac:dyDescent="0.25">
      <c r="A24" s="10" t="s">
        <v>170</v>
      </c>
      <c r="B24" s="17">
        <v>1</v>
      </c>
      <c r="C24" s="17" t="s">
        <v>42</v>
      </c>
      <c r="D24" s="17" t="s">
        <v>166</v>
      </c>
      <c r="E24" s="12" t="s">
        <v>31</v>
      </c>
      <c r="F24" s="17" t="s">
        <v>41</v>
      </c>
      <c r="G24" s="17" t="s">
        <v>33</v>
      </c>
      <c r="H24" s="17">
        <v>2</v>
      </c>
      <c r="I24" s="17">
        <v>-1.427</v>
      </c>
      <c r="J24" s="17">
        <v>0.30335622624234998</v>
      </c>
      <c r="K24" s="17" t="s">
        <v>31</v>
      </c>
      <c r="L24" s="17" t="s">
        <v>31</v>
      </c>
      <c r="M24" s="17" t="s">
        <v>31</v>
      </c>
      <c r="N24" s="17" t="s">
        <v>171</v>
      </c>
      <c r="O24" s="22"/>
    </row>
    <row r="25" spans="1:15" x14ac:dyDescent="0.25">
      <c r="A25" t="s">
        <v>86</v>
      </c>
      <c r="B25" s="21">
        <v>-9.9639999999999993E-4</v>
      </c>
      <c r="C25" s="12" t="s">
        <v>88</v>
      </c>
      <c r="D25" s="12" t="s">
        <v>64</v>
      </c>
      <c r="E25" s="12" t="s">
        <v>31</v>
      </c>
      <c r="F25" s="12" t="s">
        <v>68</v>
      </c>
      <c r="G25" s="12" t="s">
        <v>34</v>
      </c>
      <c r="H25" s="12" t="s">
        <v>31</v>
      </c>
      <c r="I25" s="12" t="s">
        <v>31</v>
      </c>
      <c r="J25" s="12" t="s">
        <v>31</v>
      </c>
      <c r="K25" s="12" t="s">
        <v>31</v>
      </c>
      <c r="L25" s="12" t="s">
        <v>31</v>
      </c>
      <c r="M25" s="12" t="s">
        <v>31</v>
      </c>
      <c r="N25" s="12" t="s">
        <v>87</v>
      </c>
    </row>
    <row r="26" spans="1:15" x14ac:dyDescent="0.25">
      <c r="A26" s="3" t="s">
        <v>74</v>
      </c>
      <c r="B26" s="21">
        <v>-1.3556999999999999</v>
      </c>
      <c r="C26" s="12" t="s">
        <v>20</v>
      </c>
      <c r="D26" s="18" t="s">
        <v>64</v>
      </c>
      <c r="E26" s="12" t="s">
        <v>31</v>
      </c>
      <c r="F26" s="18" t="s">
        <v>65</v>
      </c>
      <c r="G26" s="18" t="s">
        <v>34</v>
      </c>
      <c r="H26" s="18" t="s">
        <v>31</v>
      </c>
      <c r="I26" s="18" t="s">
        <v>31</v>
      </c>
      <c r="J26" s="18" t="s">
        <v>31</v>
      </c>
      <c r="K26" s="18" t="s">
        <v>31</v>
      </c>
      <c r="L26" s="18" t="s">
        <v>31</v>
      </c>
      <c r="M26" s="18" t="s">
        <v>31</v>
      </c>
      <c r="N26" s="18" t="s">
        <v>75</v>
      </c>
      <c r="O26" s="28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9F17-7793-4AC4-869F-96AE62C6D004}">
  <dimension ref="A1:O24"/>
  <sheetViews>
    <sheetView workbookViewId="0">
      <selection activeCell="A11" sqref="A11"/>
    </sheetView>
  </sheetViews>
  <sheetFormatPr defaultColWidth="8.85546875" defaultRowHeight="15" x14ac:dyDescent="0.25"/>
  <cols>
    <col min="1" max="1" width="44.2851562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172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200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32" t="s">
        <v>73</v>
      </c>
      <c r="O13" s="26" t="s">
        <v>119</v>
      </c>
    </row>
    <row r="14" spans="1:15" x14ac:dyDescent="0.25">
      <c r="A14" t="s">
        <v>90</v>
      </c>
      <c r="B14" s="21">
        <v>7.0000000000000007E-2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32" t="s">
        <v>91</v>
      </c>
      <c r="O14" s="26" t="s">
        <v>113</v>
      </c>
    </row>
    <row r="15" spans="1:15" x14ac:dyDescent="0.25">
      <c r="A15" t="s">
        <v>79</v>
      </c>
      <c r="B15" s="21">
        <v>0.15</v>
      </c>
      <c r="C15" s="12" t="s">
        <v>20</v>
      </c>
      <c r="D15" s="12" t="s">
        <v>64</v>
      </c>
      <c r="E15" s="12" t="s">
        <v>31</v>
      </c>
      <c r="F15" s="12" t="s">
        <v>65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32" t="s">
        <v>80</v>
      </c>
      <c r="O15" s="26" t="s">
        <v>114</v>
      </c>
    </row>
    <row r="16" spans="1:15" x14ac:dyDescent="0.25">
      <c r="A16" t="s">
        <v>115</v>
      </c>
      <c r="B16" s="21">
        <v>0.03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32" t="s">
        <v>116</v>
      </c>
      <c r="O16" s="26" t="s">
        <v>117</v>
      </c>
    </row>
    <row r="17" spans="1:15" x14ac:dyDescent="0.25">
      <c r="A17" t="s">
        <v>81</v>
      </c>
      <c r="B17" s="21">
        <v>0.3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32" t="s">
        <v>82</v>
      </c>
      <c r="O17" s="26" t="s">
        <v>118</v>
      </c>
    </row>
    <row r="18" spans="1:15" x14ac:dyDescent="0.25">
      <c r="A18" t="s">
        <v>77</v>
      </c>
      <c r="B18" s="21">
        <v>9.3740999999999998E-3</v>
      </c>
      <c r="C18" s="12" t="s">
        <v>20</v>
      </c>
      <c r="D18" s="12" t="s">
        <v>64</v>
      </c>
      <c r="E18" s="12" t="s">
        <v>31</v>
      </c>
      <c r="F18" s="12" t="s">
        <v>68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32" t="s">
        <v>78</v>
      </c>
    </row>
    <row r="19" spans="1:15" x14ac:dyDescent="0.25">
      <c r="A19" t="s">
        <v>92</v>
      </c>
      <c r="B19" s="21">
        <v>0.99639999999999995</v>
      </c>
      <c r="C19" s="12" t="s">
        <v>20</v>
      </c>
      <c r="D19" s="12" t="s">
        <v>64</v>
      </c>
      <c r="E19" s="12" t="s">
        <v>31</v>
      </c>
      <c r="F19" s="12" t="s">
        <v>65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32" t="s">
        <v>93</v>
      </c>
    </row>
    <row r="20" spans="1:15" x14ac:dyDescent="0.25">
      <c r="A20" t="s">
        <v>94</v>
      </c>
      <c r="B20" s="24">
        <v>2.3913600000000001E-4</v>
      </c>
      <c r="C20" s="12" t="s">
        <v>88</v>
      </c>
      <c r="D20" s="12" t="s">
        <v>105</v>
      </c>
      <c r="E20" s="12" t="s">
        <v>36</v>
      </c>
      <c r="F20" s="12" t="s">
        <v>96</v>
      </c>
      <c r="G20" s="12" t="s">
        <v>32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33" t="s">
        <v>95</v>
      </c>
    </row>
    <row r="21" spans="1:15" x14ac:dyDescent="0.25">
      <c r="A21" t="s">
        <v>83</v>
      </c>
      <c r="B21" s="21">
        <v>3.2094</v>
      </c>
      <c r="C21" s="12" t="s">
        <v>35</v>
      </c>
      <c r="D21" s="12" t="s">
        <v>64</v>
      </c>
      <c r="E21" s="12" t="s">
        <v>31</v>
      </c>
      <c r="F21" s="12" t="s">
        <v>41</v>
      </c>
      <c r="G21" s="12" t="s">
        <v>34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32" t="s">
        <v>84</v>
      </c>
    </row>
    <row r="22" spans="1:15" x14ac:dyDescent="0.25">
      <c r="A22" s="10" t="s">
        <v>172</v>
      </c>
      <c r="B22" s="17">
        <v>1</v>
      </c>
      <c r="C22" s="17" t="s">
        <v>42</v>
      </c>
      <c r="D22" s="17" t="s">
        <v>166</v>
      </c>
      <c r="E22" s="12" t="s">
        <v>31</v>
      </c>
      <c r="F22" s="17" t="s">
        <v>41</v>
      </c>
      <c r="G22" s="17" t="s">
        <v>33</v>
      </c>
      <c r="H22" s="17">
        <v>2</v>
      </c>
      <c r="I22" s="17">
        <v>-1.427</v>
      </c>
      <c r="J22" s="17">
        <v>0.30335622624234998</v>
      </c>
      <c r="K22" s="17" t="s">
        <v>31</v>
      </c>
      <c r="L22" s="17" t="s">
        <v>31</v>
      </c>
      <c r="M22" s="17" t="s">
        <v>31</v>
      </c>
      <c r="N22" s="17" t="s">
        <v>173</v>
      </c>
      <c r="O22" s="22"/>
    </row>
    <row r="23" spans="1:15" x14ac:dyDescent="0.25">
      <c r="A23" t="s">
        <v>86</v>
      </c>
      <c r="B23" s="21">
        <v>-9.9639999999999993E-4</v>
      </c>
      <c r="C23" s="12" t="s">
        <v>88</v>
      </c>
      <c r="D23" s="12" t="s">
        <v>64</v>
      </c>
      <c r="E23" s="12" t="s">
        <v>31</v>
      </c>
      <c r="F23" s="12" t="s">
        <v>68</v>
      </c>
      <c r="G23" s="12" t="s">
        <v>34</v>
      </c>
      <c r="H23" s="12" t="s">
        <v>31</v>
      </c>
      <c r="I23" s="12" t="s">
        <v>31</v>
      </c>
      <c r="J23" s="12" t="s">
        <v>31</v>
      </c>
      <c r="K23" s="12" t="s">
        <v>31</v>
      </c>
      <c r="L23" s="12" t="s">
        <v>31</v>
      </c>
      <c r="M23" s="12" t="s">
        <v>31</v>
      </c>
      <c r="N23" s="32" t="s">
        <v>87</v>
      </c>
    </row>
    <row r="24" spans="1:15" x14ac:dyDescent="0.25">
      <c r="A24" s="3" t="s">
        <v>74</v>
      </c>
      <c r="B24" s="21">
        <v>-1.3556999999999999</v>
      </c>
      <c r="C24" s="12" t="s">
        <v>20</v>
      </c>
      <c r="D24" s="18" t="s">
        <v>64</v>
      </c>
      <c r="E24" s="12" t="s">
        <v>31</v>
      </c>
      <c r="F24" s="18" t="s">
        <v>65</v>
      </c>
      <c r="G24" s="18" t="s">
        <v>34</v>
      </c>
      <c r="H24" s="18" t="s">
        <v>31</v>
      </c>
      <c r="I24" s="18" t="s">
        <v>31</v>
      </c>
      <c r="J24" s="18" t="s">
        <v>31</v>
      </c>
      <c r="K24" s="18" t="s">
        <v>31</v>
      </c>
      <c r="L24" s="18" t="s">
        <v>31</v>
      </c>
      <c r="M24" s="18" t="s">
        <v>31</v>
      </c>
      <c r="N24" s="18" t="s">
        <v>75</v>
      </c>
      <c r="O24" s="28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A56E-82AB-4FB1-BD32-2BAC286B9DFF}">
  <dimension ref="A1:O24"/>
  <sheetViews>
    <sheetView workbookViewId="0">
      <selection activeCell="A22" sqref="A22"/>
    </sheetView>
  </sheetViews>
  <sheetFormatPr defaultColWidth="8.85546875" defaultRowHeight="15" x14ac:dyDescent="0.25"/>
  <cols>
    <col min="1" max="1" width="41.710937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174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199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  <c r="O11" s="30"/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  <c r="O12" s="30"/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26" t="s">
        <v>119</v>
      </c>
    </row>
    <row r="14" spans="1:15" x14ac:dyDescent="0.25">
      <c r="A14" t="s">
        <v>90</v>
      </c>
      <c r="B14" s="21">
        <v>7.0000000000000007E-2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26" t="s">
        <v>113</v>
      </c>
    </row>
    <row r="15" spans="1:15" x14ac:dyDescent="0.25">
      <c r="A15" t="s">
        <v>120</v>
      </c>
      <c r="B15" s="21">
        <v>0.26</v>
      </c>
      <c r="C15" s="12" t="s">
        <v>20</v>
      </c>
      <c r="D15" s="12" t="s">
        <v>64</v>
      </c>
      <c r="E15" s="12" t="s">
        <v>31</v>
      </c>
      <c r="F15" s="12" t="s">
        <v>65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121</v>
      </c>
      <c r="O15" s="26" t="s">
        <v>122</v>
      </c>
    </row>
    <row r="16" spans="1:15" x14ac:dyDescent="0.25">
      <c r="A16" t="s">
        <v>115</v>
      </c>
      <c r="B16" s="21">
        <v>0.03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116</v>
      </c>
      <c r="O16" s="26" t="s">
        <v>117</v>
      </c>
    </row>
    <row r="17" spans="1:15" x14ac:dyDescent="0.25">
      <c r="A17" t="s">
        <v>81</v>
      </c>
      <c r="B17" s="21">
        <v>0.3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82</v>
      </c>
      <c r="O17" s="26" t="s">
        <v>118</v>
      </c>
    </row>
    <row r="18" spans="1:15" x14ac:dyDescent="0.25">
      <c r="A18" t="s">
        <v>77</v>
      </c>
      <c r="B18" s="21">
        <v>9.3740999999999998E-3</v>
      </c>
      <c r="C18" s="12" t="s">
        <v>20</v>
      </c>
      <c r="D18" s="12" t="s">
        <v>64</v>
      </c>
      <c r="E18" s="12" t="s">
        <v>31</v>
      </c>
      <c r="F18" s="12" t="s">
        <v>68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78</v>
      </c>
    </row>
    <row r="19" spans="1:15" x14ac:dyDescent="0.25">
      <c r="A19" t="s">
        <v>92</v>
      </c>
      <c r="B19" s="21">
        <v>0.99639999999999995</v>
      </c>
      <c r="C19" s="12" t="s">
        <v>20</v>
      </c>
      <c r="D19" s="12" t="s">
        <v>64</v>
      </c>
      <c r="E19" s="12" t="s">
        <v>31</v>
      </c>
      <c r="F19" s="12" t="s">
        <v>65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93</v>
      </c>
    </row>
    <row r="20" spans="1:15" x14ac:dyDescent="0.25">
      <c r="A20" t="s">
        <v>94</v>
      </c>
      <c r="B20" s="24">
        <v>2.3913600000000001E-4</v>
      </c>
      <c r="C20" s="12" t="s">
        <v>88</v>
      </c>
      <c r="D20" s="12" t="s">
        <v>105</v>
      </c>
      <c r="E20" s="12" t="s">
        <v>36</v>
      </c>
      <c r="F20" s="12" t="s">
        <v>96</v>
      </c>
      <c r="G20" s="12" t="s">
        <v>32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9" t="s">
        <v>95</v>
      </c>
    </row>
    <row r="21" spans="1:15" x14ac:dyDescent="0.25">
      <c r="A21" t="s">
        <v>83</v>
      </c>
      <c r="B21" s="21">
        <v>3.2094</v>
      </c>
      <c r="C21" s="12" t="s">
        <v>35</v>
      </c>
      <c r="D21" s="12" t="s">
        <v>64</v>
      </c>
      <c r="E21" s="12" t="s">
        <v>31</v>
      </c>
      <c r="F21" s="12" t="s">
        <v>41</v>
      </c>
      <c r="G21" s="12" t="s">
        <v>34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2" t="s">
        <v>84</v>
      </c>
    </row>
    <row r="22" spans="1:15" x14ac:dyDescent="0.25">
      <c r="A22" s="10" t="s">
        <v>174</v>
      </c>
      <c r="B22" s="17">
        <v>1</v>
      </c>
      <c r="C22" s="17" t="s">
        <v>42</v>
      </c>
      <c r="D22" s="17" t="s">
        <v>166</v>
      </c>
      <c r="E22" s="12" t="s">
        <v>31</v>
      </c>
      <c r="F22" s="17" t="s">
        <v>41</v>
      </c>
      <c r="G22" s="17" t="s">
        <v>33</v>
      </c>
      <c r="H22" s="17">
        <v>2</v>
      </c>
      <c r="I22" s="17">
        <v>-1.427</v>
      </c>
      <c r="J22" s="17">
        <v>0.30335622624234998</v>
      </c>
      <c r="K22" s="17" t="s">
        <v>31</v>
      </c>
      <c r="L22" s="17" t="s">
        <v>31</v>
      </c>
      <c r="M22" s="17" t="s">
        <v>31</v>
      </c>
      <c r="N22" s="17" t="s">
        <v>175</v>
      </c>
      <c r="O22" s="22"/>
    </row>
    <row r="23" spans="1:15" x14ac:dyDescent="0.25">
      <c r="A23" t="s">
        <v>86</v>
      </c>
      <c r="B23" s="21">
        <v>-9.9639999999999993E-4</v>
      </c>
      <c r="C23" s="12" t="s">
        <v>88</v>
      </c>
      <c r="D23" s="12" t="s">
        <v>64</v>
      </c>
      <c r="E23" s="12" t="s">
        <v>31</v>
      </c>
      <c r="F23" s="12" t="s">
        <v>68</v>
      </c>
      <c r="G23" s="12" t="s">
        <v>34</v>
      </c>
      <c r="H23" s="12" t="s">
        <v>31</v>
      </c>
      <c r="I23" s="12" t="s">
        <v>31</v>
      </c>
      <c r="J23" s="12" t="s">
        <v>31</v>
      </c>
      <c r="K23" s="12" t="s">
        <v>31</v>
      </c>
      <c r="L23" s="12" t="s">
        <v>31</v>
      </c>
      <c r="M23" s="12" t="s">
        <v>31</v>
      </c>
      <c r="N23" s="12" t="s">
        <v>87</v>
      </c>
    </row>
    <row r="24" spans="1:15" x14ac:dyDescent="0.25">
      <c r="A24" s="3" t="s">
        <v>74</v>
      </c>
      <c r="B24" s="21">
        <v>-1.3556999999999999</v>
      </c>
      <c r="C24" s="12" t="s">
        <v>20</v>
      </c>
      <c r="D24" s="18" t="s">
        <v>64</v>
      </c>
      <c r="E24" s="12" t="s">
        <v>31</v>
      </c>
      <c r="F24" s="18" t="s">
        <v>65</v>
      </c>
      <c r="G24" s="18" t="s">
        <v>34</v>
      </c>
      <c r="H24" s="18" t="s">
        <v>31</v>
      </c>
      <c r="I24" s="18" t="s">
        <v>31</v>
      </c>
      <c r="J24" s="18" t="s">
        <v>31</v>
      </c>
      <c r="K24" s="18" t="s">
        <v>31</v>
      </c>
      <c r="L24" s="18" t="s">
        <v>31</v>
      </c>
      <c r="M24" s="18" t="s">
        <v>31</v>
      </c>
      <c r="N24" s="18" t="s">
        <v>75</v>
      </c>
      <c r="O24" s="28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F311-DB5A-427D-8D9F-33AB689F5DB4}">
  <dimension ref="A1:O33"/>
  <sheetViews>
    <sheetView workbookViewId="0">
      <selection activeCell="B14" sqref="B14"/>
    </sheetView>
  </sheetViews>
  <sheetFormatPr defaultColWidth="8.85546875" defaultRowHeight="15" x14ac:dyDescent="0.25"/>
  <cols>
    <col min="1" max="1" width="44.2851562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178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197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  <c r="O11" s="30"/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  <c r="O12" s="30"/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26" t="s">
        <v>119</v>
      </c>
    </row>
    <row r="14" spans="1:15" x14ac:dyDescent="0.25">
      <c r="A14" t="s">
        <v>90</v>
      </c>
      <c r="B14" s="21">
        <v>7.0000000000000007E-2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26" t="s">
        <v>113</v>
      </c>
    </row>
    <row r="15" spans="1:15" x14ac:dyDescent="0.25">
      <c r="A15" t="s">
        <v>115</v>
      </c>
      <c r="B15" s="21">
        <v>0.03</v>
      </c>
      <c r="C15" s="12" t="s">
        <v>20</v>
      </c>
      <c r="D15" s="12" t="s">
        <v>64</v>
      </c>
      <c r="E15" s="12" t="s">
        <v>31</v>
      </c>
      <c r="F15" s="12" t="s">
        <v>68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116</v>
      </c>
      <c r="O15" s="26" t="s">
        <v>117</v>
      </c>
    </row>
    <row r="16" spans="1:15" x14ac:dyDescent="0.25">
      <c r="A16" t="s">
        <v>146</v>
      </c>
      <c r="B16" s="21">
        <v>0.3</v>
      </c>
      <c r="C16" s="12" t="s">
        <v>20</v>
      </c>
      <c r="D16" s="12" t="s">
        <v>64</v>
      </c>
      <c r="E16" s="12" t="s">
        <v>31</v>
      </c>
      <c r="F16" s="12" t="s">
        <v>65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147</v>
      </c>
      <c r="O16" s="26" t="s">
        <v>148</v>
      </c>
    </row>
    <row r="17" spans="1:15" x14ac:dyDescent="0.25">
      <c r="A17" t="s">
        <v>77</v>
      </c>
      <c r="B17" s="21">
        <v>9.3740999999999998E-3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78</v>
      </c>
    </row>
    <row r="18" spans="1:15" x14ac:dyDescent="0.25">
      <c r="A18" s="3" t="s">
        <v>124</v>
      </c>
      <c r="B18" s="21">
        <f>58*0.15</f>
        <v>8.6999999999999993</v>
      </c>
      <c r="C18" s="12" t="s">
        <v>35</v>
      </c>
      <c r="D18" s="18" t="s">
        <v>64</v>
      </c>
      <c r="E18" s="12" t="s">
        <v>31</v>
      </c>
      <c r="F18" s="18" t="s">
        <v>68</v>
      </c>
      <c r="G18" s="18" t="s">
        <v>34</v>
      </c>
      <c r="H18" s="18" t="s">
        <v>31</v>
      </c>
      <c r="I18" s="18" t="s">
        <v>31</v>
      </c>
      <c r="J18" s="18" t="s">
        <v>31</v>
      </c>
      <c r="K18" s="18" t="s">
        <v>31</v>
      </c>
      <c r="L18" s="18" t="s">
        <v>31</v>
      </c>
      <c r="M18" s="18" t="s">
        <v>31</v>
      </c>
      <c r="N18" s="18" t="s">
        <v>125</v>
      </c>
      <c r="O18" s="28" t="s">
        <v>126</v>
      </c>
    </row>
    <row r="19" spans="1:15" x14ac:dyDescent="0.25">
      <c r="A19" s="3" t="s">
        <v>127</v>
      </c>
      <c r="B19" s="21">
        <f>1*0.15</f>
        <v>0.15</v>
      </c>
      <c r="C19" s="12" t="s">
        <v>20</v>
      </c>
      <c r="D19" s="18" t="s">
        <v>64</v>
      </c>
      <c r="E19" s="12" t="s">
        <v>31</v>
      </c>
      <c r="F19" s="18" t="s">
        <v>68</v>
      </c>
      <c r="G19" s="18" t="s">
        <v>34</v>
      </c>
      <c r="H19" s="18" t="s">
        <v>31</v>
      </c>
      <c r="I19" s="18" t="s">
        <v>31</v>
      </c>
      <c r="J19" s="18" t="s">
        <v>31</v>
      </c>
      <c r="K19" s="18" t="s">
        <v>31</v>
      </c>
      <c r="L19" s="18" t="s">
        <v>31</v>
      </c>
      <c r="M19" s="18" t="s">
        <v>31</v>
      </c>
      <c r="N19" s="18" t="s">
        <v>128</v>
      </c>
      <c r="O19" s="28" t="s">
        <v>126</v>
      </c>
    </row>
    <row r="20" spans="1:15" x14ac:dyDescent="0.25">
      <c r="A20" s="3" t="s">
        <v>130</v>
      </c>
      <c r="B20" s="21">
        <f>237.3*0.15</f>
        <v>35.594999999999999</v>
      </c>
      <c r="C20" s="12" t="s">
        <v>129</v>
      </c>
      <c r="D20" s="18" t="s">
        <v>64</v>
      </c>
      <c r="E20" s="12" t="s">
        <v>31</v>
      </c>
      <c r="F20" s="18" t="s">
        <v>65</v>
      </c>
      <c r="G20" s="18" t="s">
        <v>34</v>
      </c>
      <c r="H20" s="18" t="s">
        <v>31</v>
      </c>
      <c r="I20" s="18" t="s">
        <v>31</v>
      </c>
      <c r="J20" s="18" t="s">
        <v>31</v>
      </c>
      <c r="K20" s="18" t="s">
        <v>31</v>
      </c>
      <c r="L20" s="18" t="s">
        <v>31</v>
      </c>
      <c r="M20" s="18" t="s">
        <v>31</v>
      </c>
      <c r="N20" s="18" t="s">
        <v>211</v>
      </c>
      <c r="O20" s="28" t="s">
        <v>126</v>
      </c>
    </row>
    <row r="21" spans="1:15" x14ac:dyDescent="0.25">
      <c r="A21" s="3" t="s">
        <v>131</v>
      </c>
      <c r="B21">
        <f>0.03*0.15</f>
        <v>4.4999999999999997E-3</v>
      </c>
      <c r="C21" s="12" t="s">
        <v>20</v>
      </c>
      <c r="D21" s="18" t="s">
        <v>64</v>
      </c>
      <c r="E21" s="12" t="s">
        <v>31</v>
      </c>
      <c r="F21" s="18" t="s">
        <v>68</v>
      </c>
      <c r="G21" s="18" t="s">
        <v>34</v>
      </c>
      <c r="H21" s="18" t="s">
        <v>31</v>
      </c>
      <c r="I21" s="18" t="s">
        <v>31</v>
      </c>
      <c r="J21" s="18" t="s">
        <v>31</v>
      </c>
      <c r="K21" s="18" t="s">
        <v>31</v>
      </c>
      <c r="L21" s="18" t="s">
        <v>31</v>
      </c>
      <c r="M21" s="18" t="s">
        <v>31</v>
      </c>
      <c r="N21" s="18" t="s">
        <v>132</v>
      </c>
      <c r="O21" s="28" t="s">
        <v>126</v>
      </c>
    </row>
    <row r="22" spans="1:15" x14ac:dyDescent="0.25">
      <c r="A22" t="s">
        <v>133</v>
      </c>
      <c r="B22">
        <f>2.3*0.15</f>
        <v>0.34499999999999997</v>
      </c>
      <c r="C22" s="12" t="s">
        <v>20</v>
      </c>
      <c r="D22" s="18" t="s">
        <v>64</v>
      </c>
      <c r="E22" s="12" t="s">
        <v>31</v>
      </c>
      <c r="F22" s="18" t="s">
        <v>68</v>
      </c>
      <c r="G22" s="18" t="s">
        <v>34</v>
      </c>
      <c r="H22" s="18" t="s">
        <v>31</v>
      </c>
      <c r="I22" s="18" t="s">
        <v>31</v>
      </c>
      <c r="J22" s="18" t="s">
        <v>31</v>
      </c>
      <c r="K22" s="18" t="s">
        <v>31</v>
      </c>
      <c r="L22" s="18" t="s">
        <v>31</v>
      </c>
      <c r="M22" s="18" t="s">
        <v>31</v>
      </c>
      <c r="N22" s="18" t="s">
        <v>134</v>
      </c>
      <c r="O22" s="28" t="s">
        <v>126</v>
      </c>
    </row>
    <row r="23" spans="1:15" x14ac:dyDescent="0.25">
      <c r="A23" s="3" t="s">
        <v>135</v>
      </c>
      <c r="B23">
        <f>-0.00194430056428492*0.15</f>
        <v>-2.9164508464273796E-4</v>
      </c>
      <c r="C23" s="12" t="s">
        <v>20</v>
      </c>
      <c r="D23" s="18" t="s">
        <v>64</v>
      </c>
      <c r="E23" s="12" t="s">
        <v>31</v>
      </c>
      <c r="F23" s="18" t="s">
        <v>137</v>
      </c>
      <c r="G23" s="18" t="s">
        <v>34</v>
      </c>
      <c r="H23" s="18" t="s">
        <v>31</v>
      </c>
      <c r="I23" s="18" t="s">
        <v>31</v>
      </c>
      <c r="J23" s="18" t="s">
        <v>31</v>
      </c>
      <c r="K23" s="18" t="s">
        <v>31</v>
      </c>
      <c r="L23" s="18" t="s">
        <v>31</v>
      </c>
      <c r="M23" s="18" t="s">
        <v>31</v>
      </c>
      <c r="N23" s="29" t="s">
        <v>136</v>
      </c>
      <c r="O23" s="28" t="s">
        <v>126</v>
      </c>
    </row>
    <row r="24" spans="1:15" x14ac:dyDescent="0.25">
      <c r="A24" s="3" t="s">
        <v>135</v>
      </c>
      <c r="B24">
        <f>-0.229055699435715*0.15</f>
        <v>-3.4358354915357249E-2</v>
      </c>
      <c r="C24" s="12" t="s">
        <v>20</v>
      </c>
      <c r="D24" s="18" t="s">
        <v>64</v>
      </c>
      <c r="E24" s="12" t="s">
        <v>31</v>
      </c>
      <c r="F24" s="18" t="s">
        <v>139</v>
      </c>
      <c r="G24" s="18" t="s">
        <v>34</v>
      </c>
      <c r="H24" s="18" t="s">
        <v>31</v>
      </c>
      <c r="I24" s="18" t="s">
        <v>31</v>
      </c>
      <c r="J24" s="18" t="s">
        <v>31</v>
      </c>
      <c r="K24" s="18" t="s">
        <v>31</v>
      </c>
      <c r="L24" s="18" t="s">
        <v>31</v>
      </c>
      <c r="M24" s="18" t="s">
        <v>31</v>
      </c>
      <c r="N24" s="29" t="s">
        <v>138</v>
      </c>
      <c r="O24" s="28" t="s">
        <v>126</v>
      </c>
    </row>
    <row r="25" spans="1:15" x14ac:dyDescent="0.25">
      <c r="A25" s="3" t="s">
        <v>149</v>
      </c>
      <c r="B25">
        <v>7.0000000000000007E-2</v>
      </c>
      <c r="C25" s="12" t="s">
        <v>20</v>
      </c>
      <c r="D25" s="18" t="s">
        <v>64</v>
      </c>
      <c r="E25" s="12" t="s">
        <v>31</v>
      </c>
      <c r="F25" s="18" t="s">
        <v>65</v>
      </c>
      <c r="G25" s="18" t="s">
        <v>34</v>
      </c>
      <c r="H25" s="18" t="s">
        <v>31</v>
      </c>
      <c r="I25" s="18" t="s">
        <v>31</v>
      </c>
      <c r="J25" s="18" t="s">
        <v>31</v>
      </c>
      <c r="K25" s="18" t="s">
        <v>31</v>
      </c>
      <c r="L25" s="18" t="s">
        <v>31</v>
      </c>
      <c r="M25" s="18" t="s">
        <v>31</v>
      </c>
      <c r="N25" s="18" t="s">
        <v>150</v>
      </c>
      <c r="O25" s="28" t="s">
        <v>151</v>
      </c>
    </row>
    <row r="26" spans="1:15" x14ac:dyDescent="0.25">
      <c r="A26" t="s">
        <v>92</v>
      </c>
      <c r="B26" s="21">
        <v>0.99639999999999995</v>
      </c>
      <c r="C26" s="12" t="s">
        <v>20</v>
      </c>
      <c r="D26" s="12" t="s">
        <v>64</v>
      </c>
      <c r="E26" s="12" t="s">
        <v>31</v>
      </c>
      <c r="F26" s="12" t="s">
        <v>65</v>
      </c>
      <c r="G26" s="12" t="s">
        <v>34</v>
      </c>
      <c r="H26" s="12" t="s">
        <v>31</v>
      </c>
      <c r="I26" s="12" t="s">
        <v>31</v>
      </c>
      <c r="J26" s="12" t="s">
        <v>31</v>
      </c>
      <c r="K26" s="12" t="s">
        <v>31</v>
      </c>
      <c r="L26" s="12" t="s">
        <v>31</v>
      </c>
      <c r="M26" s="12" t="s">
        <v>31</v>
      </c>
      <c r="N26" s="12" t="s">
        <v>93</v>
      </c>
    </row>
    <row r="27" spans="1:15" x14ac:dyDescent="0.25">
      <c r="A27" s="3" t="s">
        <v>140</v>
      </c>
      <c r="B27">
        <f>756*0.15</f>
        <v>113.39999999999999</v>
      </c>
      <c r="C27" s="12" t="s">
        <v>141</v>
      </c>
      <c r="D27" s="12" t="s">
        <v>105</v>
      </c>
      <c r="E27" s="12" t="s">
        <v>165</v>
      </c>
      <c r="F27" s="18" t="s">
        <v>96</v>
      </c>
      <c r="G27" s="18" t="s">
        <v>32</v>
      </c>
      <c r="H27" s="18" t="s">
        <v>31</v>
      </c>
      <c r="I27" s="18" t="s">
        <v>31</v>
      </c>
      <c r="J27" s="18" t="s">
        <v>31</v>
      </c>
      <c r="K27" s="18" t="s">
        <v>31</v>
      </c>
      <c r="L27" s="18" t="s">
        <v>31</v>
      </c>
      <c r="M27" s="18" t="s">
        <v>31</v>
      </c>
      <c r="N27" s="18" t="s">
        <v>142</v>
      </c>
      <c r="O27" s="28" t="s">
        <v>126</v>
      </c>
    </row>
    <row r="28" spans="1:15" x14ac:dyDescent="0.25">
      <c r="A28" s="3" t="s">
        <v>143</v>
      </c>
      <c r="B28">
        <f>3.14*0.15</f>
        <v>0.47099999999999997</v>
      </c>
      <c r="C28" s="12" t="s">
        <v>144</v>
      </c>
      <c r="D28" s="12" t="s">
        <v>105</v>
      </c>
      <c r="E28" s="12" t="s">
        <v>165</v>
      </c>
      <c r="F28" s="18" t="s">
        <v>96</v>
      </c>
      <c r="G28" s="18" t="s">
        <v>32</v>
      </c>
      <c r="H28" s="18" t="s">
        <v>31</v>
      </c>
      <c r="I28" s="18" t="s">
        <v>31</v>
      </c>
      <c r="J28" s="18" t="s">
        <v>31</v>
      </c>
      <c r="K28" s="18" t="s">
        <v>31</v>
      </c>
      <c r="L28" s="18" t="s">
        <v>31</v>
      </c>
      <c r="M28" s="18" t="s">
        <v>31</v>
      </c>
      <c r="N28" s="18" t="s">
        <v>145</v>
      </c>
      <c r="O28" s="28" t="s">
        <v>126</v>
      </c>
    </row>
    <row r="29" spans="1:15" x14ac:dyDescent="0.25">
      <c r="A29" t="s">
        <v>94</v>
      </c>
      <c r="B29" s="24">
        <v>2.3913600000000001E-4</v>
      </c>
      <c r="C29" s="12" t="s">
        <v>88</v>
      </c>
      <c r="D29" s="12" t="s">
        <v>105</v>
      </c>
      <c r="E29" s="12" t="s">
        <v>36</v>
      </c>
      <c r="F29" s="12" t="s">
        <v>96</v>
      </c>
      <c r="G29" s="12" t="s">
        <v>32</v>
      </c>
      <c r="H29" s="12" t="s">
        <v>31</v>
      </c>
      <c r="I29" s="12" t="s">
        <v>31</v>
      </c>
      <c r="J29" s="12" t="s">
        <v>31</v>
      </c>
      <c r="K29" s="12" t="s">
        <v>31</v>
      </c>
      <c r="L29" s="12" t="s">
        <v>31</v>
      </c>
      <c r="M29" s="12" t="s">
        <v>31</v>
      </c>
      <c r="N29" s="19" t="s">
        <v>95</v>
      </c>
    </row>
    <row r="30" spans="1:15" x14ac:dyDescent="0.25">
      <c r="A30" t="s">
        <v>83</v>
      </c>
      <c r="B30" s="21">
        <v>3.2094</v>
      </c>
      <c r="C30" s="12" t="s">
        <v>35</v>
      </c>
      <c r="D30" s="12" t="s">
        <v>64</v>
      </c>
      <c r="E30" s="12" t="s">
        <v>31</v>
      </c>
      <c r="F30" s="12" t="s">
        <v>41</v>
      </c>
      <c r="G30" s="12" t="s">
        <v>34</v>
      </c>
      <c r="H30" s="12" t="s">
        <v>31</v>
      </c>
      <c r="I30" s="12" t="s">
        <v>31</v>
      </c>
      <c r="J30" s="12" t="s">
        <v>31</v>
      </c>
      <c r="K30" s="12" t="s">
        <v>31</v>
      </c>
      <c r="L30" s="12" t="s">
        <v>31</v>
      </c>
      <c r="M30" s="12" t="s">
        <v>31</v>
      </c>
      <c r="N30" s="12" t="s">
        <v>84</v>
      </c>
    </row>
    <row r="31" spans="1:15" x14ac:dyDescent="0.25">
      <c r="A31" s="10" t="s">
        <v>178</v>
      </c>
      <c r="B31" s="17">
        <v>1</v>
      </c>
      <c r="C31" s="17" t="s">
        <v>42</v>
      </c>
      <c r="D31" s="17" t="s">
        <v>166</v>
      </c>
      <c r="E31" s="12" t="s">
        <v>31</v>
      </c>
      <c r="F31" s="17" t="s">
        <v>41</v>
      </c>
      <c r="G31" s="17" t="s">
        <v>33</v>
      </c>
      <c r="H31" s="17">
        <v>2</v>
      </c>
      <c r="I31" s="17">
        <v>-1.427</v>
      </c>
      <c r="J31" s="17">
        <v>0.30335622624234998</v>
      </c>
      <c r="K31" s="17" t="s">
        <v>31</v>
      </c>
      <c r="L31" s="17" t="s">
        <v>31</v>
      </c>
      <c r="M31" s="17" t="s">
        <v>31</v>
      </c>
      <c r="N31" s="17" t="s">
        <v>179</v>
      </c>
      <c r="O31" s="22"/>
    </row>
    <row r="32" spans="1:15" x14ac:dyDescent="0.25">
      <c r="A32" t="s">
        <v>86</v>
      </c>
      <c r="B32" s="21">
        <v>-9.9639999999999993E-4</v>
      </c>
      <c r="C32" s="12" t="s">
        <v>88</v>
      </c>
      <c r="D32" s="12" t="s">
        <v>64</v>
      </c>
      <c r="E32" s="12" t="s">
        <v>31</v>
      </c>
      <c r="F32" s="12" t="s">
        <v>68</v>
      </c>
      <c r="G32" s="12" t="s">
        <v>34</v>
      </c>
      <c r="H32" s="12" t="s">
        <v>31</v>
      </c>
      <c r="I32" s="12" t="s">
        <v>31</v>
      </c>
      <c r="J32" s="12" t="s">
        <v>31</v>
      </c>
      <c r="K32" s="12" t="s">
        <v>31</v>
      </c>
      <c r="L32" s="12" t="s">
        <v>31</v>
      </c>
      <c r="M32" s="12" t="s">
        <v>31</v>
      </c>
      <c r="N32" s="12" t="s">
        <v>87</v>
      </c>
    </row>
    <row r="33" spans="1:15" x14ac:dyDescent="0.25">
      <c r="A33" s="3" t="s">
        <v>74</v>
      </c>
      <c r="B33" s="21">
        <v>-1.3556999999999999</v>
      </c>
      <c r="C33" s="12" t="s">
        <v>20</v>
      </c>
      <c r="D33" s="18" t="s">
        <v>64</v>
      </c>
      <c r="E33" s="12" t="s">
        <v>31</v>
      </c>
      <c r="F33" s="18" t="s">
        <v>65</v>
      </c>
      <c r="G33" s="18" t="s">
        <v>34</v>
      </c>
      <c r="H33" s="18" t="s">
        <v>31</v>
      </c>
      <c r="I33" s="18" t="s">
        <v>31</v>
      </c>
      <c r="J33" s="18" t="s">
        <v>31</v>
      </c>
      <c r="K33" s="18" t="s">
        <v>31</v>
      </c>
      <c r="L33" s="18" t="s">
        <v>31</v>
      </c>
      <c r="M33" s="18" t="s">
        <v>31</v>
      </c>
      <c r="N33" s="18" t="s">
        <v>75</v>
      </c>
      <c r="O33" s="28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D336C-9AF8-49E8-821D-663D34B66694}">
  <dimension ref="A1:O22"/>
  <sheetViews>
    <sheetView workbookViewId="0">
      <selection activeCell="A19" sqref="A19"/>
    </sheetView>
  </sheetViews>
  <sheetFormatPr defaultColWidth="8.85546875" defaultRowHeight="15" x14ac:dyDescent="0.25"/>
  <cols>
    <col min="1" max="1" width="44.2851562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180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196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  <c r="O11" s="30"/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  <c r="O12" s="30"/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26" t="s">
        <v>119</v>
      </c>
    </row>
    <row r="14" spans="1:15" x14ac:dyDescent="0.25">
      <c r="A14" t="s">
        <v>115</v>
      </c>
      <c r="B14" s="21">
        <v>0.03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116</v>
      </c>
      <c r="O14" s="26" t="s">
        <v>154</v>
      </c>
    </row>
    <row r="15" spans="1:15" x14ac:dyDescent="0.25">
      <c r="A15" t="s">
        <v>79</v>
      </c>
      <c r="B15" s="21">
        <v>0.15</v>
      </c>
      <c r="C15" s="12" t="s">
        <v>20</v>
      </c>
      <c r="D15" s="12" t="s">
        <v>64</v>
      </c>
      <c r="E15" s="12" t="s">
        <v>31</v>
      </c>
      <c r="F15" s="12" t="s">
        <v>65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80</v>
      </c>
      <c r="O15" s="26" t="s">
        <v>155</v>
      </c>
    </row>
    <row r="16" spans="1:15" x14ac:dyDescent="0.25">
      <c r="A16" t="s">
        <v>152</v>
      </c>
      <c r="B16" s="21">
        <v>0.3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153</v>
      </c>
      <c r="O16" s="26" t="s">
        <v>156</v>
      </c>
    </row>
    <row r="17" spans="1:15" x14ac:dyDescent="0.25">
      <c r="A17" t="s">
        <v>92</v>
      </c>
      <c r="B17" s="21">
        <v>0.99639999999999995</v>
      </c>
      <c r="C17" s="12" t="s">
        <v>20</v>
      </c>
      <c r="D17" s="12" t="s">
        <v>64</v>
      </c>
      <c r="E17" s="12" t="s">
        <v>31</v>
      </c>
      <c r="F17" s="12" t="s">
        <v>65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93</v>
      </c>
    </row>
    <row r="18" spans="1:15" x14ac:dyDescent="0.25">
      <c r="A18" t="s">
        <v>94</v>
      </c>
      <c r="B18" s="24">
        <v>2.3913600000000001E-4</v>
      </c>
      <c r="C18" s="12" t="s">
        <v>88</v>
      </c>
      <c r="D18" s="12" t="s">
        <v>105</v>
      </c>
      <c r="E18" s="12" t="s">
        <v>36</v>
      </c>
      <c r="F18" s="12" t="s">
        <v>96</v>
      </c>
      <c r="G18" s="12" t="s">
        <v>32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9" t="s">
        <v>95</v>
      </c>
    </row>
    <row r="19" spans="1:15" x14ac:dyDescent="0.25">
      <c r="A19" t="s">
        <v>83</v>
      </c>
      <c r="B19" s="21">
        <v>3.2094</v>
      </c>
      <c r="C19" s="12" t="s">
        <v>35</v>
      </c>
      <c r="D19" s="12" t="s">
        <v>64</v>
      </c>
      <c r="E19" s="12" t="s">
        <v>31</v>
      </c>
      <c r="F19" s="12" t="s">
        <v>41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84</v>
      </c>
    </row>
    <row r="20" spans="1:15" x14ac:dyDescent="0.25">
      <c r="A20" s="10" t="s">
        <v>180</v>
      </c>
      <c r="B20" s="17">
        <v>1</v>
      </c>
      <c r="C20" s="17" t="s">
        <v>42</v>
      </c>
      <c r="D20" s="17" t="s">
        <v>166</v>
      </c>
      <c r="E20" s="12" t="s">
        <v>31</v>
      </c>
      <c r="F20" s="17" t="s">
        <v>41</v>
      </c>
      <c r="G20" s="17" t="s">
        <v>33</v>
      </c>
      <c r="H20" s="17">
        <v>2</v>
      </c>
      <c r="I20" s="17">
        <v>-1.427</v>
      </c>
      <c r="J20" s="17">
        <v>0.30335622624234998</v>
      </c>
      <c r="K20" s="17" t="s">
        <v>31</v>
      </c>
      <c r="L20" s="17" t="s">
        <v>31</v>
      </c>
      <c r="M20" s="17" t="s">
        <v>31</v>
      </c>
      <c r="N20" s="17" t="s">
        <v>181</v>
      </c>
      <c r="O20" s="22"/>
    </row>
    <row r="21" spans="1:15" x14ac:dyDescent="0.25">
      <c r="A21" t="s">
        <v>86</v>
      </c>
      <c r="B21" s="21">
        <v>-9.9639999999999993E-4</v>
      </c>
      <c r="C21" s="12" t="s">
        <v>88</v>
      </c>
      <c r="D21" s="12" t="s">
        <v>64</v>
      </c>
      <c r="E21" s="12" t="s">
        <v>31</v>
      </c>
      <c r="F21" s="12" t="s">
        <v>68</v>
      </c>
      <c r="G21" s="12" t="s">
        <v>34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2" t="s">
        <v>87</v>
      </c>
    </row>
    <row r="22" spans="1:15" x14ac:dyDescent="0.25">
      <c r="A22" s="3" t="s">
        <v>74</v>
      </c>
      <c r="B22" s="21">
        <v>-1.3556999999999999</v>
      </c>
      <c r="C22" s="12" t="s">
        <v>20</v>
      </c>
      <c r="D22" s="18" t="s">
        <v>64</v>
      </c>
      <c r="E22" s="12" t="s">
        <v>31</v>
      </c>
      <c r="F22" s="18" t="s">
        <v>65</v>
      </c>
      <c r="G22" s="18" t="s">
        <v>34</v>
      </c>
      <c r="H22" s="18" t="s">
        <v>31</v>
      </c>
      <c r="I22" s="18" t="s">
        <v>31</v>
      </c>
      <c r="J22" s="18" t="s">
        <v>31</v>
      </c>
      <c r="K22" s="18" t="s">
        <v>31</v>
      </c>
      <c r="L22" s="18" t="s">
        <v>31</v>
      </c>
      <c r="M22" s="18" t="s">
        <v>31</v>
      </c>
      <c r="N22" s="18" t="s">
        <v>75</v>
      </c>
      <c r="O22" s="28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E319-09BD-43C0-8724-2DB3E070E96D}">
  <dimension ref="A1:O23"/>
  <sheetViews>
    <sheetView workbookViewId="0">
      <selection activeCell="G39" sqref="G39"/>
    </sheetView>
  </sheetViews>
  <sheetFormatPr defaultColWidth="8.85546875" defaultRowHeight="15" x14ac:dyDescent="0.25"/>
  <cols>
    <col min="1" max="1" width="44.2851562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182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195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  <c r="O11" s="30"/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  <c r="O12" s="30"/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26" t="s">
        <v>119</v>
      </c>
    </row>
    <row r="14" spans="1:15" x14ac:dyDescent="0.25">
      <c r="A14" t="s">
        <v>90</v>
      </c>
      <c r="B14" s="21">
        <v>7.0000000000000007E-2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26" t="s">
        <v>113</v>
      </c>
    </row>
    <row r="15" spans="1:15" x14ac:dyDescent="0.25">
      <c r="A15" t="s">
        <v>115</v>
      </c>
      <c r="B15" s="21">
        <v>0.04</v>
      </c>
      <c r="C15" s="12" t="s">
        <v>20</v>
      </c>
      <c r="D15" s="12" t="s">
        <v>64</v>
      </c>
      <c r="E15" s="12" t="s">
        <v>31</v>
      </c>
      <c r="F15" s="12" t="s">
        <v>68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116</v>
      </c>
      <c r="O15" s="26" t="s">
        <v>157</v>
      </c>
    </row>
    <row r="16" spans="1:15" x14ac:dyDescent="0.25">
      <c r="A16" t="s">
        <v>146</v>
      </c>
      <c r="B16" s="21">
        <v>0.3</v>
      </c>
      <c r="C16" s="12" t="s">
        <v>20</v>
      </c>
      <c r="D16" s="12" t="s">
        <v>64</v>
      </c>
      <c r="E16" s="12" t="s">
        <v>31</v>
      </c>
      <c r="F16" s="12" t="s">
        <v>65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147</v>
      </c>
      <c r="O16" s="26" t="s">
        <v>148</v>
      </c>
    </row>
    <row r="17" spans="1:15" x14ac:dyDescent="0.25">
      <c r="A17" t="s">
        <v>77</v>
      </c>
      <c r="B17" s="21">
        <v>9.3740999999999998E-3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78</v>
      </c>
    </row>
    <row r="18" spans="1:15" x14ac:dyDescent="0.25">
      <c r="A18" t="s">
        <v>92</v>
      </c>
      <c r="B18" s="21">
        <v>0.99639999999999995</v>
      </c>
      <c r="C18" s="12" t="s">
        <v>20</v>
      </c>
      <c r="D18" s="12" t="s">
        <v>64</v>
      </c>
      <c r="E18" s="12" t="s">
        <v>31</v>
      </c>
      <c r="F18" s="12" t="s">
        <v>65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93</v>
      </c>
    </row>
    <row r="19" spans="1:15" x14ac:dyDescent="0.25">
      <c r="A19" t="s">
        <v>94</v>
      </c>
      <c r="B19" s="24">
        <v>2.3913600000000001E-4</v>
      </c>
      <c r="C19" s="12" t="s">
        <v>88</v>
      </c>
      <c r="D19" s="12" t="s">
        <v>105</v>
      </c>
      <c r="E19" s="12" t="s">
        <v>36</v>
      </c>
      <c r="F19" s="12" t="s">
        <v>96</v>
      </c>
      <c r="G19" s="12" t="s">
        <v>32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9" t="s">
        <v>95</v>
      </c>
    </row>
    <row r="20" spans="1:15" x14ac:dyDescent="0.25">
      <c r="A20" t="s">
        <v>83</v>
      </c>
      <c r="B20" s="21">
        <v>3.2094</v>
      </c>
      <c r="C20" s="12" t="s">
        <v>35</v>
      </c>
      <c r="D20" s="12" t="s">
        <v>64</v>
      </c>
      <c r="E20" s="12" t="s">
        <v>31</v>
      </c>
      <c r="F20" s="12" t="s">
        <v>41</v>
      </c>
      <c r="G20" s="12" t="s">
        <v>34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2" t="s">
        <v>84</v>
      </c>
    </row>
    <row r="21" spans="1:15" x14ac:dyDescent="0.25">
      <c r="A21" s="10" t="s">
        <v>182</v>
      </c>
      <c r="B21" s="17">
        <v>1</v>
      </c>
      <c r="C21" s="17" t="s">
        <v>42</v>
      </c>
      <c r="D21" s="17" t="s">
        <v>166</v>
      </c>
      <c r="E21" s="12" t="s">
        <v>31</v>
      </c>
      <c r="F21" s="17" t="s">
        <v>41</v>
      </c>
      <c r="G21" s="17" t="s">
        <v>33</v>
      </c>
      <c r="H21" s="17">
        <v>2</v>
      </c>
      <c r="I21" s="17">
        <v>-1.427</v>
      </c>
      <c r="J21" s="17">
        <v>0.30335622624234998</v>
      </c>
      <c r="K21" s="17" t="s">
        <v>31</v>
      </c>
      <c r="L21" s="17" t="s">
        <v>31</v>
      </c>
      <c r="M21" s="17" t="s">
        <v>31</v>
      </c>
      <c r="N21" s="17" t="s">
        <v>183</v>
      </c>
      <c r="O21" s="22"/>
    </row>
    <row r="22" spans="1:15" x14ac:dyDescent="0.25">
      <c r="A22" t="s">
        <v>86</v>
      </c>
      <c r="B22" s="21">
        <v>-9.9639999999999993E-4</v>
      </c>
      <c r="C22" s="12" t="s">
        <v>88</v>
      </c>
      <c r="D22" s="12" t="s">
        <v>64</v>
      </c>
      <c r="E22" s="12" t="s">
        <v>31</v>
      </c>
      <c r="F22" s="12" t="s">
        <v>68</v>
      </c>
      <c r="G22" s="12" t="s">
        <v>34</v>
      </c>
      <c r="H22" s="12" t="s">
        <v>31</v>
      </c>
      <c r="I22" s="12" t="s">
        <v>31</v>
      </c>
      <c r="J22" s="12" t="s">
        <v>31</v>
      </c>
      <c r="K22" s="12" t="s">
        <v>31</v>
      </c>
      <c r="L22" s="12" t="s">
        <v>31</v>
      </c>
      <c r="M22" s="12" t="s">
        <v>31</v>
      </c>
      <c r="N22" s="12" t="s">
        <v>87</v>
      </c>
    </row>
    <row r="23" spans="1:15" x14ac:dyDescent="0.25">
      <c r="A23" s="3" t="s">
        <v>74</v>
      </c>
      <c r="B23" s="21">
        <v>-1.3556999999999999</v>
      </c>
      <c r="C23" s="12" t="s">
        <v>20</v>
      </c>
      <c r="D23" s="18" t="s">
        <v>64</v>
      </c>
      <c r="E23" s="12" t="s">
        <v>31</v>
      </c>
      <c r="F23" s="18" t="s">
        <v>65</v>
      </c>
      <c r="G23" s="18" t="s">
        <v>34</v>
      </c>
      <c r="H23" s="18" t="s">
        <v>31</v>
      </c>
      <c r="I23" s="18" t="s">
        <v>31</v>
      </c>
      <c r="J23" s="18" t="s">
        <v>31</v>
      </c>
      <c r="K23" s="18" t="s">
        <v>31</v>
      </c>
      <c r="L23" s="18" t="s">
        <v>31</v>
      </c>
      <c r="M23" s="18" t="s">
        <v>31</v>
      </c>
      <c r="N23" s="18" t="s">
        <v>75</v>
      </c>
      <c r="O23" s="28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3D4C-320B-49ED-A5EE-3392E0D5F758}">
  <dimension ref="A1:O25"/>
  <sheetViews>
    <sheetView workbookViewId="0">
      <selection activeCell="A17" sqref="A17"/>
    </sheetView>
  </sheetViews>
  <sheetFormatPr defaultColWidth="8.85546875" defaultRowHeight="15" x14ac:dyDescent="0.25"/>
  <cols>
    <col min="1" max="1" width="44.2851562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184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194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  <c r="O11" s="30"/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  <c r="O12" s="30"/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26" t="s">
        <v>119</v>
      </c>
    </row>
    <row r="14" spans="1:15" x14ac:dyDescent="0.25">
      <c r="A14" t="s">
        <v>90</v>
      </c>
      <c r="B14" s="21">
        <v>0.05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26" t="s">
        <v>163</v>
      </c>
    </row>
    <row r="15" spans="1:15" x14ac:dyDescent="0.25">
      <c r="A15" t="s">
        <v>115</v>
      </c>
      <c r="B15" s="21">
        <v>0.04</v>
      </c>
      <c r="C15" s="12" t="s">
        <v>20</v>
      </c>
      <c r="D15" s="12" t="s">
        <v>64</v>
      </c>
      <c r="E15" s="12" t="s">
        <v>31</v>
      </c>
      <c r="F15" s="12" t="s">
        <v>68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116</v>
      </c>
      <c r="O15" s="26" t="s">
        <v>161</v>
      </c>
    </row>
    <row r="16" spans="1:15" x14ac:dyDescent="0.25">
      <c r="A16" t="s">
        <v>146</v>
      </c>
      <c r="B16" s="21">
        <v>0.6</v>
      </c>
      <c r="C16" s="12" t="s">
        <v>20</v>
      </c>
      <c r="D16" s="12" t="s">
        <v>64</v>
      </c>
      <c r="E16" s="12" t="s">
        <v>31</v>
      </c>
      <c r="F16" s="12" t="s">
        <v>65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147</v>
      </c>
      <c r="O16" s="26" t="s">
        <v>162</v>
      </c>
    </row>
    <row r="17" spans="1:15" x14ac:dyDescent="0.25">
      <c r="A17" t="s">
        <v>158</v>
      </c>
      <c r="B17" s="21">
        <v>0.05</v>
      </c>
      <c r="C17" s="12" t="s">
        <v>42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159</v>
      </c>
      <c r="O17" s="26" t="s">
        <v>160</v>
      </c>
    </row>
    <row r="18" spans="1:15" x14ac:dyDescent="0.25">
      <c r="A18" s="3" t="s">
        <v>149</v>
      </c>
      <c r="B18">
        <v>7.0000000000000007E-2</v>
      </c>
      <c r="C18" s="12" t="s">
        <v>20</v>
      </c>
      <c r="D18" s="18" t="s">
        <v>64</v>
      </c>
      <c r="E18" s="12" t="s">
        <v>31</v>
      </c>
      <c r="F18" s="18" t="s">
        <v>65</v>
      </c>
      <c r="G18" s="18" t="s">
        <v>34</v>
      </c>
      <c r="H18" s="18" t="s">
        <v>31</v>
      </c>
      <c r="I18" s="18" t="s">
        <v>31</v>
      </c>
      <c r="J18" s="18" t="s">
        <v>31</v>
      </c>
      <c r="K18" s="18" t="s">
        <v>31</v>
      </c>
      <c r="L18" s="18" t="s">
        <v>31</v>
      </c>
      <c r="M18" s="18" t="s">
        <v>31</v>
      </c>
      <c r="N18" s="18" t="s">
        <v>150</v>
      </c>
      <c r="O18" s="28" t="s">
        <v>151</v>
      </c>
    </row>
    <row r="19" spans="1:15" x14ac:dyDescent="0.25">
      <c r="A19" t="s">
        <v>77</v>
      </c>
      <c r="B19" s="21">
        <v>9.3740999999999998E-3</v>
      </c>
      <c r="C19" s="12" t="s">
        <v>20</v>
      </c>
      <c r="D19" s="12" t="s">
        <v>64</v>
      </c>
      <c r="E19" s="12" t="s">
        <v>31</v>
      </c>
      <c r="F19" s="12" t="s">
        <v>68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78</v>
      </c>
    </row>
    <row r="20" spans="1:15" x14ac:dyDescent="0.25">
      <c r="A20" t="s">
        <v>92</v>
      </c>
      <c r="B20" s="21">
        <v>0.99639999999999995</v>
      </c>
      <c r="C20" s="12" t="s">
        <v>20</v>
      </c>
      <c r="D20" s="12" t="s">
        <v>64</v>
      </c>
      <c r="E20" s="12" t="s">
        <v>31</v>
      </c>
      <c r="F20" s="12" t="s">
        <v>65</v>
      </c>
      <c r="G20" s="12" t="s">
        <v>34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2" t="s">
        <v>93</v>
      </c>
    </row>
    <row r="21" spans="1:15" x14ac:dyDescent="0.25">
      <c r="A21" t="s">
        <v>94</v>
      </c>
      <c r="B21" s="24">
        <v>2.3913600000000001E-4</v>
      </c>
      <c r="C21" s="12" t="s">
        <v>88</v>
      </c>
      <c r="D21" s="12" t="s">
        <v>105</v>
      </c>
      <c r="E21" s="12" t="s">
        <v>36</v>
      </c>
      <c r="F21" s="12" t="s">
        <v>96</v>
      </c>
      <c r="G21" s="12" t="s">
        <v>32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9" t="s">
        <v>95</v>
      </c>
    </row>
    <row r="22" spans="1:15" x14ac:dyDescent="0.25">
      <c r="A22" t="s">
        <v>83</v>
      </c>
      <c r="B22" s="21">
        <v>3.2094</v>
      </c>
      <c r="C22" s="12" t="s">
        <v>35</v>
      </c>
      <c r="D22" s="12" t="s">
        <v>64</v>
      </c>
      <c r="E22" s="12" t="s">
        <v>31</v>
      </c>
      <c r="F22" s="12" t="s">
        <v>41</v>
      </c>
      <c r="G22" s="12" t="s">
        <v>34</v>
      </c>
      <c r="H22" s="12" t="s">
        <v>31</v>
      </c>
      <c r="I22" s="12" t="s">
        <v>31</v>
      </c>
      <c r="J22" s="12" t="s">
        <v>31</v>
      </c>
      <c r="K22" s="12" t="s">
        <v>31</v>
      </c>
      <c r="L22" s="12" t="s">
        <v>31</v>
      </c>
      <c r="M22" s="12" t="s">
        <v>31</v>
      </c>
      <c r="N22" s="12" t="s">
        <v>84</v>
      </c>
    </row>
    <row r="23" spans="1:15" x14ac:dyDescent="0.25">
      <c r="A23" s="10" t="s">
        <v>184</v>
      </c>
      <c r="B23" s="17">
        <v>1</v>
      </c>
      <c r="C23" s="17" t="s">
        <v>42</v>
      </c>
      <c r="D23" s="17" t="s">
        <v>166</v>
      </c>
      <c r="E23" s="12" t="s">
        <v>31</v>
      </c>
      <c r="F23" s="17" t="s">
        <v>41</v>
      </c>
      <c r="G23" s="17" t="s">
        <v>33</v>
      </c>
      <c r="H23" s="17">
        <v>2</v>
      </c>
      <c r="I23" s="17">
        <v>-1.427</v>
      </c>
      <c r="J23" s="17">
        <v>0.30335622624234998</v>
      </c>
      <c r="K23" s="17" t="s">
        <v>31</v>
      </c>
      <c r="L23" s="17" t="s">
        <v>31</v>
      </c>
      <c r="M23" s="17" t="s">
        <v>31</v>
      </c>
      <c r="N23" s="17" t="s">
        <v>185</v>
      </c>
      <c r="O23" s="22"/>
    </row>
    <row r="24" spans="1:15" x14ac:dyDescent="0.25">
      <c r="A24" t="s">
        <v>86</v>
      </c>
      <c r="B24" s="21">
        <v>-9.9639999999999993E-4</v>
      </c>
      <c r="C24" s="12" t="s">
        <v>88</v>
      </c>
      <c r="D24" s="12" t="s">
        <v>64</v>
      </c>
      <c r="E24" s="12" t="s">
        <v>31</v>
      </c>
      <c r="F24" s="12" t="s">
        <v>68</v>
      </c>
      <c r="G24" s="12" t="s">
        <v>34</v>
      </c>
      <c r="H24" s="12" t="s">
        <v>31</v>
      </c>
      <c r="I24" s="12" t="s">
        <v>31</v>
      </c>
      <c r="J24" s="12" t="s">
        <v>31</v>
      </c>
      <c r="K24" s="12" t="s">
        <v>31</v>
      </c>
      <c r="L24" s="12" t="s">
        <v>31</v>
      </c>
      <c r="M24" s="12" t="s">
        <v>31</v>
      </c>
      <c r="N24" s="12" t="s">
        <v>87</v>
      </c>
    </row>
    <row r="25" spans="1:15" x14ac:dyDescent="0.25">
      <c r="A25" s="3" t="s">
        <v>74</v>
      </c>
      <c r="B25" s="21">
        <v>-1.3556999999999999</v>
      </c>
      <c r="C25" s="12" t="s">
        <v>20</v>
      </c>
      <c r="D25" s="18" t="s">
        <v>64</v>
      </c>
      <c r="E25" s="12" t="s">
        <v>31</v>
      </c>
      <c r="F25" s="18" t="s">
        <v>65</v>
      </c>
      <c r="G25" s="18" t="s">
        <v>34</v>
      </c>
      <c r="H25" s="18" t="s">
        <v>31</v>
      </c>
      <c r="I25" s="18" t="s">
        <v>31</v>
      </c>
      <c r="J25" s="18" t="s">
        <v>31</v>
      </c>
      <c r="K25" s="18" t="s">
        <v>31</v>
      </c>
      <c r="L25" s="18" t="s">
        <v>31</v>
      </c>
      <c r="M25" s="18" t="s">
        <v>31</v>
      </c>
      <c r="N25" s="18" t="s">
        <v>75</v>
      </c>
      <c r="O25" s="28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1BB1C-E274-4AF8-8EAD-947F8BED81A5}">
  <dimension ref="A1:O25"/>
  <sheetViews>
    <sheetView workbookViewId="0">
      <selection activeCell="A11" sqref="A11:A25"/>
    </sheetView>
  </sheetViews>
  <sheetFormatPr defaultColWidth="8.85546875" defaultRowHeight="15" x14ac:dyDescent="0.25"/>
  <cols>
    <col min="1" max="1" width="44.2851562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186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193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  <c r="O11" s="30"/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  <c r="O12" s="30"/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26" t="s">
        <v>119</v>
      </c>
    </row>
    <row r="14" spans="1:15" x14ac:dyDescent="0.25">
      <c r="A14" t="s">
        <v>90</v>
      </c>
      <c r="B14" s="21">
        <v>0.05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26" t="s">
        <v>163</v>
      </c>
    </row>
    <row r="15" spans="1:15" x14ac:dyDescent="0.25">
      <c r="A15" t="s">
        <v>115</v>
      </c>
      <c r="B15" s="21">
        <v>0.04</v>
      </c>
      <c r="C15" s="12" t="s">
        <v>20</v>
      </c>
      <c r="D15" s="12" t="s">
        <v>64</v>
      </c>
      <c r="E15" s="12" t="s">
        <v>31</v>
      </c>
      <c r="F15" s="12" t="s">
        <v>68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116</v>
      </c>
      <c r="O15" s="26" t="s">
        <v>161</v>
      </c>
    </row>
    <row r="16" spans="1:15" x14ac:dyDescent="0.25">
      <c r="A16" t="s">
        <v>115</v>
      </c>
      <c r="B16" s="21">
        <v>0.05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116</v>
      </c>
      <c r="O16" s="26" t="s">
        <v>164</v>
      </c>
    </row>
    <row r="17" spans="1:15" x14ac:dyDescent="0.25">
      <c r="A17" t="s">
        <v>158</v>
      </c>
      <c r="B17" s="21">
        <v>0.05</v>
      </c>
      <c r="C17" s="12" t="s">
        <v>42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159</v>
      </c>
      <c r="O17" s="26" t="s">
        <v>160</v>
      </c>
    </row>
    <row r="18" spans="1:15" x14ac:dyDescent="0.25">
      <c r="A18" s="3" t="s">
        <v>149</v>
      </c>
      <c r="B18">
        <v>7.0000000000000007E-2</v>
      </c>
      <c r="C18" s="12" t="s">
        <v>20</v>
      </c>
      <c r="D18" s="18" t="s">
        <v>64</v>
      </c>
      <c r="E18" s="12" t="s">
        <v>31</v>
      </c>
      <c r="F18" s="18" t="s">
        <v>65</v>
      </c>
      <c r="G18" s="18" t="s">
        <v>34</v>
      </c>
      <c r="H18" s="18" t="s">
        <v>31</v>
      </c>
      <c r="I18" s="18" t="s">
        <v>31</v>
      </c>
      <c r="J18" s="18" t="s">
        <v>31</v>
      </c>
      <c r="K18" s="18" t="s">
        <v>31</v>
      </c>
      <c r="L18" s="18" t="s">
        <v>31</v>
      </c>
      <c r="M18" s="18" t="s">
        <v>31</v>
      </c>
      <c r="N18" s="18" t="s">
        <v>150</v>
      </c>
      <c r="O18" s="28" t="s">
        <v>151</v>
      </c>
    </row>
    <row r="19" spans="1:15" x14ac:dyDescent="0.25">
      <c r="A19" t="s">
        <v>77</v>
      </c>
      <c r="B19" s="21">
        <v>9.3740999999999998E-3</v>
      </c>
      <c r="C19" s="12" t="s">
        <v>20</v>
      </c>
      <c r="D19" s="12" t="s">
        <v>64</v>
      </c>
      <c r="E19" s="12" t="s">
        <v>31</v>
      </c>
      <c r="F19" s="12" t="s">
        <v>68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78</v>
      </c>
    </row>
    <row r="20" spans="1:15" x14ac:dyDescent="0.25">
      <c r="A20" t="s">
        <v>92</v>
      </c>
      <c r="B20" s="21">
        <v>0.99639999999999995</v>
      </c>
      <c r="C20" s="12" t="s">
        <v>20</v>
      </c>
      <c r="D20" s="12" t="s">
        <v>64</v>
      </c>
      <c r="E20" s="12" t="s">
        <v>31</v>
      </c>
      <c r="F20" s="12" t="s">
        <v>65</v>
      </c>
      <c r="G20" s="12" t="s">
        <v>34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2" t="s">
        <v>93</v>
      </c>
    </row>
    <row r="21" spans="1:15" x14ac:dyDescent="0.25">
      <c r="A21" t="s">
        <v>94</v>
      </c>
      <c r="B21" s="24">
        <v>2.3913600000000001E-4</v>
      </c>
      <c r="C21" s="12" t="s">
        <v>88</v>
      </c>
      <c r="D21" s="12" t="s">
        <v>105</v>
      </c>
      <c r="E21" s="12" t="s">
        <v>36</v>
      </c>
      <c r="F21" s="12" t="s">
        <v>96</v>
      </c>
      <c r="G21" s="12" t="s">
        <v>32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9" t="s">
        <v>95</v>
      </c>
    </row>
    <row r="22" spans="1:15" x14ac:dyDescent="0.25">
      <c r="A22" t="s">
        <v>83</v>
      </c>
      <c r="B22" s="21">
        <v>3.2094</v>
      </c>
      <c r="C22" s="12" t="s">
        <v>35</v>
      </c>
      <c r="D22" s="12" t="s">
        <v>64</v>
      </c>
      <c r="E22" s="12" t="s">
        <v>31</v>
      </c>
      <c r="F22" s="12" t="s">
        <v>41</v>
      </c>
      <c r="G22" s="12" t="s">
        <v>34</v>
      </c>
      <c r="H22" s="12" t="s">
        <v>31</v>
      </c>
      <c r="I22" s="12" t="s">
        <v>31</v>
      </c>
      <c r="J22" s="12" t="s">
        <v>31</v>
      </c>
      <c r="K22" s="12" t="s">
        <v>31</v>
      </c>
      <c r="L22" s="12" t="s">
        <v>31</v>
      </c>
      <c r="M22" s="12" t="s">
        <v>31</v>
      </c>
      <c r="N22" s="12" t="s">
        <v>84</v>
      </c>
    </row>
    <row r="23" spans="1:15" x14ac:dyDescent="0.25">
      <c r="A23" s="10" t="s">
        <v>186</v>
      </c>
      <c r="B23" s="17">
        <v>1</v>
      </c>
      <c r="C23" s="17" t="s">
        <v>42</v>
      </c>
      <c r="D23" s="17" t="s">
        <v>166</v>
      </c>
      <c r="E23" s="12" t="s">
        <v>31</v>
      </c>
      <c r="F23" s="17" t="s">
        <v>41</v>
      </c>
      <c r="G23" s="17" t="s">
        <v>33</v>
      </c>
      <c r="H23" s="17">
        <v>2</v>
      </c>
      <c r="I23" s="17">
        <v>-1.427</v>
      </c>
      <c r="J23" s="17">
        <v>0.30335622624234998</v>
      </c>
      <c r="K23" s="17" t="s">
        <v>31</v>
      </c>
      <c r="L23" s="17" t="s">
        <v>31</v>
      </c>
      <c r="M23" s="17" t="s">
        <v>31</v>
      </c>
      <c r="N23" s="17" t="s">
        <v>187</v>
      </c>
      <c r="O23" s="22"/>
    </row>
    <row r="24" spans="1:15" x14ac:dyDescent="0.25">
      <c r="A24" t="s">
        <v>86</v>
      </c>
      <c r="B24" s="21">
        <v>-9.9639999999999993E-4</v>
      </c>
      <c r="C24" s="12" t="s">
        <v>88</v>
      </c>
      <c r="D24" s="12" t="s">
        <v>64</v>
      </c>
      <c r="E24" s="12" t="s">
        <v>31</v>
      </c>
      <c r="F24" s="12" t="s">
        <v>68</v>
      </c>
      <c r="G24" s="12" t="s">
        <v>34</v>
      </c>
      <c r="H24" s="12" t="s">
        <v>31</v>
      </c>
      <c r="I24" s="12" t="s">
        <v>31</v>
      </c>
      <c r="J24" s="12" t="s">
        <v>31</v>
      </c>
      <c r="K24" s="12" t="s">
        <v>31</v>
      </c>
      <c r="L24" s="12" t="s">
        <v>31</v>
      </c>
      <c r="M24" s="12" t="s">
        <v>31</v>
      </c>
      <c r="N24" s="12" t="s">
        <v>87</v>
      </c>
    </row>
    <row r="25" spans="1:15" x14ac:dyDescent="0.25">
      <c r="A25" s="3" t="s">
        <v>74</v>
      </c>
      <c r="B25" s="21">
        <v>-1.3556999999999999</v>
      </c>
      <c r="C25" s="12" t="s">
        <v>20</v>
      </c>
      <c r="D25" s="18" t="s">
        <v>64</v>
      </c>
      <c r="E25" s="12" t="s">
        <v>31</v>
      </c>
      <c r="F25" s="18" t="s">
        <v>65</v>
      </c>
      <c r="G25" s="18" t="s">
        <v>34</v>
      </c>
      <c r="H25" s="18" t="s">
        <v>31</v>
      </c>
      <c r="I25" s="18" t="s">
        <v>31</v>
      </c>
      <c r="J25" s="18" t="s">
        <v>31</v>
      </c>
      <c r="K25" s="18" t="s">
        <v>31</v>
      </c>
      <c r="L25" s="18" t="s">
        <v>31</v>
      </c>
      <c r="M25" s="18" t="s">
        <v>31</v>
      </c>
      <c r="N25" s="18" t="s">
        <v>75</v>
      </c>
      <c r="O25" s="28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Hypothesis</vt:lpstr>
      <vt:lpstr>single-seal_alu</vt:lpstr>
      <vt:lpstr>dual-seal_alu</vt:lpstr>
      <vt:lpstr>dual-seal_steel</vt:lpstr>
      <vt:lpstr>Dual-seal_plastic</vt:lpstr>
      <vt:lpstr>Composite_metal</vt:lpstr>
      <vt:lpstr>Thermoplastic_PIB</vt:lpstr>
      <vt:lpstr>Silicone_foam</vt:lpstr>
      <vt:lpstr>EPDM_foam</vt:lpstr>
      <vt:lpstr>thermally_broken_alu</vt:lpstr>
      <vt:lpstr>thermally_broken_alu_air</vt:lpstr>
      <vt:lpstr>thermally_broken_alu_krypton</vt:lpstr>
      <vt:lpstr>thermally_broken_alu_xenon</vt:lpstr>
      <vt:lpstr>wo_spacer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2021-04-26T13:35:22Z</dcterms:created>
  <dcterms:modified xsi:type="dcterms:W3CDTF">2022-02-18T21:34:23Z</dcterms:modified>
</cp:coreProperties>
</file>