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8B3E098E-EBF1-4416-B9A7-FF22D78338D4}" xr6:coauthVersionLast="47" xr6:coauthVersionMax="47" xr10:uidLastSave="{00000000-0000-0000-0000-000000000000}"/>
  <bookViews>
    <workbookView xWindow="45" yWindow="5505" windowWidth="28740" windowHeight="10155" activeTab="1" xr2:uid="{C53D2317-A0AE-4D89-AE6C-E52C75B15043}"/>
  </bookViews>
  <sheets>
    <sheet name="Hypothesis" sheetId="1" r:id="rId1"/>
    <sheet name="SilicaSand_Prod" sheetId="4" r:id="rId2"/>
    <sheet name="SilicaSand_Market" sheetId="3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" l="1"/>
  <c r="B29" i="4"/>
  <c r="B28" i="4"/>
  <c r="B38" i="4"/>
  <c r="B37" i="4"/>
  <c r="B36" i="4"/>
  <c r="B35" i="4"/>
  <c r="B34" i="4"/>
  <c r="B33" i="4"/>
  <c r="B32" i="4"/>
  <c r="B27" i="4" l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</calcChain>
</file>

<file path=xl/sharedStrings.xml><?xml version="1.0" encoding="utf-8"?>
<sst xmlns="http://schemas.openxmlformats.org/spreadsheetml/2006/main" count="469" uniqueCount="115">
  <si>
    <t>skip</t>
  </si>
  <si>
    <t>This sheet will be skipped.</t>
  </si>
  <si>
    <t>To kip sheets, cell A1 must be `skip`.</t>
  </si>
  <si>
    <t>It is that simple!</t>
  </si>
  <si>
    <t>unit</t>
  </si>
  <si>
    <t>comments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</si>
  <si>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</si>
  <si>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</si>
  <si>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</si>
  <si>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</si>
  <si>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</si>
  <si>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</si>
  <si>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</si>
  <si>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</si>
  <si>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</si>
  <si>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</si>
  <si>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</si>
  <si>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</si>
  <si>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</si>
  <si>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</si>
  <si>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</si>
  <si>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</si>
  <si>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</si>
  <si>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</si>
  <si>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</si>
  <si>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</si>
  <si>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</si>
  <si>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</si>
  <si>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</si>
  <si>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</si>
  <si>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</si>
  <si>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</si>
  <si>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</si>
  <si>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</si>
  <si>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</si>
  <si>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ecoinvent 3.7 cut-off</t>
  </si>
  <si>
    <t>(Unknown)</t>
  </si>
  <si>
    <t>technosphere</t>
  </si>
  <si>
    <t>GLO</t>
  </si>
  <si>
    <t>RER</t>
  </si>
  <si>
    <t>production</t>
  </si>
  <si>
    <t>market for transport, freight, lorry, unspecified</t>
  </si>
  <si>
    <t>ton kilometer</t>
  </si>
  <si>
    <t>28643f94f6ef67cd8b1454a84fcf7fb3</t>
  </si>
  <si>
    <t>In EcoInvent, see: ('ecoinvent 3.7 cut-off', '28a79a54bdb8b570ab3e12febd4c345d')</t>
  </si>
  <si>
    <t>market for silica sand</t>
  </si>
  <si>
    <t>BE</t>
  </si>
  <si>
    <t>market_silica_sand</t>
  </si>
  <si>
    <t>be_market_silica_sand</t>
  </si>
  <si>
    <t>exldb_sand</t>
  </si>
  <si>
    <t>silica sand production</t>
  </si>
  <si>
    <t>silica_sand_prod</t>
  </si>
  <si>
    <t>market for heat, district or industrial, other than natural gas</t>
  </si>
  <si>
    <t>megajoule</t>
  </si>
  <si>
    <t>Europe without Switzerland</t>
  </si>
  <si>
    <t>dc1d56896bfdf40522d1792e44a246af</t>
  </si>
  <si>
    <t>market for transport, freight train</t>
  </si>
  <si>
    <t>0c50d36218ad1e0ab2ab3f32b49d2d64</t>
  </si>
  <si>
    <t>market for lubricating oil</t>
  </si>
  <si>
    <t>building construction, hall, steel construction</t>
  </si>
  <si>
    <t>market for waste mineral oil</t>
  </si>
  <si>
    <t>market for electricity, medium voltage</t>
  </si>
  <si>
    <t>gravel/sand quarry construction</t>
  </si>
  <si>
    <t>recultivation, limestone mine</t>
  </si>
  <si>
    <t>market for municipal solid waste</t>
  </si>
  <si>
    <t>market for industrial machine, heavy, unspecified</t>
  </si>
  <si>
    <t>market for tap water</t>
  </si>
  <si>
    <t>market for conveyor belt</t>
  </si>
  <si>
    <t>market for steel, low-alloyed, hot rolled</t>
  </si>
  <si>
    <t>market for synthetic rubber</t>
  </si>
  <si>
    <t>market for heat, central or small-scale, other than natural gas</t>
  </si>
  <si>
    <t>market for diesel, burned in building machine</t>
  </si>
  <si>
    <t>square meter</t>
  </si>
  <si>
    <t>kilowatt hour</t>
  </si>
  <si>
    <t>meter</t>
  </si>
  <si>
    <t>CH</t>
  </si>
  <si>
    <t>7574900dcf3752a1d96c20fed27c9d3d</t>
  </si>
  <si>
    <t>54c2df8696a8b4efd5a7368ac2711e09</t>
  </si>
  <si>
    <t>9f1bd80a4213adf1e5b9f0a98975e8a4</t>
  </si>
  <si>
    <t>e90642dd24cac61184e2c8790e4f10d8</t>
  </si>
  <si>
    <t>5237a4331b73a2e8665e6169f1d8507e</t>
  </si>
  <si>
    <t>e479579c123b57c2d453e04cf6a37d8a</t>
  </si>
  <si>
    <t>6d111accd8a6e1de8c76b7f085c1c1be</t>
  </si>
  <si>
    <t>59a3a57e5a1143ad1d938261c91e2eb1</t>
  </si>
  <si>
    <t>202c6443d7ed29d3ec155714d3638875</t>
  </si>
  <si>
    <t>19b990ab5340ae67d294bc4a81ccbe30</t>
  </si>
  <si>
    <t>fe4c40958e75f46a130e5768e02d158f</t>
  </si>
  <si>
    <t>06bd71af5ee15270a16eaa45c0b0bd18</t>
  </si>
  <si>
    <t>454fc0db3b02c7ae58e45a17e3b53ca9</t>
  </si>
  <si>
    <t>db2f6f8055d1fcf05269dcb880cbb129</t>
  </si>
  <si>
    <t>Gravel, in ground</t>
  </si>
  <si>
    <t>Occupation, lake, artificial</t>
  </si>
  <si>
    <t>Occupation, mineral extraction site</t>
  </si>
  <si>
    <t>Transformation, from unspecified</t>
  </si>
  <si>
    <t>Transformation, to lake, artificial</t>
  </si>
  <si>
    <t>Transformation, to mineral extraction site</t>
  </si>
  <si>
    <t>Water, unspecified natural origin</t>
  </si>
  <si>
    <t>biosphere3</t>
  </si>
  <si>
    <t>square meter-year</t>
  </si>
  <si>
    <t>cubic meter</t>
  </si>
  <si>
    <t>None</t>
  </si>
  <si>
    <t>biosphere</t>
  </si>
  <si>
    <t>natural resource::in water</t>
  </si>
  <si>
    <t>natural resource::in ground</t>
  </si>
  <si>
    <t>natural resource::land</t>
  </si>
  <si>
    <t>831f249e-53f2-49cf-a93c-7cee105f048e</t>
  </si>
  <si>
    <t>626915e9-2424-4059-8b6a-fae47161acdf</t>
  </si>
  <si>
    <t>84b65d8f-2edd-4ddd-8f68-ca28d1c681b0</t>
  </si>
  <si>
    <t>29630a65-f38c-48a5-9744-c0121f586640</t>
  </si>
  <si>
    <t>379ba5c9-5c3a-43d0-8e2d-605ad9c39e46</t>
  </si>
  <si>
    <t>69dfa439-8e4e-4cae-bb0c-85a8aa8b9a73</t>
  </si>
  <si>
    <t>238f8ea9-98df-41dc-ab93-ea5b549a0b96</t>
  </si>
  <si>
    <t>Sand extraction, revised version for BE of gravel and sand quarry operation ('ecoinvent 3.7 cut-off', '599d2e5010ba9f1b527ad69bc98b8a3e')</t>
  </si>
  <si>
    <t>Sand transportation, adapted from market for sand, ('ecoinvent 3.7 cut-off', 'a4b60630e525e02e0296bfa82e79ebb1')</t>
  </si>
  <si>
    <t>rer_silica_sand_prod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</si>
</sst>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2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11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dimension ref="A1:E4"/>
  <sheetViews>
    <sheetView workbookViewId="0"/>
  </sheetViews>
  <sheetFormatPr defaultRowHeight="15" x14ac:dyDescent="0.25"/>
  <cols>
    <col min="3" max="3" width="11.5703125" customWidth="1"/>
    <col min="4" max="4" width="11.85546875" customWidth="1"/>
    <col min="5" max="5" width="9.140625" style="3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dimension ref="A1:O38"/>
  <sheetViews>
    <sheetView tabSelected="1" topLeftCell="A18" workbookViewId="0">
      <selection activeCell="D27" sqref="D27"/>
    </sheetView>
  </sheetViews>
  <sheetFormatPr defaultColWidth="8.85546875" defaultRowHeight="15" x14ac:dyDescent="0.25"/>
  <cols>
    <col min="1" max="1" width="56.28515625" bestFit="1" customWidth="1"/>
    <col min="2" max="2" width="22.85546875" bestFit="1" customWidth="1"/>
    <col min="3" max="3" width="15.7109375" customWidth="1"/>
    <col min="4" max="4" width="24.140625" customWidth="1"/>
    <col min="5" max="5" width="25.5703125" bestFit="1" customWidth="1"/>
    <col min="6" max="6" width="26.140625" bestFit="1" customWidth="1"/>
    <col min="7" max="13" width="18.140625" customWidth="1"/>
    <col min="14" max="14" width="37.42578125" bestFit="1" customWidth="1"/>
    <col min="15" max="15" width="8.85546875" style="4"/>
  </cols>
  <sheetData>
    <row r="1" spans="1:15" x14ac:dyDescent="0.25">
      <c r="A1" t="s">
        <v>6</v>
      </c>
      <c r="B1">
        <v>10</v>
      </c>
      <c r="C1" s="1" t="s">
        <v>7</v>
      </c>
    </row>
    <row r="2" spans="1:15" ht="15.75" x14ac:dyDescent="0.25">
      <c r="A2" s="6" t="s">
        <v>8</v>
      </c>
      <c r="B2" s="6" t="s">
        <v>49</v>
      </c>
      <c r="C2" s="1" t="s">
        <v>9</v>
      </c>
    </row>
    <row r="3" spans="1:15" x14ac:dyDescent="0.25">
      <c r="A3" t="s">
        <v>10</v>
      </c>
      <c r="C3" s="1" t="s">
        <v>11</v>
      </c>
    </row>
    <row r="4" spans="1:15" x14ac:dyDescent="0.25">
      <c r="A4" t="s">
        <v>12</v>
      </c>
      <c r="B4" t="s">
        <v>13</v>
      </c>
      <c r="C4" s="1" t="s">
        <v>14</v>
      </c>
    </row>
    <row r="5" spans="1:15" ht="15.75" x14ac:dyDescent="0.25">
      <c r="A5" s="6" t="s">
        <v>15</v>
      </c>
      <c r="B5" s="7" t="s">
        <v>50</v>
      </c>
      <c r="C5" s="2"/>
      <c r="D5" s="8"/>
    </row>
    <row r="6" spans="1:15" x14ac:dyDescent="0.25">
      <c r="A6" t="s">
        <v>16</v>
      </c>
      <c r="B6" t="s">
        <v>17</v>
      </c>
    </row>
    <row r="7" spans="1:15" x14ac:dyDescent="0.25">
      <c r="A7" t="s">
        <v>18</v>
      </c>
      <c r="B7" s="9" t="s">
        <v>51</v>
      </c>
      <c r="C7" s="2"/>
      <c r="D7" s="8"/>
    </row>
    <row r="8" spans="1:15" x14ac:dyDescent="0.25">
      <c r="A8" t="s">
        <v>19</v>
      </c>
      <c r="B8" s="9" t="s">
        <v>39</v>
      </c>
      <c r="C8" s="2"/>
      <c r="D8" s="8"/>
    </row>
    <row r="9" spans="1:15" x14ac:dyDescent="0.25">
      <c r="A9" t="s">
        <v>20</v>
      </c>
      <c r="B9">
        <v>1</v>
      </c>
      <c r="C9" s="2"/>
    </row>
    <row r="10" spans="1:15" x14ac:dyDescent="0.25">
      <c r="A10" t="s">
        <v>21</v>
      </c>
      <c r="B10" t="s">
        <v>22</v>
      </c>
    </row>
    <row r="11" spans="1:15" x14ac:dyDescent="0.25">
      <c r="A11" t="s">
        <v>4</v>
      </c>
      <c r="B11" t="s">
        <v>23</v>
      </c>
    </row>
    <row r="12" spans="1:15" ht="15.75" x14ac:dyDescent="0.25">
      <c r="A12" s="6" t="s">
        <v>24</v>
      </c>
    </row>
    <row r="13" spans="1:15" ht="15.75" x14ac:dyDescent="0.25">
      <c r="A13" s="6" t="s">
        <v>25</v>
      </c>
      <c r="B13" s="10" t="s">
        <v>26</v>
      </c>
      <c r="C13" s="10" t="s">
        <v>4</v>
      </c>
      <c r="D13" s="10" t="s">
        <v>27</v>
      </c>
      <c r="E13" s="10" t="s">
        <v>16</v>
      </c>
      <c r="F13" s="10" t="s">
        <v>19</v>
      </c>
      <c r="G13" s="10" t="s">
        <v>21</v>
      </c>
      <c r="H13" s="10" t="s">
        <v>28</v>
      </c>
      <c r="I13" s="10" t="s">
        <v>29</v>
      </c>
      <c r="J13" s="10" t="s">
        <v>30</v>
      </c>
      <c r="K13" s="10" t="s">
        <v>31</v>
      </c>
      <c r="L13" s="10" t="s">
        <v>32</v>
      </c>
      <c r="M13" s="10" t="s">
        <v>33</v>
      </c>
      <c r="N13" s="10" t="s">
        <v>34</v>
      </c>
      <c r="O13" s="11" t="s">
        <v>5</v>
      </c>
    </row>
    <row r="14" spans="1:15" x14ac:dyDescent="0.25">
      <c r="A14" t="s">
        <v>58</v>
      </c>
      <c r="B14" s="20">
        <f>1.04*0.00000185</f>
        <v>1.9240000000000001E-6</v>
      </c>
      <c r="C14" s="5" t="s">
        <v>23</v>
      </c>
      <c r="D14" s="5" t="s">
        <v>35</v>
      </c>
      <c r="E14" s="5" t="s">
        <v>36</v>
      </c>
      <c r="F14" t="s">
        <v>39</v>
      </c>
      <c r="G14" s="5" t="s">
        <v>37</v>
      </c>
      <c r="H14" s="5" t="s">
        <v>36</v>
      </c>
      <c r="I14" s="5" t="s">
        <v>36</v>
      </c>
      <c r="J14" s="5" t="s">
        <v>36</v>
      </c>
      <c r="K14" s="5" t="s">
        <v>36</v>
      </c>
      <c r="L14" s="5" t="s">
        <v>36</v>
      </c>
      <c r="M14" s="5" t="s">
        <v>36</v>
      </c>
      <c r="N14" s="5" t="s">
        <v>77</v>
      </c>
      <c r="O14" s="4" t="s">
        <v>112</v>
      </c>
    </row>
    <row r="15" spans="1:15" x14ac:dyDescent="0.25">
      <c r="A15" t="s">
        <v>59</v>
      </c>
      <c r="B15" s="20">
        <f>1.04*0.000000503</f>
        <v>5.2312000000000004E-7</v>
      </c>
      <c r="C15" s="5" t="s">
        <v>72</v>
      </c>
      <c r="D15" s="5" t="s">
        <v>35</v>
      </c>
      <c r="E15" s="5" t="s">
        <v>36</v>
      </c>
      <c r="F15" t="s">
        <v>75</v>
      </c>
      <c r="G15" s="5" t="s">
        <v>37</v>
      </c>
      <c r="H15" s="5" t="s">
        <v>36</v>
      </c>
      <c r="I15" s="5" t="s">
        <v>36</v>
      </c>
      <c r="J15" s="5" t="s">
        <v>36</v>
      </c>
      <c r="K15" s="5" t="s">
        <v>36</v>
      </c>
      <c r="L15" s="5" t="s">
        <v>36</v>
      </c>
      <c r="M15" s="5" t="s">
        <v>36</v>
      </c>
      <c r="N15" s="5" t="s">
        <v>76</v>
      </c>
      <c r="O15" s="4" t="s">
        <v>112</v>
      </c>
    </row>
    <row r="16" spans="1:15" x14ac:dyDescent="0.25">
      <c r="A16" t="s">
        <v>60</v>
      </c>
      <c r="B16" s="20">
        <f>1.04*-0.00000185</f>
        <v>-1.9240000000000001E-6</v>
      </c>
      <c r="C16" s="5" t="s">
        <v>23</v>
      </c>
      <c r="D16" s="5" t="s">
        <v>35</v>
      </c>
      <c r="E16" s="5" t="s">
        <v>36</v>
      </c>
      <c r="F16" t="s">
        <v>54</v>
      </c>
      <c r="G16" s="5" t="s">
        <v>37</v>
      </c>
      <c r="H16" s="5" t="s">
        <v>36</v>
      </c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5" t="s">
        <v>78</v>
      </c>
      <c r="O16" s="4" t="s">
        <v>112</v>
      </c>
    </row>
    <row r="17" spans="1:15" x14ac:dyDescent="0.25">
      <c r="A17" t="s">
        <v>61</v>
      </c>
      <c r="B17" s="20">
        <f>1.04*0.00272</f>
        <v>2.8288000000000002E-3</v>
      </c>
      <c r="C17" s="5" t="s">
        <v>73</v>
      </c>
      <c r="D17" s="5" t="s">
        <v>35</v>
      </c>
      <c r="E17" s="5" t="s">
        <v>36</v>
      </c>
      <c r="F17" t="s">
        <v>46</v>
      </c>
      <c r="G17" s="5" t="s">
        <v>37</v>
      </c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36</v>
      </c>
      <c r="M17" s="5" t="s">
        <v>36</v>
      </c>
      <c r="N17" s="5" t="s">
        <v>79</v>
      </c>
      <c r="O17" s="4" t="s">
        <v>112</v>
      </c>
    </row>
    <row r="18" spans="1:15" x14ac:dyDescent="0.25">
      <c r="A18" t="s">
        <v>62</v>
      </c>
      <c r="B18" s="20">
        <f>1.04*0.0000000000475</f>
        <v>4.9399999999999999E-11</v>
      </c>
      <c r="C18" s="5" t="s">
        <v>4</v>
      </c>
      <c r="D18" s="5" t="s">
        <v>35</v>
      </c>
      <c r="E18" s="5" t="s">
        <v>36</v>
      </c>
      <c r="F18" t="s">
        <v>75</v>
      </c>
      <c r="G18" s="5" t="s">
        <v>37</v>
      </c>
      <c r="H18" s="5" t="s">
        <v>36</v>
      </c>
      <c r="I18" s="5" t="s">
        <v>36</v>
      </c>
      <c r="J18" s="5" t="s">
        <v>36</v>
      </c>
      <c r="K18" s="5" t="s">
        <v>36</v>
      </c>
      <c r="L18" s="5" t="s">
        <v>36</v>
      </c>
      <c r="M18" s="5" t="s">
        <v>36</v>
      </c>
      <c r="N18" s="5" t="s">
        <v>80</v>
      </c>
      <c r="O18" s="4" t="s">
        <v>112</v>
      </c>
    </row>
    <row r="19" spans="1:15" x14ac:dyDescent="0.25">
      <c r="A19" t="s">
        <v>63</v>
      </c>
      <c r="B19" s="20">
        <f>1.04*0.00000848</f>
        <v>8.8192000000000002E-6</v>
      </c>
      <c r="C19" s="5" t="s">
        <v>72</v>
      </c>
      <c r="D19" s="5" t="s">
        <v>35</v>
      </c>
      <c r="E19" s="5" t="s">
        <v>36</v>
      </c>
      <c r="F19" t="s">
        <v>75</v>
      </c>
      <c r="G19" s="5" t="s">
        <v>37</v>
      </c>
      <c r="H19" s="5" t="s">
        <v>36</v>
      </c>
      <c r="I19" s="5" t="s">
        <v>36</v>
      </c>
      <c r="J19" s="5" t="s">
        <v>36</v>
      </c>
      <c r="K19" s="5" t="s">
        <v>36</v>
      </c>
      <c r="L19" s="5" t="s">
        <v>36</v>
      </c>
      <c r="M19" s="5" t="s">
        <v>36</v>
      </c>
      <c r="N19" s="5" t="s">
        <v>81</v>
      </c>
      <c r="O19" s="4" t="s">
        <v>112</v>
      </c>
    </row>
    <row r="20" spans="1:15" x14ac:dyDescent="0.25">
      <c r="A20" t="s">
        <v>64</v>
      </c>
      <c r="B20" s="20">
        <f>1.04*-0.00000277</f>
        <v>-2.8808000000000004E-6</v>
      </c>
      <c r="C20" s="5" t="s">
        <v>23</v>
      </c>
      <c r="D20" s="5" t="s">
        <v>35</v>
      </c>
      <c r="E20" s="5" t="s">
        <v>36</v>
      </c>
      <c r="F20" t="s">
        <v>46</v>
      </c>
      <c r="G20" s="5" t="s">
        <v>37</v>
      </c>
      <c r="H20" s="5" t="s">
        <v>36</v>
      </c>
      <c r="I20" s="5" t="s">
        <v>36</v>
      </c>
      <c r="J20" s="5" t="s">
        <v>36</v>
      </c>
      <c r="K20" s="5" t="s">
        <v>36</v>
      </c>
      <c r="L20" s="5" t="s">
        <v>36</v>
      </c>
      <c r="M20" s="5" t="s">
        <v>36</v>
      </c>
      <c r="N20" s="5" t="s">
        <v>82</v>
      </c>
      <c r="O20" s="4" t="s">
        <v>112</v>
      </c>
    </row>
    <row r="21" spans="1:15" x14ac:dyDescent="0.25">
      <c r="A21" t="s">
        <v>65</v>
      </c>
      <c r="B21" s="20">
        <f>1.04*0.0000112</f>
        <v>1.1647999999999999E-5</v>
      </c>
      <c r="C21" s="5" t="s">
        <v>23</v>
      </c>
      <c r="D21" s="5" t="s">
        <v>35</v>
      </c>
      <c r="E21" s="5" t="s">
        <v>36</v>
      </c>
      <c r="F21" t="s">
        <v>39</v>
      </c>
      <c r="G21" s="5" t="s">
        <v>37</v>
      </c>
      <c r="H21" s="5" t="s">
        <v>36</v>
      </c>
      <c r="I21" s="5" t="s">
        <v>36</v>
      </c>
      <c r="J21" s="5" t="s">
        <v>36</v>
      </c>
      <c r="K21" s="5" t="s">
        <v>36</v>
      </c>
      <c r="L21" s="5" t="s">
        <v>36</v>
      </c>
      <c r="M21" s="5" t="s">
        <v>36</v>
      </c>
      <c r="N21" s="5" t="s">
        <v>83</v>
      </c>
      <c r="O21" s="4" t="s">
        <v>112</v>
      </c>
    </row>
    <row r="22" spans="1:15" x14ac:dyDescent="0.25">
      <c r="A22" t="s">
        <v>66</v>
      </c>
      <c r="B22" s="19">
        <f>1.04*0.0101</f>
        <v>1.0503999999999999E-2</v>
      </c>
      <c r="C22" s="5" t="s">
        <v>23</v>
      </c>
      <c r="D22" s="5" t="s">
        <v>35</v>
      </c>
      <c r="E22" s="5" t="s">
        <v>36</v>
      </c>
      <c r="F22" t="s">
        <v>54</v>
      </c>
      <c r="G22" s="5" t="s">
        <v>37</v>
      </c>
      <c r="H22" s="5" t="s">
        <v>36</v>
      </c>
      <c r="I22" s="5" t="s">
        <v>36</v>
      </c>
      <c r="J22" s="5" t="s">
        <v>36</v>
      </c>
      <c r="K22" s="5" t="s">
        <v>36</v>
      </c>
      <c r="L22" s="5" t="s">
        <v>36</v>
      </c>
      <c r="M22" s="5" t="s">
        <v>36</v>
      </c>
      <c r="N22" s="5" t="s">
        <v>84</v>
      </c>
      <c r="O22" s="4" t="s">
        <v>112</v>
      </c>
    </row>
    <row r="23" spans="1:15" x14ac:dyDescent="0.25">
      <c r="A23" t="s">
        <v>67</v>
      </c>
      <c r="B23" s="20">
        <f>1.04*0.0000000951</f>
        <v>9.8903999999999997E-8</v>
      </c>
      <c r="C23" s="5" t="s">
        <v>74</v>
      </c>
      <c r="D23" s="5" t="s">
        <v>35</v>
      </c>
      <c r="E23" s="5" t="s">
        <v>36</v>
      </c>
      <c r="F23" t="s">
        <v>38</v>
      </c>
      <c r="G23" s="5" t="s">
        <v>37</v>
      </c>
      <c r="H23" s="5" t="s">
        <v>36</v>
      </c>
      <c r="I23" s="5" t="s">
        <v>36</v>
      </c>
      <c r="J23" s="5" t="s">
        <v>36</v>
      </c>
      <c r="K23" s="5" t="s">
        <v>36</v>
      </c>
      <c r="L23" s="5" t="s">
        <v>36</v>
      </c>
      <c r="M23" s="5" t="s">
        <v>36</v>
      </c>
      <c r="N23" s="5" t="s">
        <v>85</v>
      </c>
      <c r="O23" s="4" t="s">
        <v>112</v>
      </c>
    </row>
    <row r="24" spans="1:15" x14ac:dyDescent="0.25">
      <c r="A24" t="s">
        <v>68</v>
      </c>
      <c r="B24" s="20">
        <f>1.04*0.000013</f>
        <v>1.3519999999999999E-5</v>
      </c>
      <c r="C24" s="5" t="s">
        <v>23</v>
      </c>
      <c r="D24" s="5" t="s">
        <v>35</v>
      </c>
      <c r="E24" s="5" t="s">
        <v>36</v>
      </c>
      <c r="F24" t="s">
        <v>38</v>
      </c>
      <c r="G24" s="5" t="s">
        <v>37</v>
      </c>
      <c r="H24" s="5" t="s">
        <v>36</v>
      </c>
      <c r="I24" s="5" t="s">
        <v>36</v>
      </c>
      <c r="J24" s="5" t="s">
        <v>36</v>
      </c>
      <c r="K24" s="5" t="s">
        <v>36</v>
      </c>
      <c r="L24" s="5" t="s">
        <v>36</v>
      </c>
      <c r="M24" s="5" t="s">
        <v>36</v>
      </c>
      <c r="N24" s="5" t="s">
        <v>86</v>
      </c>
      <c r="O24" s="4" t="s">
        <v>112</v>
      </c>
    </row>
    <row r="25" spans="1:15" x14ac:dyDescent="0.25">
      <c r="A25" t="s">
        <v>69</v>
      </c>
      <c r="B25" s="20">
        <f>1.04*0.000002</f>
        <v>2.08E-6</v>
      </c>
      <c r="C25" s="5" t="s">
        <v>23</v>
      </c>
      <c r="D25" s="5" t="s">
        <v>35</v>
      </c>
      <c r="E25" s="5" t="s">
        <v>36</v>
      </c>
      <c r="F25" t="s">
        <v>38</v>
      </c>
      <c r="G25" s="5" t="s">
        <v>37</v>
      </c>
      <c r="H25" s="5" t="s">
        <v>36</v>
      </c>
      <c r="I25" s="5" t="s">
        <v>36</v>
      </c>
      <c r="J25" s="5" t="s">
        <v>36</v>
      </c>
      <c r="K25" s="5" t="s">
        <v>36</v>
      </c>
      <c r="L25" s="5" t="s">
        <v>36</v>
      </c>
      <c r="M25" s="5" t="s">
        <v>36</v>
      </c>
      <c r="N25" s="5" t="s">
        <v>87</v>
      </c>
      <c r="O25" s="4" t="s">
        <v>112</v>
      </c>
    </row>
    <row r="26" spans="1:15" x14ac:dyDescent="0.25">
      <c r="A26" t="s">
        <v>70</v>
      </c>
      <c r="B26" s="20">
        <f>1.04*0.00244</f>
        <v>2.5376000000000001E-3</v>
      </c>
      <c r="C26" s="5" t="s">
        <v>53</v>
      </c>
      <c r="D26" s="5" t="s">
        <v>35</v>
      </c>
      <c r="E26" s="5" t="s">
        <v>36</v>
      </c>
      <c r="F26" t="s">
        <v>54</v>
      </c>
      <c r="G26" s="5" t="s">
        <v>37</v>
      </c>
      <c r="H26" s="5" t="s">
        <v>36</v>
      </c>
      <c r="I26" s="5" t="s">
        <v>36</v>
      </c>
      <c r="J26" s="5" t="s">
        <v>36</v>
      </c>
      <c r="K26" s="5" t="s">
        <v>36</v>
      </c>
      <c r="L26" s="5" t="s">
        <v>36</v>
      </c>
      <c r="M26" s="5" t="s">
        <v>36</v>
      </c>
      <c r="N26" s="5" t="s">
        <v>88</v>
      </c>
      <c r="O26" s="4" t="s">
        <v>112</v>
      </c>
    </row>
    <row r="27" spans="1:15" x14ac:dyDescent="0.25">
      <c r="A27" t="s">
        <v>71</v>
      </c>
      <c r="B27" s="19">
        <f>1.04*0.0147</f>
        <v>1.5288E-2</v>
      </c>
      <c r="C27" s="5" t="s">
        <v>53</v>
      </c>
      <c r="D27" s="5" t="s">
        <v>35</v>
      </c>
      <c r="E27" s="5" t="s">
        <v>36</v>
      </c>
      <c r="F27" t="s">
        <v>38</v>
      </c>
      <c r="G27" s="5" t="s">
        <v>37</v>
      </c>
      <c r="H27" s="5" t="s">
        <v>36</v>
      </c>
      <c r="I27" s="5" t="s">
        <v>36</v>
      </c>
      <c r="J27" s="5" t="s">
        <v>36</v>
      </c>
      <c r="K27" s="5" t="s">
        <v>36</v>
      </c>
      <c r="L27" s="5" t="s">
        <v>36</v>
      </c>
      <c r="M27" s="5" t="s">
        <v>36</v>
      </c>
      <c r="N27" s="5" t="s">
        <v>89</v>
      </c>
      <c r="O27" s="4" t="s">
        <v>112</v>
      </c>
    </row>
    <row r="28" spans="1:15" x14ac:dyDescent="0.25">
      <c r="A28" s="4" t="s">
        <v>52</v>
      </c>
      <c r="B28" s="18">
        <f>1.04*0.2</f>
        <v>0.20800000000000002</v>
      </c>
      <c r="C28" s="5" t="s">
        <v>53</v>
      </c>
      <c r="D28" s="5" t="s">
        <v>35</v>
      </c>
      <c r="E28" s="5" t="s">
        <v>36</v>
      </c>
      <c r="F28" s="16" t="s">
        <v>54</v>
      </c>
      <c r="G28" s="5" t="s">
        <v>37</v>
      </c>
      <c r="H28" s="5" t="s">
        <v>36</v>
      </c>
      <c r="I28" s="5" t="s">
        <v>36</v>
      </c>
      <c r="J28" s="5" t="s">
        <v>36</v>
      </c>
      <c r="K28" s="5" t="s">
        <v>36</v>
      </c>
      <c r="L28" s="5" t="s">
        <v>36</v>
      </c>
      <c r="M28" s="5" t="s">
        <v>36</v>
      </c>
      <c r="N28" s="5" t="s">
        <v>55</v>
      </c>
      <c r="O28" s="4" t="s">
        <v>113</v>
      </c>
    </row>
    <row r="29" spans="1:15" x14ac:dyDescent="0.25">
      <c r="A29" s="4" t="s">
        <v>41</v>
      </c>
      <c r="B29" s="18">
        <f>1.04*0.02026</f>
        <v>2.10704E-2</v>
      </c>
      <c r="C29" s="5" t="s">
        <v>42</v>
      </c>
      <c r="D29" s="5" t="s">
        <v>35</v>
      </c>
      <c r="E29" s="5" t="s">
        <v>36</v>
      </c>
      <c r="F29" s="16" t="s">
        <v>39</v>
      </c>
      <c r="G29" s="5" t="s">
        <v>37</v>
      </c>
      <c r="H29" s="5" t="s">
        <v>36</v>
      </c>
      <c r="I29" s="5" t="s">
        <v>36</v>
      </c>
      <c r="J29" s="5" t="s">
        <v>36</v>
      </c>
      <c r="K29" s="5" t="s">
        <v>36</v>
      </c>
      <c r="L29" s="5" t="s">
        <v>36</v>
      </c>
      <c r="M29" s="5" t="s">
        <v>36</v>
      </c>
      <c r="N29" s="5" t="s">
        <v>43</v>
      </c>
      <c r="O29" s="4" t="s">
        <v>113</v>
      </c>
    </row>
    <row r="30" spans="1:15" x14ac:dyDescent="0.25">
      <c r="A30" s="4" t="s">
        <v>56</v>
      </c>
      <c r="B30" s="20">
        <f>1.04*0.00372</f>
        <v>3.8688000000000004E-3</v>
      </c>
      <c r="C30" s="5" t="s">
        <v>42</v>
      </c>
      <c r="D30" s="5" t="s">
        <v>35</v>
      </c>
      <c r="E30" s="5" t="s">
        <v>36</v>
      </c>
      <c r="F30" s="16" t="s">
        <v>54</v>
      </c>
      <c r="G30" s="5" t="s">
        <v>37</v>
      </c>
      <c r="H30" s="5" t="s">
        <v>36</v>
      </c>
      <c r="I30" s="5" t="s">
        <v>36</v>
      </c>
      <c r="J30" s="5" t="s">
        <v>36</v>
      </c>
      <c r="K30" s="5" t="s">
        <v>36</v>
      </c>
      <c r="L30" s="5" t="s">
        <v>36</v>
      </c>
      <c r="M30" s="5" t="s">
        <v>36</v>
      </c>
      <c r="N30" s="5" t="s">
        <v>57</v>
      </c>
      <c r="O30" s="4" t="s">
        <v>113</v>
      </c>
    </row>
    <row r="31" spans="1:15" s="9" customFormat="1" x14ac:dyDescent="0.25">
      <c r="A31" s="9" t="s">
        <v>50</v>
      </c>
      <c r="B31" s="12">
        <v>1</v>
      </c>
      <c r="C31" s="13" t="s">
        <v>23</v>
      </c>
      <c r="D31" s="13" t="s">
        <v>49</v>
      </c>
      <c r="E31" s="13" t="s">
        <v>36</v>
      </c>
      <c r="F31" s="13" t="s">
        <v>39</v>
      </c>
      <c r="G31" s="13" t="s">
        <v>40</v>
      </c>
      <c r="H31" s="13" t="s">
        <v>36</v>
      </c>
      <c r="I31" s="13" t="s">
        <v>36</v>
      </c>
      <c r="J31" s="13" t="s">
        <v>36</v>
      </c>
      <c r="K31" s="13" t="s">
        <v>36</v>
      </c>
      <c r="L31" s="13" t="s">
        <v>36</v>
      </c>
      <c r="M31" s="13" t="s">
        <v>36</v>
      </c>
      <c r="N31" s="13" t="s">
        <v>114</v>
      </c>
      <c r="O31" s="15"/>
    </row>
    <row r="32" spans="1:15" x14ac:dyDescent="0.25">
      <c r="A32" t="s">
        <v>90</v>
      </c>
      <c r="B32">
        <f>1.04*1.04</f>
        <v>1.0816000000000001</v>
      </c>
      <c r="C32" t="s">
        <v>23</v>
      </c>
      <c r="D32" s="5" t="s">
        <v>97</v>
      </c>
      <c r="E32" s="16" t="s">
        <v>103</v>
      </c>
      <c r="F32" s="5" t="s">
        <v>100</v>
      </c>
      <c r="G32" s="5" t="s">
        <v>101</v>
      </c>
      <c r="H32" s="5" t="s">
        <v>36</v>
      </c>
      <c r="I32" s="5" t="s">
        <v>36</v>
      </c>
      <c r="J32" s="5" t="s">
        <v>36</v>
      </c>
      <c r="K32" s="5" t="s">
        <v>36</v>
      </c>
      <c r="L32" s="5" t="s">
        <v>36</v>
      </c>
      <c r="M32" s="5" t="s">
        <v>36</v>
      </c>
      <c r="N32" s="5" t="s">
        <v>111</v>
      </c>
    </row>
    <row r="33" spans="1:14" x14ac:dyDescent="0.25">
      <c r="A33" t="s">
        <v>91</v>
      </c>
      <c r="B33" s="17">
        <f>1.04*0.0000627</f>
        <v>6.5208000000000003E-5</v>
      </c>
      <c r="C33" t="s">
        <v>98</v>
      </c>
      <c r="D33" s="5" t="s">
        <v>97</v>
      </c>
      <c r="E33" s="16" t="s">
        <v>104</v>
      </c>
      <c r="F33" s="5" t="s">
        <v>100</v>
      </c>
      <c r="G33" s="5" t="s">
        <v>101</v>
      </c>
      <c r="H33" s="5" t="s">
        <v>36</v>
      </c>
      <c r="I33" s="5" t="s">
        <v>36</v>
      </c>
      <c r="J33" s="5" t="s">
        <v>36</v>
      </c>
      <c r="K33" s="5" t="s">
        <v>36</v>
      </c>
      <c r="L33" s="5" t="s">
        <v>36</v>
      </c>
      <c r="M33" s="5" t="s">
        <v>36</v>
      </c>
      <c r="N33" s="5" t="s">
        <v>110</v>
      </c>
    </row>
    <row r="34" spans="1:14" x14ac:dyDescent="0.25">
      <c r="A34" t="s">
        <v>92</v>
      </c>
      <c r="B34">
        <f>1.04*0.000288</f>
        <v>2.9952000000000001E-4</v>
      </c>
      <c r="C34" t="s">
        <v>98</v>
      </c>
      <c r="D34" s="5" t="s">
        <v>97</v>
      </c>
      <c r="E34" s="16" t="s">
        <v>104</v>
      </c>
      <c r="F34" s="5" t="s">
        <v>100</v>
      </c>
      <c r="G34" s="5" t="s">
        <v>101</v>
      </c>
      <c r="H34" s="5" t="s">
        <v>36</v>
      </c>
      <c r="I34" s="5" t="s">
        <v>36</v>
      </c>
      <c r="J34" s="5" t="s">
        <v>36</v>
      </c>
      <c r="K34" s="5" t="s">
        <v>36</v>
      </c>
      <c r="L34" s="5" t="s">
        <v>36</v>
      </c>
      <c r="M34" s="5" t="s">
        <v>36</v>
      </c>
      <c r="N34" s="5" t="s">
        <v>109</v>
      </c>
    </row>
    <row r="35" spans="1:14" x14ac:dyDescent="0.25">
      <c r="A35" t="s">
        <v>93</v>
      </c>
      <c r="B35" s="17">
        <f>1.04*0.000035</f>
        <v>3.6399999999999997E-5</v>
      </c>
      <c r="C35" t="s">
        <v>72</v>
      </c>
      <c r="D35" s="5" t="s">
        <v>97</v>
      </c>
      <c r="E35" s="16" t="s">
        <v>104</v>
      </c>
      <c r="F35" s="5" t="s">
        <v>100</v>
      </c>
      <c r="G35" s="5" t="s">
        <v>101</v>
      </c>
      <c r="H35" s="5" t="s">
        <v>36</v>
      </c>
      <c r="I35" s="5" t="s">
        <v>36</v>
      </c>
      <c r="J35" s="5" t="s">
        <v>36</v>
      </c>
      <c r="K35" s="5" t="s">
        <v>36</v>
      </c>
      <c r="L35" s="5" t="s">
        <v>36</v>
      </c>
      <c r="M35" s="5" t="s">
        <v>36</v>
      </c>
      <c r="N35" s="5" t="s">
        <v>108</v>
      </c>
    </row>
    <row r="36" spans="1:14" x14ac:dyDescent="0.25">
      <c r="A36" t="s">
        <v>94</v>
      </c>
      <c r="B36" s="17">
        <f>1.04*0.00000627</f>
        <v>6.5208000000000003E-6</v>
      </c>
      <c r="C36" t="s">
        <v>72</v>
      </c>
      <c r="D36" s="5" t="s">
        <v>97</v>
      </c>
      <c r="E36" s="16" t="s">
        <v>104</v>
      </c>
      <c r="F36" s="5" t="s">
        <v>100</v>
      </c>
      <c r="G36" s="5" t="s">
        <v>101</v>
      </c>
      <c r="H36" s="5" t="s">
        <v>36</v>
      </c>
      <c r="I36" s="5" t="s">
        <v>36</v>
      </c>
      <c r="J36" s="5" t="s">
        <v>36</v>
      </c>
      <c r="K36" s="5" t="s">
        <v>36</v>
      </c>
      <c r="L36" s="5" t="s">
        <v>36</v>
      </c>
      <c r="M36" s="5" t="s">
        <v>36</v>
      </c>
      <c r="N36" s="5" t="s">
        <v>107</v>
      </c>
    </row>
    <row r="37" spans="1:14" x14ac:dyDescent="0.25">
      <c r="A37" t="s">
        <v>95</v>
      </c>
      <c r="B37" s="17">
        <f>1.04*0.0000288</f>
        <v>2.9952000000000001E-5</v>
      </c>
      <c r="C37" t="s">
        <v>72</v>
      </c>
      <c r="D37" s="5" t="s">
        <v>97</v>
      </c>
      <c r="E37" s="16" t="s">
        <v>104</v>
      </c>
      <c r="F37" s="5" t="s">
        <v>100</v>
      </c>
      <c r="G37" s="5" t="s">
        <v>101</v>
      </c>
      <c r="H37" s="5" t="s">
        <v>36</v>
      </c>
      <c r="I37" s="5" t="s">
        <v>36</v>
      </c>
      <c r="J37" s="5" t="s">
        <v>36</v>
      </c>
      <c r="K37" s="5" t="s">
        <v>36</v>
      </c>
      <c r="L37" s="5" t="s">
        <v>36</v>
      </c>
      <c r="M37" s="5" t="s">
        <v>36</v>
      </c>
      <c r="N37" s="5" t="s">
        <v>106</v>
      </c>
    </row>
    <row r="38" spans="1:14" x14ac:dyDescent="0.25">
      <c r="A38" t="s">
        <v>96</v>
      </c>
      <c r="B38">
        <f>1.04*0.00138</f>
        <v>1.4352E-3</v>
      </c>
      <c r="C38" t="s">
        <v>99</v>
      </c>
      <c r="D38" s="5" t="s">
        <v>97</v>
      </c>
      <c r="E38" s="16" t="s">
        <v>102</v>
      </c>
      <c r="F38" s="5" t="s">
        <v>100</v>
      </c>
      <c r="G38" s="5" t="s">
        <v>101</v>
      </c>
      <c r="H38" s="5" t="s">
        <v>36</v>
      </c>
      <c r="I38" s="5" t="s">
        <v>36</v>
      </c>
      <c r="J38" s="5" t="s">
        <v>36</v>
      </c>
      <c r="K38" s="5" t="s">
        <v>36</v>
      </c>
      <c r="L38" s="5" t="s">
        <v>36</v>
      </c>
      <c r="M38" s="5" t="s">
        <v>36</v>
      </c>
      <c r="N38" s="5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2191-2B98-4C7C-B5D3-C9D6F9C0B264}">
  <dimension ref="A1:O14"/>
  <sheetViews>
    <sheetView workbookViewId="0">
      <selection activeCell="D18" sqref="D18"/>
    </sheetView>
  </sheetViews>
  <sheetFormatPr defaultColWidth="8.85546875" defaultRowHeight="15" x14ac:dyDescent="0.25"/>
  <cols>
    <col min="1" max="1" width="72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4"/>
  </cols>
  <sheetData>
    <row r="1" spans="1:15" x14ac:dyDescent="0.25">
      <c r="A1" t="s">
        <v>6</v>
      </c>
      <c r="B1">
        <v>10</v>
      </c>
      <c r="C1" s="1" t="s">
        <v>7</v>
      </c>
    </row>
    <row r="2" spans="1:15" ht="15.75" x14ac:dyDescent="0.25">
      <c r="A2" s="6" t="s">
        <v>15</v>
      </c>
      <c r="B2" s="7" t="s">
        <v>45</v>
      </c>
      <c r="C2" s="2" t="s">
        <v>44</v>
      </c>
      <c r="D2" s="8"/>
    </row>
    <row r="3" spans="1:15" x14ac:dyDescent="0.25">
      <c r="A3" t="s">
        <v>16</v>
      </c>
      <c r="B3" t="s">
        <v>17</v>
      </c>
    </row>
    <row r="4" spans="1:15" x14ac:dyDescent="0.25">
      <c r="A4" t="s">
        <v>18</v>
      </c>
      <c r="B4" s="9" t="s">
        <v>47</v>
      </c>
      <c r="C4" s="2"/>
      <c r="D4" s="8"/>
    </row>
    <row r="5" spans="1:15" x14ac:dyDescent="0.25">
      <c r="A5" t="s">
        <v>19</v>
      </c>
      <c r="B5" s="9" t="s">
        <v>46</v>
      </c>
      <c r="C5" s="2"/>
      <c r="D5" s="8"/>
    </row>
    <row r="6" spans="1:15" x14ac:dyDescent="0.25">
      <c r="A6" t="s">
        <v>20</v>
      </c>
      <c r="B6" s="4">
        <v>1</v>
      </c>
      <c r="C6" s="2"/>
    </row>
    <row r="7" spans="1:15" x14ac:dyDescent="0.25">
      <c r="A7" t="s">
        <v>21</v>
      </c>
      <c r="B7" t="s">
        <v>22</v>
      </c>
    </row>
    <row r="8" spans="1:15" x14ac:dyDescent="0.25">
      <c r="A8" t="s">
        <v>4</v>
      </c>
      <c r="B8" t="s">
        <v>23</v>
      </c>
    </row>
    <row r="9" spans="1:15" ht="15.75" x14ac:dyDescent="0.25">
      <c r="A9" s="6" t="s">
        <v>24</v>
      </c>
    </row>
    <row r="10" spans="1:15" ht="15.75" x14ac:dyDescent="0.25">
      <c r="A10" s="6" t="s">
        <v>25</v>
      </c>
      <c r="B10" s="10" t="s">
        <v>26</v>
      </c>
      <c r="C10" s="10" t="s">
        <v>4</v>
      </c>
      <c r="D10" s="10" t="s">
        <v>27</v>
      </c>
      <c r="E10" s="10" t="s">
        <v>16</v>
      </c>
      <c r="F10" s="10" t="s">
        <v>19</v>
      </c>
      <c r="G10" s="10" t="s">
        <v>21</v>
      </c>
      <c r="H10" s="10" t="s">
        <v>28</v>
      </c>
      <c r="I10" s="10" t="s">
        <v>29</v>
      </c>
      <c r="J10" s="10" t="s">
        <v>30</v>
      </c>
      <c r="K10" s="10" t="s">
        <v>31</v>
      </c>
      <c r="L10" s="10" t="s">
        <v>32</v>
      </c>
      <c r="M10" s="10" t="s">
        <v>33</v>
      </c>
      <c r="N10" s="10" t="s">
        <v>34</v>
      </c>
      <c r="O10" s="11" t="s">
        <v>5</v>
      </c>
    </row>
    <row r="11" spans="1:15" s="9" customFormat="1" x14ac:dyDescent="0.25">
      <c r="A11" s="9" t="s">
        <v>50</v>
      </c>
      <c r="B11" s="12">
        <v>1</v>
      </c>
      <c r="C11" s="13" t="s">
        <v>23</v>
      </c>
      <c r="D11" s="13" t="s">
        <v>49</v>
      </c>
      <c r="E11" s="13" t="s">
        <v>36</v>
      </c>
      <c r="F11" s="13" t="s">
        <v>39</v>
      </c>
      <c r="G11" s="13" t="s">
        <v>37</v>
      </c>
      <c r="H11" s="13" t="s">
        <v>36</v>
      </c>
      <c r="I11" s="13" t="s">
        <v>36</v>
      </c>
      <c r="J11" s="13" t="s">
        <v>36</v>
      </c>
      <c r="K11" s="13" t="s">
        <v>36</v>
      </c>
      <c r="L11" s="13" t="s">
        <v>36</v>
      </c>
      <c r="M11" s="13" t="s">
        <v>36</v>
      </c>
      <c r="N11" s="13" t="s">
        <v>114</v>
      </c>
      <c r="O11" s="15"/>
    </row>
    <row r="12" spans="1:15" s="21" customFormat="1" x14ac:dyDescent="0.25">
      <c r="A12" s="4" t="s">
        <v>41</v>
      </c>
      <c r="B12" s="18">
        <v>2.026E-2</v>
      </c>
      <c r="C12" s="5" t="s">
        <v>42</v>
      </c>
      <c r="D12" s="5" t="s">
        <v>35</v>
      </c>
      <c r="E12" s="5" t="s">
        <v>36</v>
      </c>
      <c r="F12" s="16" t="s">
        <v>39</v>
      </c>
      <c r="G12" s="5" t="s">
        <v>37</v>
      </c>
      <c r="H12" s="5" t="s">
        <v>36</v>
      </c>
      <c r="I12" s="5" t="s">
        <v>36</v>
      </c>
      <c r="J12" s="5" t="s">
        <v>36</v>
      </c>
      <c r="K12" s="5" t="s">
        <v>36</v>
      </c>
      <c r="L12" s="5" t="s">
        <v>36</v>
      </c>
      <c r="M12" s="5" t="s">
        <v>36</v>
      </c>
      <c r="N12" s="5" t="s">
        <v>43</v>
      </c>
      <c r="O12" s="4"/>
    </row>
    <row r="13" spans="1:15" s="21" customFormat="1" x14ac:dyDescent="0.25">
      <c r="A13" s="4" t="s">
        <v>56</v>
      </c>
      <c r="B13" s="20">
        <v>3.7200000000000002E-3</v>
      </c>
      <c r="C13" s="5" t="s">
        <v>42</v>
      </c>
      <c r="D13" s="5" t="s">
        <v>35</v>
      </c>
      <c r="E13" s="5" t="s">
        <v>36</v>
      </c>
      <c r="F13" s="16" t="s">
        <v>54</v>
      </c>
      <c r="G13" s="5" t="s">
        <v>37</v>
      </c>
      <c r="H13" s="5" t="s">
        <v>36</v>
      </c>
      <c r="I13" s="5" t="s">
        <v>36</v>
      </c>
      <c r="J13" s="5" t="s">
        <v>36</v>
      </c>
      <c r="K13" s="5" t="s">
        <v>36</v>
      </c>
      <c r="L13" s="5" t="s">
        <v>36</v>
      </c>
      <c r="M13" s="5" t="s">
        <v>36</v>
      </c>
      <c r="N13" s="5" t="s">
        <v>57</v>
      </c>
      <c r="O13" s="4"/>
    </row>
    <row r="14" spans="1:15" s="9" customFormat="1" x14ac:dyDescent="0.25">
      <c r="A14" s="9" t="s">
        <v>45</v>
      </c>
      <c r="B14" s="12">
        <v>1</v>
      </c>
      <c r="C14" s="13" t="s">
        <v>23</v>
      </c>
      <c r="D14" s="13" t="s">
        <v>49</v>
      </c>
      <c r="E14" s="13" t="s">
        <v>36</v>
      </c>
      <c r="F14" s="13" t="s">
        <v>46</v>
      </c>
      <c r="G14" s="13" t="s">
        <v>40</v>
      </c>
      <c r="H14" s="13" t="s">
        <v>36</v>
      </c>
      <c r="I14" s="13" t="s">
        <v>36</v>
      </c>
      <c r="J14" s="13" t="s">
        <v>36</v>
      </c>
      <c r="K14" s="13" t="s">
        <v>36</v>
      </c>
      <c r="L14" s="13" t="s">
        <v>36</v>
      </c>
      <c r="M14" s="13" t="s">
        <v>36</v>
      </c>
      <c r="N14" s="13" t="s">
        <v>48</v>
      </c>
      <c r="O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Hypothesis</vt:lpstr>
      <vt:lpstr>SilicaSand_Prod</vt:lpstr>
      <vt:lpstr>SilicaSand_Market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2022-01-18T22:22:32Z</dcterms:modified>
</cp:coreProperties>
</file>