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codeName="ThisWorkbook" defaultThemeVersion="166925"/>
  <mc:AlternateContent xmlns:mc="http://schemas.openxmlformats.org/markup-compatibility/2006">
    <mc:Choice Requires="x15">
      <x15ac:absPath xmlns:x15ac="http://schemas.microsoft.com/office/spreadsheetml/2010/11/ac" url="C:\Users\souvi\Documents\These\80_Calculations\04_BEM\E+_Office_Repo\"/>
    </mc:Choice>
  </mc:AlternateContent>
  <xr:revisionPtr revIDLastSave="0" documentId="13_ncr:1_{33D387F0-01AA-4CD3-96AC-34931E4709E5}" xr6:coauthVersionLast="47" xr6:coauthVersionMax="47" xr10:uidLastSave="{00000000-0000-0000-0000-000000000000}"/>
  <bookViews>
    <workbookView xWindow="-120" yWindow="-120" windowWidth="29040" windowHeight="16440" tabRatio="822" firstSheet="6" activeTab="14" xr2:uid="{65AFDB44-F0B5-471D-BCAC-A3541777CAD5}"/>
  </bookViews>
  <sheets>
    <sheet name="INTRO" sheetId="25" r:id="rId1"/>
    <sheet name="Site" sheetId="10" r:id="rId2"/>
    <sheet name="Schedules" sheetId="5" r:id="rId3"/>
    <sheet name="Construction" sheetId="12" r:id="rId4"/>
    <sheet name="Construction_igus" sheetId="19" r:id="rId5"/>
    <sheet name="Loads" sheetId="13" r:id="rId6"/>
    <sheet name="Space types" sheetId="14" r:id="rId7"/>
    <sheet name="Facility" sheetId="15" r:id="rId8"/>
    <sheet name="Spaces" sheetId="16" r:id="rId9"/>
    <sheet name="hvac_init" sheetId="17" r:id="rId10"/>
    <sheet name="hvac_VAV" sheetId="27" r:id="rId11"/>
    <sheet name="hvac_VRF" sheetId="20" r:id="rId12"/>
    <sheet name="Thermal zones" sheetId="18" r:id="rId13"/>
    <sheet name="Output Variables" sheetId="9" r:id="rId14"/>
    <sheet name="Simulations" sheetId="1" r:id="rId15"/>
    <sheet name="LCA" sheetId="22" r:id="rId16"/>
    <sheet name="hyp_frames" sheetId="23" r:id="rId17"/>
    <sheet name="hyp_igus" sheetId="24" r:id="rId18"/>
    <sheet name="Questions" sheetId="26" r:id="rId1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132" i="1" l="1"/>
  <c r="A157" i="1"/>
  <c r="A33" i="1"/>
  <c r="K17" i="26"/>
  <c r="I17" i="26"/>
  <c r="K18" i="26"/>
  <c r="I18" i="26"/>
  <c r="K9" i="26"/>
  <c r="I9" i="26"/>
  <c r="K10" i="26"/>
  <c r="I10" i="26"/>
  <c r="K8" i="26"/>
  <c r="I8" i="26"/>
  <c r="I7" i="26"/>
  <c r="K6" i="26"/>
  <c r="I6" i="26"/>
  <c r="K5" i="26"/>
  <c r="I5" i="26"/>
  <c r="D158" i="1" l="1"/>
  <c r="E158" i="1" s="1"/>
  <c r="D7" i="24" l="1"/>
  <c r="D6" i="24"/>
  <c r="C62" i="23" l="1"/>
  <c r="C61" i="23"/>
  <c r="C56" i="23"/>
  <c r="C55" i="23"/>
  <c r="C50" i="23"/>
  <c r="C49" i="23"/>
  <c r="C48" i="23"/>
  <c r="C43" i="23"/>
  <c r="C42" i="23"/>
  <c r="C37" i="23"/>
  <c r="C36" i="23"/>
  <c r="C35" i="23"/>
  <c r="C24" i="23"/>
  <c r="C23" i="23"/>
  <c r="C20" i="23"/>
  <c r="C29" i="23" l="1"/>
  <c r="C30" i="23"/>
  <c r="A6" i="1" l="1"/>
  <c r="A107" i="1"/>
  <c r="A182" i="1"/>
  <c r="D183" i="1"/>
  <c r="E183" i="1" s="1"/>
  <c r="F183" i="1" s="1"/>
  <c r="G183" i="1" s="1"/>
  <c r="D133" i="1"/>
  <c r="D34" i="1"/>
  <c r="E34" i="1" s="1"/>
  <c r="F34" i="1" s="1"/>
  <c r="D108" i="1"/>
  <c r="D87" i="1"/>
  <c r="E87" i="1" s="1"/>
  <c r="F87" i="1" s="1"/>
  <c r="G87" i="1" s="1"/>
  <c r="H87" i="1" s="1"/>
  <c r="I87" i="1" s="1"/>
  <c r="D36" i="12" l="1"/>
  <c r="D60" i="12"/>
  <c r="D68" i="12"/>
  <c r="U76" i="19"/>
  <c r="U75" i="19"/>
  <c r="U72" i="19"/>
  <c r="U71" i="19"/>
  <c r="X76" i="19"/>
  <c r="W76" i="19"/>
  <c r="V76" i="19"/>
  <c r="T76" i="19"/>
  <c r="S76" i="19"/>
  <c r="R76" i="19"/>
  <c r="Q76" i="19"/>
  <c r="X75" i="19"/>
  <c r="W75" i="19"/>
  <c r="V75" i="19"/>
  <c r="T75" i="19"/>
  <c r="S75" i="19"/>
  <c r="R75" i="19"/>
  <c r="Q75" i="19"/>
  <c r="X72" i="19"/>
  <c r="W72" i="19"/>
  <c r="V72" i="19"/>
  <c r="T72" i="19"/>
  <c r="S72" i="19"/>
  <c r="R72" i="19"/>
  <c r="Q72" i="19"/>
  <c r="X71" i="19"/>
  <c r="W71" i="19"/>
  <c r="V71" i="19"/>
  <c r="T71" i="19"/>
  <c r="S71" i="19"/>
  <c r="R71" i="19"/>
  <c r="Q71" i="19"/>
  <c r="U79" i="19"/>
  <c r="X91" i="19"/>
  <c r="W90" i="19"/>
  <c r="V89" i="19"/>
  <c r="R87" i="19"/>
  <c r="S87" i="19"/>
  <c r="T87" i="19"/>
  <c r="U87" i="19"/>
  <c r="V87" i="19"/>
  <c r="W87" i="19"/>
  <c r="X87" i="19"/>
  <c r="R88" i="19"/>
  <c r="S88" i="19"/>
  <c r="T88" i="19"/>
  <c r="U88" i="19"/>
  <c r="V88" i="19"/>
  <c r="W88" i="19"/>
  <c r="X88" i="19"/>
  <c r="R89" i="19"/>
  <c r="S89" i="19"/>
  <c r="T89" i="19"/>
  <c r="U89" i="19"/>
  <c r="W89" i="19"/>
  <c r="X89" i="19"/>
  <c r="R90" i="19"/>
  <c r="S90" i="19"/>
  <c r="T90" i="19"/>
  <c r="U90" i="19"/>
  <c r="V90" i="19"/>
  <c r="X90" i="19"/>
  <c r="R91" i="19"/>
  <c r="S91" i="19"/>
  <c r="T91" i="19"/>
  <c r="U91" i="19"/>
  <c r="V91" i="19"/>
  <c r="W91" i="19"/>
  <c r="R92" i="19"/>
  <c r="S92" i="19"/>
  <c r="T92" i="19"/>
  <c r="U92" i="19"/>
  <c r="V92" i="19"/>
  <c r="W92" i="19"/>
  <c r="X92" i="19"/>
  <c r="Q92" i="19"/>
  <c r="Q91" i="19"/>
  <c r="Q90" i="19"/>
  <c r="Q89" i="19"/>
  <c r="Q88" i="19"/>
  <c r="Q87" i="19"/>
  <c r="R80" i="19"/>
  <c r="R83" i="19"/>
  <c r="V82" i="19"/>
  <c r="T81" i="19"/>
  <c r="Q82" i="19"/>
  <c r="AD54" i="5"/>
  <c r="AC54" i="5"/>
  <c r="AB54" i="5"/>
  <c r="AA54" i="5"/>
  <c r="Z54" i="5"/>
  <c r="Y54" i="5"/>
  <c r="X54" i="5"/>
  <c r="W54" i="5"/>
  <c r="V54" i="5"/>
  <c r="U54" i="5"/>
  <c r="T54" i="5"/>
  <c r="S54" i="5"/>
  <c r="R54" i="5"/>
  <c r="Q54" i="5"/>
  <c r="P54" i="5"/>
  <c r="O54" i="5"/>
  <c r="N54" i="5"/>
  <c r="M54" i="5"/>
  <c r="L54" i="5"/>
  <c r="K54" i="5"/>
  <c r="J54" i="5"/>
  <c r="I54" i="5"/>
  <c r="H54" i="5"/>
  <c r="G54" i="5"/>
  <c r="AD53" i="5"/>
  <c r="AC53" i="5"/>
  <c r="AB53" i="5"/>
  <c r="AA53" i="5"/>
  <c r="Z53" i="5"/>
  <c r="Y53" i="5"/>
  <c r="X53" i="5"/>
  <c r="W53" i="5"/>
  <c r="V53" i="5"/>
  <c r="U53" i="5"/>
  <c r="T53" i="5"/>
  <c r="S53" i="5"/>
  <c r="R53" i="5"/>
  <c r="Q53" i="5"/>
  <c r="P53" i="5"/>
  <c r="O53" i="5"/>
  <c r="N53" i="5"/>
  <c r="M53" i="5"/>
  <c r="L53" i="5"/>
  <c r="K53" i="5"/>
  <c r="J53" i="5"/>
  <c r="I53" i="5"/>
  <c r="H53" i="5"/>
  <c r="G53" i="5"/>
  <c r="AD52" i="5"/>
  <c r="AC52" i="5"/>
  <c r="AB52" i="5"/>
  <c r="AA52" i="5"/>
  <c r="Z52" i="5"/>
  <c r="Y52" i="5"/>
  <c r="X52" i="5"/>
  <c r="W52" i="5"/>
  <c r="V52" i="5"/>
  <c r="U52" i="5"/>
  <c r="T52" i="5"/>
  <c r="S52" i="5"/>
  <c r="R52" i="5"/>
  <c r="Q52" i="5"/>
  <c r="P52" i="5"/>
  <c r="O52" i="5"/>
  <c r="N52" i="5"/>
  <c r="M52" i="5"/>
  <c r="L52" i="5"/>
  <c r="K52" i="5"/>
  <c r="J52" i="5"/>
  <c r="I52" i="5"/>
  <c r="H52" i="5"/>
  <c r="G52" i="5"/>
  <c r="D7" i="14"/>
  <c r="D5" i="14"/>
  <c r="S84" i="19" l="1"/>
  <c r="R79" i="19"/>
  <c r="S83" i="19"/>
  <c r="Q84" i="19"/>
  <c r="W83" i="19"/>
  <c r="S80" i="19"/>
  <c r="Q80" i="19"/>
  <c r="U84" i="19"/>
  <c r="U82" i="19"/>
  <c r="T82" i="19"/>
  <c r="X83" i="19"/>
  <c r="W84" i="19"/>
  <c r="S82" i="19"/>
  <c r="W79" i="19"/>
  <c r="U83" i="19"/>
  <c r="Q83" i="19"/>
  <c r="V83" i="19"/>
  <c r="V81" i="19"/>
  <c r="R82" i="19"/>
  <c r="V79" i="19"/>
  <c r="T80" i="19"/>
  <c r="X80" i="19"/>
  <c r="S81" i="19"/>
  <c r="Q81" i="19"/>
  <c r="W82" i="19"/>
  <c r="U81" i="19"/>
  <c r="X84" i="19"/>
  <c r="X82" i="19"/>
  <c r="Q79" i="19"/>
  <c r="T84" i="19"/>
  <c r="V84" i="19"/>
  <c r="S79" i="19"/>
  <c r="R81" i="19"/>
  <c r="T83" i="19"/>
  <c r="V80" i="19"/>
  <c r="T79" i="19"/>
  <c r="W80" i="19"/>
  <c r="W81" i="19"/>
  <c r="U80" i="19"/>
  <c r="X79" i="19"/>
  <c r="X81" i="19"/>
  <c r="R84" i="1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jean</author>
  </authors>
  <commentList>
    <comment ref="I90" authorId="0" shapeId="0" xr:uid="{4329519E-4772-4850-8488-A70D6967F8C1}">
      <text>
        <r>
          <rPr>
            <sz val="9"/>
            <color indexed="81"/>
            <rFont val="Tahoma"/>
            <family val="2"/>
          </rPr>
          <t>The analysis of the double skin facade system is not based on energy modelling, but on the results of a review conducted by Pomponi et al. on more than 50 publications.
Pomponi et al., 2016. "Energy performance of Double-Skin Façades in temperate climates: A systematic review and meta-analysis," Renewable and Sustainable Energy Reviews.
The authors summarise the results in terms of possible energy use reduction. The average reduction in heating load is 33%, but with a high degree of variability. Taking into account the 75th and 25th percentiles, the maximum reduction is about 50% and the minimum about 20%. The average reduction of the cooling load is 28%, with slightly less variability than in the case of the heating load. Taking into account the 75th and 25th percentiles, the maximum reduction is 40% and the minimum 20%.
These values are applied to the average energy use for double and triple glazing with exterior shading device (step2)</t>
        </r>
      </text>
    </comment>
  </commentList>
</comments>
</file>

<file path=xl/sharedStrings.xml><?xml version="1.0" encoding="utf-8"?>
<sst xmlns="http://schemas.openxmlformats.org/spreadsheetml/2006/main" count="3315" uniqueCount="1026">
  <si>
    <t>closed cavity facade</t>
  </si>
  <si>
    <t>HVAC</t>
  </si>
  <si>
    <t>-</t>
  </si>
  <si>
    <t>Offices</t>
  </si>
  <si>
    <t>Elevators</t>
  </si>
  <si>
    <t>https://designbuilder.co.uk/helpv2/Content/_General_lighting.htm</t>
  </si>
  <si>
    <t>https://help.iesve.com/ve2018/table_11_radiant_fraction_for_casual_gains.htm#</t>
  </si>
  <si>
    <t>ASHRAE 90.1-2010LobbyFor Elevator</t>
  </si>
  <si>
    <t>From DOE Prototype Buildings</t>
  </si>
  <si>
    <t>From Commercial Building Energy Saver (CBES) Prototype Models: cbes.lbl.gov</t>
  </si>
  <si>
    <t>Units</t>
  </si>
  <si>
    <t>Type</t>
  </si>
  <si>
    <t>Default</t>
  </si>
  <si>
    <t>weekdays</t>
  </si>
  <si>
    <t>Saturdays</t>
  </si>
  <si>
    <t>Sundays/holidays</t>
  </si>
  <si>
    <t>Occupancy</t>
  </si>
  <si>
    <t>References</t>
  </si>
  <si>
    <t>ASHRAE Schedules</t>
  </si>
  <si>
    <t>ASHRAE Schedules, adapted according to Obyn et al.</t>
  </si>
  <si>
    <t>Equipments</t>
  </si>
  <si>
    <t>Hall and corridors</t>
  </si>
  <si>
    <t>Lights</t>
  </si>
  <si>
    <t>Data center</t>
  </si>
  <si>
    <t>Basement</t>
  </si>
  <si>
    <t>Infiltration</t>
  </si>
  <si>
    <t>Heating</t>
  </si>
  <si>
    <t>°C</t>
  </si>
  <si>
    <t>ASHRAE Schedules, revised</t>
  </si>
  <si>
    <t>Cooling</t>
  </si>
  <si>
    <t>Spaces</t>
  </si>
  <si>
    <t>Period</t>
  </si>
  <si>
    <t>W</t>
  </si>
  <si>
    <t>W/m²</t>
  </si>
  <si>
    <t>Recessed ligting, lighting (relatively low light level) via recessed ceiling luminaires supplemented by desk lamps. The internal load is reduced by the air return through the luminaires.</t>
  </si>
  <si>
    <t>Obyn et al.</t>
  </si>
  <si>
    <t>m².K/W</t>
  </si>
  <si>
    <t>CCF</t>
  </si>
  <si>
    <t>Lighting</t>
  </si>
  <si>
    <t>Energy Plus, Output Variables</t>
  </si>
  <si>
    <t>Zone Windows Total Transmitted Solar Radiation Rate</t>
  </si>
  <si>
    <t>Zone Windows Total Transmitted Solar Radiation Energy</t>
  </si>
  <si>
    <t>Zone Windows Total Heat Loss Energy</t>
  </si>
  <si>
    <t>Zone Windows Total Heat Gain Energy</t>
  </si>
  <si>
    <t>Hourly</t>
  </si>
  <si>
    <t>Zone Ventilation Fan Electric Energy</t>
  </si>
  <si>
    <t>Zone Total Internal Total Heating Energy</t>
  </si>
  <si>
    <t>Zone Thermal Comfort CEN 15251 Adaptive Model Temperature</t>
  </si>
  <si>
    <t>Comfort</t>
  </si>
  <si>
    <t>Internal gain</t>
  </si>
  <si>
    <t>Ventilation</t>
  </si>
  <si>
    <t>Windows</t>
  </si>
  <si>
    <t>Zone Operative Temperature</t>
  </si>
  <si>
    <t>Zone Mean Air Temperature</t>
  </si>
  <si>
    <t>Zone Mean Radiant Temperature</t>
  </si>
  <si>
    <t>Zone Lights Electric Energy</t>
  </si>
  <si>
    <t>Zone Air Temperature</t>
  </si>
  <si>
    <t>Weather</t>
  </si>
  <si>
    <t>Site Outdoor Air Drybulb Temperature</t>
  </si>
  <si>
    <t>Lights Electric Energy</t>
  </si>
  <si>
    <t>Equipment</t>
  </si>
  <si>
    <t>Electric Equipment Electric Energy</t>
  </si>
  <si>
    <t>Design Days</t>
  </si>
  <si>
    <t>BRUSSELS Ann Clg .4% Condns DB=&gt;MWB</t>
  </si>
  <si>
    <t>Weather Data</t>
  </si>
  <si>
    <t>energyplus.net/weather</t>
  </si>
  <si>
    <t>BRUSSELS Ann Htg 99.6% Condns DB</t>
  </si>
  <si>
    <t>Brussels</t>
  </si>
  <si>
    <t>Summer DD</t>
  </si>
  <si>
    <t>Winter DD</t>
  </si>
  <si>
    <t>Site</t>
  </si>
  <si>
    <t>2013 Annual Design Conditions Definitions for all ASHRAE Design Condition Locations:</t>
  </si>
  <si>
    <t>http://energyplus.helpserve.com/knowledgebase/article/View/129/47/design-conditions-definitions-annual-for-all-ashrae-2013-design-condition-locations</t>
  </si>
  <si>
    <t>ASHRAE 2009. Handbook of Fundamental, Chapter 14</t>
  </si>
  <si>
    <t>DB=&gt;MWB</t>
  </si>
  <si>
    <t xml:space="preserve"> Chillers and air conditionners</t>
  </si>
  <si>
    <t>Condns WB=&gt; MDB</t>
  </si>
  <si>
    <t xml:space="preserve"> Cooling Towers and other evaporative coolers</t>
  </si>
  <si>
    <t>DP=&gt;MDB</t>
  </si>
  <si>
    <t>Condns Enth=&gt;MDB</t>
  </si>
  <si>
    <t xml:space="preserve"> this is used for calculating cooling loads caused by infiltration and/or ventilation into buildings. Enthalpy represents the total heat content of air (the sum of its sensible and latent energies)</t>
  </si>
  <si>
    <t>Condns DB</t>
  </si>
  <si>
    <t xml:space="preserve"> General heating applications</t>
  </si>
  <si>
    <t>Condns DP=&gt;MCDB</t>
  </si>
  <si>
    <t xml:space="preserve"> to size equipment for humidification applications.</t>
  </si>
  <si>
    <t>Condns WS=&gt;MCDB</t>
  </si>
  <si>
    <t xml:space="preserve"> Wind design data provide information for estimating peak loads accounting for infiltration</t>
  </si>
  <si>
    <t>useful for humidity control applications, i.e. desiccant cooling and dehumidification, cooling-based dehumidification, and fresh-air ventilation systems</t>
  </si>
  <si>
    <t>&gt; Which DD should we use?</t>
  </si>
  <si>
    <r>
      <rPr>
        <u/>
        <sz val="11"/>
        <color theme="1"/>
        <rFont val="Calibri"/>
        <family val="2"/>
        <scheme val="minor"/>
      </rPr>
      <t xml:space="preserve">Annual Heating and Humidification Design Conditions
</t>
    </r>
    <r>
      <rPr>
        <sz val="11"/>
        <color theme="1"/>
        <rFont val="Calibri"/>
        <family val="2"/>
        <scheme val="minor"/>
      </rPr>
      <t xml:space="preserve">"The month with the lowest mean dry-bulb temperature is used, for example, to determine the time of year where the maximum heating load occurs.
The 99.6 and 99.0% design conditions are often used in sizing heating equipment."
</t>
    </r>
    <r>
      <rPr>
        <u/>
        <sz val="11"/>
        <color theme="1"/>
        <rFont val="Calibri"/>
        <family val="2"/>
        <scheme val="minor"/>
      </rPr>
      <t xml:space="preserve">Annual Cooling, Dehumidification, and Enthalpy Design Conditions.
</t>
    </r>
    <r>
      <rPr>
        <sz val="11"/>
        <color theme="1"/>
        <rFont val="Calibri"/>
        <family val="2"/>
        <scheme val="minor"/>
      </rPr>
      <t>"[...] The 0.4, 1.0, and 2.0% dry-bulb temperatures and mean coincident wet-bulb temperatures often represent conditions on hot, mostly sunny days. These are often used in sizing cooling equipment such as chillers or air-conditioning units."</t>
    </r>
  </si>
  <si>
    <t>Chilled Water Temperature</t>
  </si>
  <si>
    <t>default</t>
  </si>
  <si>
    <t>Remarks</t>
  </si>
  <si>
    <t>Deck Temperature</t>
  </si>
  <si>
    <t>0-1</t>
  </si>
  <si>
    <t>1-2</t>
  </si>
  <si>
    <t>2-3</t>
  </si>
  <si>
    <t>3-4</t>
  </si>
  <si>
    <t>4-5</t>
  </si>
  <si>
    <t>5-6</t>
  </si>
  <si>
    <t>6-7</t>
  </si>
  <si>
    <t>7-8</t>
  </si>
  <si>
    <t>8-9</t>
  </si>
  <si>
    <t>9-10</t>
  </si>
  <si>
    <t>10-11</t>
  </si>
  <si>
    <t>11-12</t>
  </si>
  <si>
    <t>12-13</t>
  </si>
  <si>
    <t>13-14</t>
  </si>
  <si>
    <t>14-15</t>
  </si>
  <si>
    <t>15-16</t>
  </si>
  <si>
    <t>16-17</t>
  </si>
  <si>
    <t>17-18</t>
  </si>
  <si>
    <t>18-19</t>
  </si>
  <si>
    <t>19-20</t>
  </si>
  <si>
    <t>20-21</t>
  </si>
  <si>
    <t>21-22</t>
  </si>
  <si>
    <t>22-23</t>
  </si>
  <si>
    <t>23-24</t>
  </si>
  <si>
    <t>Infill Quarter On</t>
  </si>
  <si>
    <t>People activity</t>
  </si>
  <si>
    <t>total heat (adapted men/women) for slow walking or standing activity</t>
  </si>
  <si>
    <t>total heat (adapted men/women) for seated, very light work</t>
  </si>
  <si>
    <t>Temperature values change based on the sensitivity analysis.</t>
  </si>
  <si>
    <t>ASHRAE Schedules, revised. Temperature values: ISO13790, 2008 in Obyn et al.</t>
  </si>
  <si>
    <t xml:space="preserve"> when system on, the infiltration is reduced to 0.25 of the full value because assume that when the system is on, the building is pressurized. When system off, assume that infiltration can move freely into the building.
According to the National Institute of Standards and Technology (US), this isn't necessarily the case. They created this OS measure: https://bcl.nrel.gov/node/83101</t>
  </si>
  <si>
    <t>ASHRAE Schedules, From DOE Prototype Buildings (decrease at the end slightly postponed, 1 hour, 6pm instead of 5 pm)</t>
  </si>
  <si>
    <t>See offices</t>
  </si>
  <si>
    <t>Construction</t>
  </si>
  <si>
    <t>_Gypsum13_Concrete200mm_Gypsum13</t>
  </si>
  <si>
    <t>structural wall, int</t>
  </si>
  <si>
    <t>Gypsum 13mm</t>
  </si>
  <si>
    <t>Concrete, 200mm</t>
  </si>
  <si>
    <t>Walls</t>
  </si>
  <si>
    <t>Floor and ceiling</t>
  </si>
  <si>
    <t>Intermediate slab</t>
  </si>
  <si>
    <t>_ConcreteAndCarpet</t>
  </si>
  <si>
    <t>Carpet pad</t>
  </si>
  <si>
    <t>ground contact surfaces, basement</t>
  </si>
  <si>
    <t>_Concrete_300mm</t>
  </si>
  <si>
    <t>Concrete, 300mm</t>
  </si>
  <si>
    <t>Plenum</t>
  </si>
  <si>
    <t>_DropCeiling</t>
  </si>
  <si>
    <t>Ceiling</t>
  </si>
  <si>
    <t>Materials</t>
  </si>
  <si>
    <t>Gypsum_13mm</t>
  </si>
  <si>
    <t>Thickness</t>
  </si>
  <si>
    <t>Conductivity</t>
  </si>
  <si>
    <t>Density</t>
  </si>
  <si>
    <t>Specific heat</t>
  </si>
  <si>
    <t>Thermal Absorptance</t>
  </si>
  <si>
    <t>Solar Absorptance</t>
  </si>
  <si>
    <t>Visible Absorptance</t>
  </si>
  <si>
    <t>m</t>
  </si>
  <si>
    <t>W/m.K</t>
  </si>
  <si>
    <t>kg/m³</t>
  </si>
  <si>
    <t>J/kg.K</t>
  </si>
  <si>
    <t>_Ceiling</t>
  </si>
  <si>
    <t>_Floor_Concrete200mm</t>
  </si>
  <si>
    <t>_Spandrel_Equivalent</t>
  </si>
  <si>
    <t>Equivalent to: 1 layer of safety glass, 8mm;  50mm of air cavity; 120mm of XPS insulation</t>
  </si>
  <si>
    <t>_Wall_Concrete300mm</t>
  </si>
  <si>
    <t>Thermal resistance</t>
  </si>
  <si>
    <t>Roof</t>
  </si>
  <si>
    <t>_Roof</t>
  </si>
  <si>
    <t>Built-up roofing</t>
  </si>
  <si>
    <t>Concrete floor, 200mm</t>
  </si>
  <si>
    <t>Roof insulation</t>
  </si>
  <si>
    <t>Bronze Glass_6mm</t>
  </si>
  <si>
    <t>Front side visible reflectance</t>
  </si>
  <si>
    <t>Visible Transmittance</t>
  </si>
  <si>
    <t>Back side solar reflectance</t>
  </si>
  <si>
    <t>Front side solar reflectance</t>
  </si>
  <si>
    <t>Solar transmittance</t>
  </si>
  <si>
    <t>Back side visible reflectance</t>
  </si>
  <si>
    <t>Infrared transmittance</t>
  </si>
  <si>
    <t>Calculated with Window 7.7 software</t>
  </si>
  <si>
    <t>Front side infrared emissivity</t>
  </si>
  <si>
    <t>Back side infrared emissivity</t>
  </si>
  <si>
    <t>Clear_55.2</t>
  </si>
  <si>
    <t>Clear 6mm</t>
  </si>
  <si>
    <t>Clear_6mm_HighLT</t>
  </si>
  <si>
    <t>Clear 8mm</t>
  </si>
  <si>
    <t>LowE_55.2_HighLT</t>
  </si>
  <si>
    <t>SC_8mm_midLT_midSHGC</t>
  </si>
  <si>
    <t>SC_8mm_LowLT_VeryLowSHGC</t>
  </si>
  <si>
    <t>SC_8mm_LowLT_LowSHGC</t>
  </si>
  <si>
    <t>SC_8mm_HighLT_HighSHGC</t>
  </si>
  <si>
    <t>LowE_55.2_LowLT_LowSHGC</t>
  </si>
  <si>
    <t>Clear_55.2_HighLT_HighSHGC</t>
  </si>
  <si>
    <t>Solar reflectance</t>
  </si>
  <si>
    <t>Visible transmittance</t>
  </si>
  <si>
    <t>Visible Reflectance</t>
  </si>
  <si>
    <t>Thermal hemispherical emissivity</t>
  </si>
  <si>
    <t>Thermal transmittance</t>
  </si>
  <si>
    <t>Shade to glass distance</t>
  </si>
  <si>
    <t>Loads</t>
  </si>
  <si>
    <t>People</t>
  </si>
  <si>
    <t>Basement_Density</t>
  </si>
  <si>
    <t>p/m²</t>
  </si>
  <si>
    <t>per floor area</t>
  </si>
  <si>
    <t>fraction radiant</t>
  </si>
  <si>
    <t>Core_Density</t>
  </si>
  <si>
    <t>floor area per pers</t>
  </si>
  <si>
    <t>m²/p</t>
  </si>
  <si>
    <t>Data Center_Density</t>
  </si>
  <si>
    <t>Offices_Density</t>
  </si>
  <si>
    <t>Open space, NBN-EN-13779, 2007,  in Obyn et al.</t>
  </si>
  <si>
    <t>Light</t>
  </si>
  <si>
    <t>Basement_Suspended lighting</t>
  </si>
  <si>
    <t>W per floor area</t>
  </si>
  <si>
    <t>Fraction radiant</t>
  </si>
  <si>
    <t>Fraction visible</t>
  </si>
  <si>
    <t>Return air fraction</t>
  </si>
  <si>
    <t>Core_Recessed ligting</t>
  </si>
  <si>
    <t>Offices_Recessed ligting</t>
  </si>
  <si>
    <t>DataCenter_Recessed ligting</t>
  </si>
  <si>
    <t>Office_Equipments_Plugs</t>
  </si>
  <si>
    <t>Fraction latent</t>
  </si>
  <si>
    <t>Fraction lost</t>
  </si>
  <si>
    <t>DataCenter_Plugs</t>
  </si>
  <si>
    <t>Core_Equipments_Plug</t>
  </si>
  <si>
    <t>Core_Equipments_Elevators</t>
  </si>
  <si>
    <t>Design level</t>
  </si>
  <si>
    <t>Basement_Equipments</t>
  </si>
  <si>
    <t>Internal mass</t>
  </si>
  <si>
    <t>Core</t>
  </si>
  <si>
    <t>Surface area</t>
  </si>
  <si>
    <t>m²</t>
  </si>
  <si>
    <t>Wood furniture</t>
  </si>
  <si>
    <t>Std Wood</t>
  </si>
  <si>
    <t>Space types</t>
  </si>
  <si>
    <t>Design specification outdoor air</t>
  </si>
  <si>
    <t>Outdoor air flow per floor area</t>
  </si>
  <si>
    <t>m³/s.p</t>
  </si>
  <si>
    <t>Outdoor air flow per person</t>
  </si>
  <si>
    <t>https://www.cstc.be/homepage/index.cfm?cat=publications&amp;sub=infofiches&amp;pag=42&amp;art=2&amp;lang=fr#3</t>
  </si>
  <si>
    <t>ASHRAE 62.1-2007, Office Buildings, Telephone/data entry</t>
  </si>
  <si>
    <t>m/s</t>
  </si>
  <si>
    <t>m³/s</t>
  </si>
  <si>
    <t>Data</t>
  </si>
  <si>
    <t>Number of stories</t>
  </si>
  <si>
    <t>Number of above ground stories</t>
  </si>
  <si>
    <t>Nominal floor to floor height</t>
  </si>
  <si>
    <t>Nominal floor to ceiling height</t>
  </si>
  <si>
    <t>Zone cooling design supply air temperature input method</t>
  </si>
  <si>
    <t>Supply Air Temperature</t>
  </si>
  <si>
    <t xml:space="preserve">Zone cooling design supply air temperature difference </t>
  </si>
  <si>
    <t>K</t>
  </si>
  <si>
    <t>Zone heating design supply air temperature input method</t>
  </si>
  <si>
    <t xml:space="preserve">Zone heating design supply air temperature difference </t>
  </si>
  <si>
    <t>Zone cooling design supply air temperature</t>
  </si>
  <si>
    <t>Zone heating design supply air temperature</t>
  </si>
  <si>
    <t>Zone cooling design supply air humidity ratio</t>
  </si>
  <si>
    <t>Zone heating design supply air humidity ratio</t>
  </si>
  <si>
    <t>Zone heating sizing factor</t>
  </si>
  <si>
    <t>Zone cooling sizing factor</t>
  </si>
  <si>
    <t>Cooling design air flow method</t>
  </si>
  <si>
    <t>Design day</t>
  </si>
  <si>
    <t>Cooling design air flow rate</t>
  </si>
  <si>
    <t>Cooling minimum air flow per zone floor area</t>
  </si>
  <si>
    <t xml:space="preserve">Cooling minimum air flow </t>
  </si>
  <si>
    <t>Cooling minimum air flow fraction</t>
  </si>
  <si>
    <t>Heating design air flow method</t>
  </si>
  <si>
    <t>Heating design air flow rate</t>
  </si>
  <si>
    <t>Heating maximum air flow per zone floor area</t>
  </si>
  <si>
    <t xml:space="preserve">Heating maximum air flow </t>
  </si>
  <si>
    <t>Heating maximum air flow fraction</t>
  </si>
  <si>
    <t>Account for dedicated outdoor air system</t>
  </si>
  <si>
    <t>No</t>
  </si>
  <si>
    <t>Dedicated outdoor air system control strategy</t>
  </si>
  <si>
    <t>Neutral supply air</t>
  </si>
  <si>
    <t>Dedicated outdoor air low setpoint temperature for design</t>
  </si>
  <si>
    <t>autosized</t>
  </si>
  <si>
    <t>Dedicated outdoor air high setpoint temperature for design</t>
  </si>
  <si>
    <t>Design zone air distribution effectiveness in cooling mode</t>
  </si>
  <si>
    <t>Design zone air distribution effectiveness in heating mode</t>
  </si>
  <si>
    <t>Design zone secondary recirculation fraction</t>
  </si>
  <si>
    <t>Design minimum zone ventilation efficiency</t>
  </si>
  <si>
    <t xml:space="preserve">Air Terminal Single Duct VAV Reheat </t>
  </si>
  <si>
    <t>Availability schedule name</t>
  </si>
  <si>
    <t>Always on, discret</t>
  </si>
  <si>
    <t>Maximum air flow rate</t>
  </si>
  <si>
    <t>Zone minimum air flw input method</t>
  </si>
  <si>
    <t>constant</t>
  </si>
  <si>
    <t>Constant minimum air flow fraction</t>
  </si>
  <si>
    <t>Fixed minimum air flow rate</t>
  </si>
  <si>
    <t>Coil heating water</t>
  </si>
  <si>
    <t>Maximum hot water or steam flow rate</t>
  </si>
  <si>
    <t>Convergence tolerance</t>
  </si>
  <si>
    <t>Damper heating action</t>
  </si>
  <si>
    <t>Maximum flow per zone floor area during reheat</t>
  </si>
  <si>
    <t>Maximum flow fraction during reheat</t>
  </si>
  <si>
    <t>Maximum reheat air temperature</t>
  </si>
  <si>
    <t>U-factor times area value</t>
  </si>
  <si>
    <t>Maximum water flow rate</t>
  </si>
  <si>
    <t>Performance input method</t>
  </si>
  <si>
    <t>Ufactor times area and design water flow rate</t>
  </si>
  <si>
    <t>Rated capacity</t>
  </si>
  <si>
    <t>Rated inlet water temperature</t>
  </si>
  <si>
    <t>Rated inlet air temperature</t>
  </si>
  <si>
    <t>Rated outlet water temperature</t>
  </si>
  <si>
    <t>Rated outlet air temperature</t>
  </si>
  <si>
    <t>Rated ratio for air and water convection</t>
  </si>
  <si>
    <t>W/K</t>
  </si>
  <si>
    <t>kgH2O/kgair</t>
  </si>
  <si>
    <t>Fan Variable Volume</t>
  </si>
  <si>
    <t>Fan total efficiency</t>
  </si>
  <si>
    <t>Pressure rise</t>
  </si>
  <si>
    <t>Pa</t>
  </si>
  <si>
    <t>Maximum flow rate</t>
  </si>
  <si>
    <t>Fan power minimum flow rate input method</t>
  </si>
  <si>
    <t>Fan power minimum fraction</t>
  </si>
  <si>
    <t>Fan power minimum air flow rate</t>
  </si>
  <si>
    <t>M³/s</t>
  </si>
  <si>
    <t>Motor efficiency</t>
  </si>
  <si>
    <t>Motor in Airstream fraction</t>
  </si>
  <si>
    <t>Fan power coefficient 1</t>
  </si>
  <si>
    <t>Fan power coefficient 2</t>
  </si>
  <si>
    <t>Fan power coefficient 3</t>
  </si>
  <si>
    <t>Fan power coefficient 4</t>
  </si>
  <si>
    <t>Coil cooling water</t>
  </si>
  <si>
    <t>Design water flow rate</t>
  </si>
  <si>
    <t>Design inlet water temperature</t>
  </si>
  <si>
    <t>Design inlet air temperature</t>
  </si>
  <si>
    <t>Design outlet air temperature</t>
  </si>
  <si>
    <t>Design inlet air humidity ratio</t>
  </si>
  <si>
    <t>Design outlet humidity ratio</t>
  </si>
  <si>
    <t>Type of analysis</t>
  </si>
  <si>
    <t>simple analysis</t>
  </si>
  <si>
    <t xml:space="preserve">Heat exchanger configuration </t>
  </si>
  <si>
    <t>cross flow</t>
  </si>
  <si>
    <t>Chiller electric, EIR</t>
  </si>
  <si>
    <t>Reference capacity</t>
  </si>
  <si>
    <t>Reference COP</t>
  </si>
  <si>
    <t>Reference leaving chilled water temperature</t>
  </si>
  <si>
    <t>Reference entering condenser fluid temperature</t>
  </si>
  <si>
    <t>Reference chilled water flow rate</t>
  </si>
  <si>
    <t>Reference condenser fluid flow rate</t>
  </si>
  <si>
    <t>autosied</t>
  </si>
  <si>
    <t xml:space="preserve">Minimum part load ratio </t>
  </si>
  <si>
    <t>Maximum part load ratio</t>
  </si>
  <si>
    <t>Optimum part load ratio</t>
  </si>
  <si>
    <t>Minimum unloading ratio</t>
  </si>
  <si>
    <t>Condenser fan power ratio</t>
  </si>
  <si>
    <t>Fraction of compressor electric consumption rejected by condenser</t>
  </si>
  <si>
    <t>Leavind chilled water lower temperature limit</t>
  </si>
  <si>
    <t>Boiler hot water</t>
  </si>
  <si>
    <t>Fuel type</t>
  </si>
  <si>
    <t>Natural gas</t>
  </si>
  <si>
    <t>Nominal capacity</t>
  </si>
  <si>
    <t>Nominal thermal efficiency</t>
  </si>
  <si>
    <t>Efficiency curve temperature evaluation variable</t>
  </si>
  <si>
    <t>Leaving boiler</t>
  </si>
  <si>
    <t>Water outlet upper temperature limit</t>
  </si>
  <si>
    <t>Boiler flow mode</t>
  </si>
  <si>
    <t>constant flow</t>
  </si>
  <si>
    <t>Parasitic electric load</t>
  </si>
  <si>
    <t>Sizing factor</t>
  </si>
  <si>
    <t>Time of operation</t>
  </si>
  <si>
    <t>HVAC operation schedule</t>
  </si>
  <si>
    <t>HVAC_Operation</t>
  </si>
  <si>
    <t>see schedules</t>
  </si>
  <si>
    <t>Use night cycle</t>
  </si>
  <si>
    <t>Cycle on full system if heating or cooling required</t>
  </si>
  <si>
    <t>Supply air temperature</t>
  </si>
  <si>
    <t>Supply air temperature schedule</t>
  </si>
  <si>
    <t>deck temperature</t>
  </si>
  <si>
    <t>see schedule</t>
  </si>
  <si>
    <t>Mechanical ventilation</t>
  </si>
  <si>
    <t>Economizer</t>
  </si>
  <si>
    <t>no economizer</t>
  </si>
  <si>
    <t>Demand controlled ventilation</t>
  </si>
  <si>
    <t>off</t>
  </si>
  <si>
    <t>Availability managers</t>
  </si>
  <si>
    <t>Name</t>
  </si>
  <si>
    <t>Night cycle 1</t>
  </si>
  <si>
    <t>Applicability schedule</t>
  </si>
  <si>
    <t>always on discrete</t>
  </si>
  <si>
    <t>Control type</t>
  </si>
  <si>
    <t>Cycle on any</t>
  </si>
  <si>
    <t>Thermostat tolerance</t>
  </si>
  <si>
    <t>Cycling run time control type</t>
  </si>
  <si>
    <t>fixed run time</t>
  </si>
  <si>
    <t>Cycling run time</t>
  </si>
  <si>
    <t>s</t>
  </si>
  <si>
    <t>https://bigladdersoftware.com/epx/docs/8-9/input-output-reference/group-system-availability-managers.html</t>
  </si>
  <si>
    <t>Thermal zones sizing: core, offices &amp; hall</t>
  </si>
  <si>
    <t>Chilled water loop</t>
  </si>
  <si>
    <t>Hot water loop</t>
  </si>
  <si>
    <t>Thermal zones</t>
  </si>
  <si>
    <t>Cooling sizing parameters</t>
  </si>
  <si>
    <t>For each zone</t>
  </si>
  <si>
    <t>zone cooling design supply air temperature</t>
  </si>
  <si>
    <t>zone cooling design supply air humidity ratio</t>
  </si>
  <si>
    <t>zone cooling sizing factor</t>
  </si>
  <si>
    <t>cooling minimum air flow per zone floor area</t>
  </si>
  <si>
    <t>m³/s.m²</t>
  </si>
  <si>
    <t>Design zone air deistribution effectiveness in cooling mode</t>
  </si>
  <si>
    <t>Cooling minimum air flow</t>
  </si>
  <si>
    <t>Heating sizing parameters</t>
  </si>
  <si>
    <t>zone heating design supply air temperature</t>
  </si>
  <si>
    <t>zone heating design supply air humidity ratio</t>
  </si>
  <si>
    <t>zone heating sizing factor</t>
  </si>
  <si>
    <t>Heating maximum air flow</t>
  </si>
  <si>
    <t>Facility</t>
  </si>
  <si>
    <t>Schedules</t>
  </si>
  <si>
    <r>
      <t xml:space="preserve">"=44F, From AHRI standard test conditions, 44F Leaving water temperature (LWT), and 54F for EWT. 
For water cooling tower, Wet bulb temperature of outside air (EAT wb) (in standard conditions)= 78F; LWT: 85F; EWT: 95.
i.e., range of 10F and an approach of 7F. This means a design to come close to 7F of this value. That gives 85F of chilled water temperature coming out.
</t>
    </r>
    <r>
      <rPr>
        <u/>
        <sz val="11"/>
        <color theme="1"/>
        <rFont val="Calibri"/>
        <family val="2"/>
        <scheme val="minor"/>
      </rPr>
      <t>See:</t>
    </r>
    <r>
      <rPr>
        <sz val="11"/>
        <color theme="1"/>
        <rFont val="Calibri"/>
        <family val="2"/>
        <scheme val="minor"/>
      </rPr>
      <t xml:space="preserve"> 2018 Standard for Performance Rating of Water-chilling and Heat Pump Water-heating Packages Using the Vapor Compression Cycle. http://www.ahrinet.org/App_Content/ahri/files/STANDARDS/AHRI/AHRI_Standard_551-591_SI_2018.pdf</t>
    </r>
  </si>
  <si>
    <t>&gt;</t>
  </si>
  <si>
    <t xml:space="preserve">&gt; </t>
  </si>
  <si>
    <t>&gt; Flex office, plus de densité</t>
  </si>
  <si>
    <t>plusieurs/</t>
  </si>
  <si>
    <t>8-12</t>
  </si>
  <si>
    <t>Occupancy / Full</t>
  </si>
  <si>
    <t>Occupancy / 75%</t>
  </si>
  <si>
    <t>5-10</t>
  </si>
  <si>
    <t>/100 lux = 1-2 W/m². 500 lux for the office space &gt; 8 à 10W/m², but could reach 5 W/m²</t>
  </si>
  <si>
    <t>3-6</t>
  </si>
  <si>
    <t>computer with charger, compact printer… (computer = 100-120 /pers</t>
  </si>
  <si>
    <t>Exterior shading</t>
  </si>
  <si>
    <t>Brand</t>
  </si>
  <si>
    <t>https://verosol.com/product/enviroscreen-g3-optimum/</t>
  </si>
  <si>
    <t>Emissivity front</t>
  </si>
  <si>
    <t>Emissivity back</t>
  </si>
  <si>
    <t>TIR</t>
  </si>
  <si>
    <t>Permeability factor</t>
  </si>
  <si>
    <t>Isotiss</t>
  </si>
  <si>
    <t>Airflow permeability</t>
  </si>
  <si>
    <t>Shading controls</t>
  </si>
  <si>
    <t>Exterior shade</t>
  </si>
  <si>
    <t>Frame and divider</t>
  </si>
  <si>
    <t>Shading device material name</t>
  </si>
  <si>
    <t>EnviroScreen 810/936, greylight)silver</t>
  </si>
  <si>
    <t>Shading control type</t>
  </si>
  <si>
    <t>On if high zone air temp and high solar on window</t>
  </si>
  <si>
    <t>Schedule name</t>
  </si>
  <si>
    <t>Exterior shading_on</t>
  </si>
  <si>
    <t>Setpoint 1</t>
  </si>
  <si>
    <t>Shading control is scheduled</t>
  </si>
  <si>
    <t>Yes</t>
  </si>
  <si>
    <t>Glare control is active</t>
  </si>
  <si>
    <t>Setpoint 2</t>
  </si>
  <si>
    <t>Multiple surface control type</t>
  </si>
  <si>
    <t>Sequential</t>
  </si>
  <si>
    <t>Thermal curtain</t>
  </si>
  <si>
    <t>W/pers</t>
  </si>
  <si>
    <t>Equipments / Full</t>
  </si>
  <si>
    <t>Equipments / 75%</t>
  </si>
  <si>
    <t>We consider that the relation btw occupancy/equipement is not linear. A 75% occupancy does not equal a 75% equipment use. Hyp: 80%</t>
  </si>
  <si>
    <t>Space temp =75F, deck =spacetemp - 20F = 55F
&gt; 24°C et 13°C. Idem pour l'hiver, même SAT car des locaux ont besoin de cooling même en hiver, le reste faisant (beaucoup trop) de reheat.
VAV with reheat systems are usually controlled at the central air handling unit to a cool deck temperature (usually 55F),. supply air temperature; default value is 20F below space temperature for cooling (usually set at 75°F, 24°C)</t>
  </si>
  <si>
    <t>U-Factor</t>
  </si>
  <si>
    <t>W/m².K</t>
  </si>
  <si>
    <t>Tsol</t>
  </si>
  <si>
    <t>Rsol</t>
  </si>
  <si>
    <t>Tvis</t>
  </si>
  <si>
    <t>SHGC</t>
  </si>
  <si>
    <t>Stopray Vision-72</t>
  </si>
  <si>
    <t xml:space="preserve">Clear </t>
  </si>
  <si>
    <t xml:space="preserve">Clearvision </t>
  </si>
  <si>
    <t xml:space="preserve">Stopray Vision-36T </t>
  </si>
  <si>
    <t xml:space="preserve">Sunergy Clear </t>
  </si>
  <si>
    <t xml:space="preserve">Stopsol Classic Clear </t>
  </si>
  <si>
    <t>8mm</t>
  </si>
  <si>
    <t>Planibel Bronze</t>
  </si>
  <si>
    <t>Stopray Vision-51T</t>
  </si>
  <si>
    <t>Generic Bronze Glass</t>
  </si>
  <si>
    <t>8mm, bronze</t>
  </si>
  <si>
    <t>Sunlux Orion Bronze</t>
  </si>
  <si>
    <t>Stratobel Clearlite</t>
  </si>
  <si>
    <t>Stratobel Low-e Top N+</t>
  </si>
  <si>
    <t>Stratobel iplus Top 1.0</t>
  </si>
  <si>
    <t>6mm</t>
  </si>
  <si>
    <t>DG_8-10-55.2_bronze</t>
  </si>
  <si>
    <t>DG_8-10-55.2_clear</t>
  </si>
  <si>
    <t>Clear</t>
  </si>
  <si>
    <t>SG_55.2_clear</t>
  </si>
  <si>
    <t>SG_|55.2_clear</t>
  </si>
  <si>
    <t>Data Window7.7</t>
  </si>
  <si>
    <t>DG_8-18Arg-55.2_clear</t>
  </si>
  <si>
    <t>DG_8-18Arg-|55.2_</t>
  </si>
  <si>
    <t>DG_8|-18Arg-55.2_</t>
  </si>
  <si>
    <t>DG_8|-18Arg-|55.2_</t>
  </si>
  <si>
    <t>VT</t>
  </si>
  <si>
    <t>TG_8-14Arg-6-14Arg-55.2_clear</t>
  </si>
  <si>
    <t>TG_8-14Arg-6-14Arg-|55.2_</t>
  </si>
  <si>
    <t>TG_8|-14Arg-6-14Arg-55.2_</t>
  </si>
  <si>
    <t>TG_8|-14Arg-6-14Arg-|55.2_</t>
  </si>
  <si>
    <t>Planibel Clearvision</t>
  </si>
  <si>
    <t>lowSHG_highLT</t>
  </si>
  <si>
    <t>midSHG_highLT</t>
  </si>
  <si>
    <t>highSHG_highLT</t>
  </si>
  <si>
    <t>lowSHG_midLT</t>
  </si>
  <si>
    <t>lowSHG_lowLT</t>
  </si>
  <si>
    <t>midSHG_midLT</t>
  </si>
  <si>
    <t>ref</t>
  </si>
  <si>
    <t>Construction, glazing</t>
  </si>
  <si>
    <t>Triple Glazing</t>
  </si>
  <si>
    <t>Double Glazing w/ thermal curtain</t>
  </si>
  <si>
    <t>Triple Glazing w/ thermal curtain</t>
  </si>
  <si>
    <t>Name part 1</t>
  </si>
  <si>
    <t>Name part 2</t>
  </si>
  <si>
    <t>Name part 3</t>
  </si>
  <si>
    <t>_TC</t>
  </si>
  <si>
    <t>Double Glazing High Efficiency</t>
  </si>
  <si>
    <t>Double Glazing Old</t>
  </si>
  <si>
    <t>Single Glazing</t>
  </si>
  <si>
    <t>Single Glazing w/ thermal curtain</t>
  </si>
  <si>
    <t>Double Glazing Old w/ thermal curtain</t>
  </si>
  <si>
    <t>Width</t>
  </si>
  <si>
    <t>Outside projection</t>
  </si>
  <si>
    <t>Insode projection</t>
  </si>
  <si>
    <t>Conductance</t>
  </si>
  <si>
    <t>Ratio of frame-edge glass conductance to center-of-glass conductance</t>
  </si>
  <si>
    <t>Solar absorptance</t>
  </si>
  <si>
    <t>Visible absorptance</t>
  </si>
  <si>
    <t>Frame, low efficiency</t>
  </si>
  <si>
    <t>Frame, low efficiency w/ thermal curtain</t>
  </si>
  <si>
    <t xml:space="preserve">Frame, high efficiency </t>
  </si>
  <si>
    <t>Frame, high efficiency w/ thermal curtain</t>
  </si>
  <si>
    <t>Generic</t>
  </si>
  <si>
    <t>Wicona, Wictec 50</t>
  </si>
  <si>
    <t>Thermal Curtain only</t>
  </si>
  <si>
    <t>Thermal Curtain w/ air wall</t>
  </si>
  <si>
    <t>ASHP</t>
  </si>
  <si>
    <t>Systems</t>
  </si>
  <si>
    <t>Air source heat pump</t>
  </si>
  <si>
    <t>absorbs heat from a colder place and release it into a warmer place using the same vapor-compression refrigeration process and same external heat exchanger with fan as used by an air conditioners. Unlike an air conditioning unit, however, it is able to both warm and cool building</t>
  </si>
  <si>
    <t>definition</t>
  </si>
  <si>
    <t>EAHP</t>
  </si>
  <si>
    <t xml:space="preserve">Exhaust Air Heat Pump </t>
  </si>
  <si>
    <t>extracts heat from the exhaust air of a building and transfers the heat to the supply air, hot tap water and/or hydronic heating system (underfloor heating, radiators).</t>
  </si>
  <si>
    <t>x</t>
  </si>
  <si>
    <t>ground source heat pump</t>
  </si>
  <si>
    <t>GSHP</t>
  </si>
  <si>
    <t xml:space="preserve"> heat pump used to heat and/or cool a building by exchanging heat with ground, often through a vapor-compression refrigeration cycle.
It uses the earth all the time, without any intermittency, as a heat source (in the winter) or a heat sink (in the summer).</t>
  </si>
  <si>
    <t>VRF</t>
  </si>
  <si>
    <t>Variable Refrigerant Flow</t>
  </si>
  <si>
    <t>v</t>
  </si>
  <si>
    <t>use refrigerant as the cooling and heating medium. This refrigerant is conditioned by a single or multiple condensing units (which may be outdoors or indoors, water or air cooled), and is circulated within the building to multiple indoor units.</t>
  </si>
  <si>
    <t>1AT</t>
  </si>
  <si>
    <t>1BT</t>
  </si>
  <si>
    <t>0AT</t>
  </si>
  <si>
    <t>0BT</t>
  </si>
  <si>
    <t>2AT</t>
  </si>
  <si>
    <t>2BT</t>
  </si>
  <si>
    <t>2CT</t>
  </si>
  <si>
    <t>2DT</t>
  </si>
  <si>
    <t>2ET</t>
  </si>
  <si>
    <t>2FT</t>
  </si>
  <si>
    <t>3AT</t>
  </si>
  <si>
    <t>3BT</t>
  </si>
  <si>
    <t>3CT</t>
  </si>
  <si>
    <t>3DT</t>
  </si>
  <si>
    <t>3ET</t>
  </si>
  <si>
    <t>3FT</t>
  </si>
  <si>
    <t>#</t>
  </si>
  <si>
    <t>Smart Glazing</t>
  </si>
  <si>
    <t>dg_init</t>
  </si>
  <si>
    <t>sg_1</t>
  </si>
  <si>
    <t>sg_2</t>
  </si>
  <si>
    <t>dg_0</t>
  </si>
  <si>
    <t>dg_1</t>
  </si>
  <si>
    <t>dg_2</t>
  </si>
  <si>
    <t>dg_3</t>
  </si>
  <si>
    <t>dg_4</t>
  </si>
  <si>
    <t>dg_5</t>
  </si>
  <si>
    <t>dg_6</t>
  </si>
  <si>
    <t>tg_1</t>
  </si>
  <si>
    <t>tg_2</t>
  </si>
  <si>
    <t>tg_3</t>
  </si>
  <si>
    <t>tg_4</t>
  </si>
  <si>
    <t>tg_5</t>
  </si>
  <si>
    <t>tg_6</t>
  </si>
  <si>
    <t>Triple Glazing, w/ krypton and xenon</t>
  </si>
  <si>
    <t>tg_5k</t>
  </si>
  <si>
    <t>tg_5x</t>
  </si>
  <si>
    <t xml:space="preserve">Planibel top Nplus </t>
  </si>
  <si>
    <t>Planibel top Nplus</t>
  </si>
  <si>
    <t>Sage Glass, Saint Gobain</t>
  </si>
  <si>
    <t>step</t>
  </si>
  <si>
    <t>name</t>
  </si>
  <si>
    <t>glazing type</t>
  </si>
  <si>
    <t>ext shading</t>
  </si>
  <si>
    <t>thermal curtain</t>
  </si>
  <si>
    <t>number of simulations</t>
  </si>
  <si>
    <t>BE</t>
  </si>
  <si>
    <t>VAV, basic</t>
  </si>
  <si>
    <t>no</t>
  </si>
  <si>
    <t>yes</t>
  </si>
  <si>
    <t>exterior shading</t>
  </si>
  <si>
    <t>interior thermal curtain</t>
  </si>
  <si>
    <t>3 steps, 16 runs each</t>
  </si>
  <si>
    <t>main parameters</t>
  </si>
  <si>
    <t>americanisation</t>
  </si>
  <si>
    <t>sufficiency</t>
  </si>
  <si>
    <t>Sensitivity analysis, setpoint temperature</t>
  </si>
  <si>
    <t>2 steps, 8 runs each</t>
  </si>
  <si>
    <t>Sensitivity analysis, hvac system</t>
  </si>
  <si>
    <t>VAV, efficient</t>
  </si>
  <si>
    <t>16, which are:</t>
  </si>
  <si>
    <t>8, which are:</t>
  </si>
  <si>
    <t>density, offices</t>
  </si>
  <si>
    <t>electricity grid</t>
  </si>
  <si>
    <t>types of glazing</t>
  </si>
  <si>
    <t>8 m²/p.</t>
  </si>
  <si>
    <t>10 m²/p.</t>
  </si>
  <si>
    <t>Sensitivity analysis, internal gains</t>
  </si>
  <si>
    <t>lighting power</t>
  </si>
  <si>
    <t>10 W/m²</t>
  </si>
  <si>
    <t>5 W/m²</t>
  </si>
  <si>
    <t>8 W/m²</t>
  </si>
  <si>
    <t>heating setpoint</t>
  </si>
  <si>
    <t>cooling setpoint</t>
  </si>
  <si>
    <t>Sensitivity analysis, energy mix for electricity from grid</t>
  </si>
  <si>
    <t>Scenario analysis, glazing types</t>
  </si>
  <si>
    <t>Scenario analysis, high-tech</t>
  </si>
  <si>
    <t>smart double glazing</t>
  </si>
  <si>
    <t>vaccum glazing</t>
  </si>
  <si>
    <t>smart</t>
  </si>
  <si>
    <t>vaccum</t>
  </si>
  <si>
    <t>FR</t>
  </si>
  <si>
    <t>DE</t>
  </si>
  <si>
    <t>Netherlands</t>
  </si>
  <si>
    <t>Germany</t>
  </si>
  <si>
    <t>Poland</t>
  </si>
  <si>
    <t>France</t>
  </si>
  <si>
    <t>Switzerland</t>
  </si>
  <si>
    <t>NL</t>
  </si>
  <si>
    <t>PL</t>
  </si>
  <si>
    <t>CH</t>
  </si>
  <si>
    <t>5 steps, 8 runs each</t>
  </si>
  <si>
    <t>krypton, dg</t>
  </si>
  <si>
    <t>krypton, tg</t>
  </si>
  <si>
    <t>xenon, tg</t>
  </si>
  <si>
    <t>double glazing, krypton</t>
  </si>
  <si>
    <t>triple glazing, xenon</t>
  </si>
  <si>
    <t>triple glazing, krypton</t>
  </si>
  <si>
    <t>Sensitivity analysis, climate change</t>
  </si>
  <si>
    <t>weather data</t>
  </si>
  <si>
    <t>climate change</t>
  </si>
  <si>
    <t>Scenario analysis, glass-to-wall ratio</t>
  </si>
  <si>
    <t>glass-to-wall ratio</t>
  </si>
  <si>
    <t>1 steps, 8 runs</t>
  </si>
  <si>
    <t>80% of the width</t>
  </si>
  <si>
    <t>LCA ONLY</t>
  </si>
  <si>
    <t>VRF, variable refrigerant flow system with multiple indoor units and an outdoor unit</t>
  </si>
  <si>
    <t>Rated air flow rate</t>
  </si>
  <si>
    <t xml:space="preserve">Coil Cooling DX Two Speed </t>
  </si>
  <si>
    <t>Rated high speed total cooling capacity</t>
  </si>
  <si>
    <t>Rated high speed sensible heat ratio</t>
  </si>
  <si>
    <t>Rated high speed COP</t>
  </si>
  <si>
    <t>Rated high speed air flow rate</t>
  </si>
  <si>
    <t>Rated low speed total cooling capacity</t>
  </si>
  <si>
    <t>Rated low speed air flow rate</t>
  </si>
  <si>
    <t>Rated low speed COP</t>
  </si>
  <si>
    <t>Minimum outdoor dry-bulb temperature for compressor operation</t>
  </si>
  <si>
    <t xml:space="preserve">Coil Heating DX Single Speed </t>
  </si>
  <si>
    <t>Rated total heating capacity</t>
  </si>
  <si>
    <t>rated COP</t>
  </si>
  <si>
    <t>Unit internal static air pressure</t>
  </si>
  <si>
    <t>Maximum outdoor dry-bulb temperature for defrost operation</t>
  </si>
  <si>
    <t>Efficiency</t>
  </si>
  <si>
    <t>Air loop</t>
  </si>
  <si>
    <t>Design supply air flow rate</t>
  </si>
  <si>
    <t>Design return air flow fraction of supply air flow</t>
  </si>
  <si>
    <t>Sizing system</t>
  </si>
  <si>
    <t>Type of load to size on</t>
  </si>
  <si>
    <t>sensible</t>
  </si>
  <si>
    <t>Design outdoor air flow rate</t>
  </si>
  <si>
    <t>Central heating maximum system air flow ratio</t>
  </si>
  <si>
    <t>Preheat design temperature</t>
  </si>
  <si>
    <t>Preheat design humidity ratio</t>
  </si>
  <si>
    <t>Precool design humidity ratio</t>
  </si>
  <si>
    <t>Precool design temperature</t>
  </si>
  <si>
    <t xml:space="preserve">Central cooling design supply air temperature </t>
  </si>
  <si>
    <t xml:space="preserve">Central heating design supply air temperature </t>
  </si>
  <si>
    <t>Sizing option</t>
  </si>
  <si>
    <t>100% outdoor air in cooling</t>
  </si>
  <si>
    <t>100% outdoor air in heating</t>
  </si>
  <si>
    <t xml:space="preserve">Central cooling design supply air humidity ratio </t>
  </si>
  <si>
    <t xml:space="preserve">Central heating design supply air humidity ratio </t>
  </si>
  <si>
    <t>design day</t>
  </si>
  <si>
    <t>Sizing</t>
  </si>
  <si>
    <t>Ventilation requirement</t>
  </si>
  <si>
    <t>System outdoor air method</t>
  </si>
  <si>
    <t>Zone maximum outdoor air fraction</t>
  </si>
  <si>
    <t>Plant loop</t>
  </si>
  <si>
    <t>fluid type</t>
  </si>
  <si>
    <t>water</t>
  </si>
  <si>
    <t>Maximum loop temperature</t>
  </si>
  <si>
    <t>Minimum loop temperature</t>
  </si>
  <si>
    <t>Maximum loop flow rate</t>
  </si>
  <si>
    <t>Plant loop volume</t>
  </si>
  <si>
    <t>autocalculate</t>
  </si>
  <si>
    <t>Load distribution sheme</t>
  </si>
  <si>
    <t>optimal</t>
  </si>
  <si>
    <t xml:space="preserve">Design loop exit temperature </t>
  </si>
  <si>
    <t>Loop design temperature difference</t>
  </si>
  <si>
    <t>Non coincident</t>
  </si>
  <si>
    <t>Zone timesteps in averaging window</t>
  </si>
  <si>
    <t>on</t>
  </si>
  <si>
    <t>Temperature setpoint schedule</t>
  </si>
  <si>
    <t>follow the hvac operation schedule</t>
  </si>
  <si>
    <t>init: old double glazing, bronze, w/ frame low-perf</t>
  </si>
  <si>
    <t>double glazing, clear, air, w/ frame low-perf</t>
  </si>
  <si>
    <t>single glazing, w/ frame low-perf</t>
  </si>
  <si>
    <t>single glazing, coated, w/ frame low-perf</t>
  </si>
  <si>
    <t>double glazing, coated, 6 types, w/ frame high-perf</t>
  </si>
  <si>
    <t>triple glazing, coated, 6 types, w/ frame high-perf</t>
  </si>
  <si>
    <t>double glazing, coated, 3 types, w/ frame high-perf</t>
  </si>
  <si>
    <t>triple glazing, coated, 3 types, w/ frame high-perf</t>
  </si>
  <si>
    <t>Int_Isotiss_Thermal Curtain and Air Wall</t>
  </si>
  <si>
    <t>On night if low outddor temp and off day</t>
  </si>
  <si>
    <t>Thermal curtain_on</t>
  </si>
  <si>
    <t>Frame width</t>
  </si>
  <si>
    <t>Frame outside projection</t>
  </si>
  <si>
    <t>Frame inside projection</t>
  </si>
  <si>
    <t>Frame conductance</t>
  </si>
  <si>
    <t>Frame solar absorptance</t>
  </si>
  <si>
    <t>Frame visible absorptance</t>
  </si>
  <si>
    <t>Frame thermal hemispherical emissivity</t>
  </si>
  <si>
    <t>Frame_LowPerf</t>
  </si>
  <si>
    <t>Frame, high efficiency</t>
  </si>
  <si>
    <t>Frame_HighPerf</t>
  </si>
  <si>
    <t>Frame_HighPerf_TC</t>
  </si>
  <si>
    <t>Frame, high efficiency, with thermal curtain</t>
  </si>
  <si>
    <t>Frame, low efficiency, with thermal curtain</t>
  </si>
  <si>
    <t>Frame_LowPerf_TC</t>
  </si>
  <si>
    <t>Zone Thermal Comfort ASHRAE55 Adaptive Model Temperature</t>
  </si>
  <si>
    <t>LCA</t>
  </si>
  <si>
    <t>Software</t>
  </si>
  <si>
    <t>Brightway2</t>
  </si>
  <si>
    <t>Main database</t>
  </si>
  <si>
    <t>Ecoinvent</t>
  </si>
  <si>
    <t>https://brightway.dev/</t>
  </si>
  <si>
    <t>https://ecoinvent.org/</t>
  </si>
  <si>
    <t>Own one</t>
  </si>
  <si>
    <t>Defined in Excel</t>
  </si>
  <si>
    <t>System model</t>
  </si>
  <si>
    <t>cut-off system model</t>
  </si>
  <si>
    <t>https://ecoinvent.org/the-ecoinvent-database/system-models/</t>
  </si>
  <si>
    <t>Updated LCI, including regionalisation</t>
  </si>
  <si>
    <t>market for aluminium, wrought alloy</t>
  </si>
  <si>
    <t>aluminium, wrought alloy, production</t>
  </si>
  <si>
    <t>RER</t>
  </si>
  <si>
    <t>flat glass production, uncoated</t>
  </si>
  <si>
    <t>flat glass production, coated</t>
  </si>
  <si>
    <t>tempered safety glass production</t>
  </si>
  <si>
    <t>laminated safety glass production</t>
  </si>
  <si>
    <t>smart glass production</t>
  </si>
  <si>
    <t>New LCI</t>
  </si>
  <si>
    <t>IGUs</t>
  </si>
  <si>
    <t>IGUs production</t>
  </si>
  <si>
    <t>aluminium frame production, low or high performance, for single, double or triple glazing</t>
  </si>
  <si>
    <t>screen production, metalised blind fabric</t>
  </si>
  <si>
    <t>thermal curtain production, sheep wool, metallised</t>
  </si>
  <si>
    <t>curtain walls production</t>
  </si>
  <si>
    <t>Variables and parameters</t>
  </si>
  <si>
    <t>symbol</t>
  </si>
  <si>
    <t>unit</t>
  </si>
  <si>
    <t>comments</t>
  </si>
  <si>
    <t>H_cw</t>
  </si>
  <si>
    <t>Height of a glazed unit of curtain wall</t>
  </si>
  <si>
    <t>w_cw</t>
  </si>
  <si>
    <t>Width of a glazed unit of curtain wall</t>
  </si>
  <si>
    <t>H_glass</t>
  </si>
  <si>
    <t>Height of the glazed part of the curtain wall, including frame width</t>
  </si>
  <si>
    <t>w_glass</t>
  </si>
  <si>
    <t>Width of the glazed part of the curtain wall, including frame width</t>
  </si>
  <si>
    <t>w_frame</t>
  </si>
  <si>
    <t>Width of the frame</t>
  </si>
  <si>
    <t>S_glass</t>
  </si>
  <si>
    <t>Total area of the IGU</t>
  </si>
  <si>
    <t>m_alu</t>
  </si>
  <si>
    <t>kg</t>
  </si>
  <si>
    <t>total mass of aluminium per linear meter of frame</t>
  </si>
  <si>
    <t>m_epdm</t>
  </si>
  <si>
    <t>total mass of EPDM per linear meter of frame</t>
  </si>
  <si>
    <t>m_wood</t>
  </si>
  <si>
    <t>total mass of wood in low performance frame</t>
  </si>
  <si>
    <t>L_frame</t>
  </si>
  <si>
    <t>Total length of frame</t>
  </si>
  <si>
    <t>Constant, per unit of glazed section of curtain wall</t>
  </si>
  <si>
    <t>value</t>
  </si>
  <si>
    <t>S_cw</t>
  </si>
  <si>
    <t>Constant, per m² of glazed section of curtain wall</t>
  </si>
  <si>
    <t>Surface of glass per m² of glazed curtain wall</t>
  </si>
  <si>
    <t>Length of alu frame per m² of glazed curtain wall</t>
  </si>
  <si>
    <t>Frame_Low performance_SG, per linear meter of frame</t>
  </si>
  <si>
    <t>m³</t>
  </si>
  <si>
    <t>Frame_High performance_SG, per linear meter of frame</t>
  </si>
  <si>
    <t>Frame_Low performance_DG, per linear meter of frame</t>
  </si>
  <si>
    <t>Frame_High performance_DG, per linear meter of frame</t>
  </si>
  <si>
    <t>Frame_High performance_TG, per linear meter of frame</t>
  </si>
  <si>
    <t>Overall parameters</t>
  </si>
  <si>
    <t>param</t>
  </si>
  <si>
    <t>formula</t>
  </si>
  <si>
    <t>g_density</t>
  </si>
  <si>
    <t>t/m³</t>
  </si>
  <si>
    <t>glass density</t>
  </si>
  <si>
    <t>g_area</t>
  </si>
  <si>
    <t>millimeter</t>
  </si>
  <si>
    <t>area of glass sheet</t>
  </si>
  <si>
    <t>t_tsg</t>
  </si>
  <si>
    <t>thickness of the tempered safety glass</t>
  </si>
  <si>
    <t>t_lsg</t>
  </si>
  <si>
    <t>thickness of the laminated safety glass</t>
  </si>
  <si>
    <t>n_pvb</t>
  </si>
  <si>
    <t>number of PVB layers for LSG</t>
  </si>
  <si>
    <t>m_dg</t>
  </si>
  <si>
    <t>kilogram</t>
  </si>
  <si>
    <t>g_density * (t_lsg * (lsg_uncoated_area + lsg_coated_area) + g_uncoated_thickness + g_coated_thickness) + 0.6 * n_spacer</t>
  </si>
  <si>
    <t>total mass of the igu</t>
  </si>
  <si>
    <t>m_tg</t>
  </si>
  <si>
    <t>m_smartg</t>
  </si>
  <si>
    <t>waste_coeff</t>
  </si>
  <si>
    <t>negative flows for waste generation</t>
  </si>
  <si>
    <t>d1</t>
  </si>
  <si>
    <t>kilometer</t>
  </si>
  <si>
    <t>distance btw the IGU processing plant and the construction site</t>
  </si>
  <si>
    <t>t_g_ext</t>
  </si>
  <si>
    <t>thickness of the exterior glass sheet</t>
  </si>
  <si>
    <t>t_g_mid_tg</t>
  </si>
  <si>
    <t>thickness of the intermediate glass sheet for triple glazing</t>
  </si>
  <si>
    <t>t_g_uncoated_int</t>
  </si>
  <si>
    <t>thickness of the interior glass sheet for igu w/o lsg</t>
  </si>
  <si>
    <t>List of sheets</t>
  </si>
  <si>
    <t>Building energy modelling</t>
  </si>
  <si>
    <t>HVAC classic VAV system</t>
  </si>
  <si>
    <t>HVAC optimised VAV system</t>
  </si>
  <si>
    <t>HVAC optimised VRF system</t>
  </si>
  <si>
    <t>Output variables</t>
  </si>
  <si>
    <t>BEM and LCA simulations</t>
  </si>
  <si>
    <t>Simulations</t>
  </si>
  <si>
    <t>define the scenarios and the scope of the sensitivity analysis</t>
  </si>
  <si>
    <t>whole building</t>
  </si>
  <si>
    <t>building main caracteristics</t>
  </si>
  <si>
    <t>shading controls and frames caracteristics</t>
  </si>
  <si>
    <t>heating &amp; cooling sizing parameters, see also hvac above</t>
  </si>
  <si>
    <t>Hypotheses for the frames</t>
  </si>
  <si>
    <t xml:space="preserve"># </t>
  </si>
  <si>
    <t>name2</t>
  </si>
  <si>
    <t>Hypotheses for the igus</t>
  </si>
  <si>
    <t>more information in the LCI datasets (Excel files)</t>
  </si>
  <si>
    <t>AGC, Stopray Vision-72</t>
  </si>
  <si>
    <t>AGC, Stopray Ultra-60</t>
  </si>
  <si>
    <t>AGC, Iplus Advanced 1.0T on Clearlite</t>
  </si>
  <si>
    <t>AGC, Sunergy</t>
  </si>
  <si>
    <t>AGC, Iplus Energy on Clearlite</t>
  </si>
  <si>
    <t>AGC, Stopray ipasol ultraselect 62/29</t>
  </si>
  <si>
    <t>90% argon</t>
  </si>
  <si>
    <t>Information</t>
  </si>
  <si>
    <t>Gas</t>
  </si>
  <si>
    <t>Planibel Bronze + Stratobel Clearlite</t>
  </si>
  <si>
    <t>Clear + Stratobel Clearlite</t>
  </si>
  <si>
    <t xml:space="preserve">AGC, ipasol neutral </t>
  </si>
  <si>
    <t>AGC, Stopray Ultra-50 on Clearvision</t>
  </si>
  <si>
    <t>AGC, iplus Top 1.1 on Clearlite</t>
  </si>
  <si>
    <t>AGC, Planibel top Nplus</t>
  </si>
  <si>
    <t>AGC, ipasol neutral 70/39</t>
  </si>
  <si>
    <t>AGC, Stopray Vision-36T</t>
  </si>
  <si>
    <t>Double Glazing, w/ krypton and xenon</t>
  </si>
  <si>
    <t>dg_5k</t>
  </si>
  <si>
    <t>DG_8|-18Arg-|55.2</t>
  </si>
  <si>
    <t>DG_8|-18Arg-55.2</t>
  </si>
  <si>
    <t>DG_8-18Arg-|55.2</t>
  </si>
  <si>
    <t>TG_8|-14Arg-6-14Arg-55.2</t>
  </si>
  <si>
    <t>TG_8|-14Arg-6-14Arg-|55.2</t>
  </si>
  <si>
    <t>DG_8|-18Krypton-55.2</t>
  </si>
  <si>
    <t>90% krypton</t>
  </si>
  <si>
    <t>90% xenon</t>
  </si>
  <si>
    <t>TG_8|-14Krypton-6-14Krypton-55.2</t>
  </si>
  <si>
    <t>TG_8|-14Xenon-6-14Xenon-55.2</t>
  </si>
  <si>
    <t>dg_smart</t>
  </si>
  <si>
    <t>DSF</t>
  </si>
  <si>
    <t>Closed Cavity Facade</t>
  </si>
  <si>
    <t>SG_|55.2_clear + 20cm + DG_8|-18Arg-55.2</t>
  </si>
  <si>
    <t>ccf</t>
  </si>
  <si>
    <t>Vacuum double glazing</t>
  </si>
  <si>
    <t>Vacuum glazing 8-vacuum-55.2</t>
  </si>
  <si>
    <t>GvM</t>
  </si>
  <si>
    <t>Fan coil chiller with boiler</t>
  </si>
  <si>
    <t>Fan coil chiller with central air source heat pump</t>
  </si>
  <si>
    <t>Fan coil air-cooled chiller with boiler</t>
  </si>
  <si>
    <t>Fan coil air-cooled chiller with central air source heat pump</t>
  </si>
  <si>
    <t>Water source heat pumps cooling tower with boiler</t>
  </si>
  <si>
    <t>Water source heat pumps with ground source heat pump</t>
  </si>
  <si>
    <t>Dedicated outdoor air system (DOAS) with fan coil chiller with boiler</t>
  </si>
  <si>
    <t>Dedicated outdoor air system (DOAS) with fan coil chiller with central air source heat pump</t>
  </si>
  <si>
    <t>Dedicated outdoor air system (DOAS) with fan coil air-cooled chiller with boiler</t>
  </si>
  <si>
    <t>Dedicated outdoor air system (DOAS) with fan coil air-cooled chiller with central air source heat pump</t>
  </si>
  <si>
    <t>Dedicated outdoor air system (DOAS) with radiant slab chiller with central air source heat pump</t>
  </si>
  <si>
    <t>Dedicated outdoor air system (DOAS) with radiant slab air-cooled chiller with boiler</t>
  </si>
  <si>
    <t>Dedicated outdoor air system (DOAS) with radiant slab air-cooled chiller with central air source heat pump</t>
  </si>
  <si>
    <t>Dedicated outdoor air system (DOAS) with variable refrigerant volume (VRF)</t>
  </si>
  <si>
    <t>variable refrigerant volume (VRF)</t>
  </si>
  <si>
    <t>Dedicated outdoor air system (DOAS) with water source heat pumps cooling tower with boiler</t>
  </si>
  <si>
    <t>Dedicated outdoor air system (DOAS) with water source heat pumps with ground source heat pump</t>
  </si>
  <si>
    <t>Packaged Variable Air Volume (PVAV) with gas boiler reheat</t>
  </si>
  <si>
    <t>Packaged Variable Air Volume (PVAV) with central air source heat pump reheat</t>
  </si>
  <si>
    <t>Variable Air Volume (VAV) chiller with gas boiler reheat</t>
  </si>
  <si>
    <t>Variable Air Volume (VAV) chiller with central air source heat pump reheat</t>
  </si>
  <si>
    <t>Variable Air Volume (VAV) air-cooled chiller with gas boiler reheat</t>
  </si>
  <si>
    <t>Variable Air Volume (VAV) air-cooled chiller with central air source heat pump reheat</t>
  </si>
  <si>
    <t>VAV</t>
  </si>
  <si>
    <t>PVAV</t>
  </si>
  <si>
    <t>DOAS</t>
  </si>
  <si>
    <t>Fan coil</t>
  </si>
  <si>
    <t>DOAS + VRF</t>
  </si>
  <si>
    <t>DOAS + heat pump</t>
  </si>
  <si>
    <t>Heat pump</t>
  </si>
  <si>
    <t>PVAV + heat pump</t>
  </si>
  <si>
    <t>VAV + heat pump</t>
  </si>
  <si>
    <t>_init</t>
  </si>
  <si>
    <t>Fraction</t>
  </si>
  <si>
    <t>Coincident</t>
  </si>
  <si>
    <t>ZoneSum</t>
  </si>
  <si>
    <t>Cooling Supply Air Flow Rate Per Floor Area</t>
  </si>
  <si>
    <t>Cooling Supply Air Flow Rate Per Unit Cooling Capacity</t>
  </si>
  <si>
    <t>1/Pa</t>
  </si>
  <si>
    <t>Heating Supply Air Flow Rate Per Floor Area</t>
  </si>
  <si>
    <t>Heating Fraction of Authorized Cooling Supply Air Flow Rate</t>
  </si>
  <si>
    <t>Heating Supply Air Flow Rate Per Unit Cooling Capacity</t>
  </si>
  <si>
    <t>Cooling Fraction of Authosized Cooling Supply Air Flow Rate</t>
  </si>
  <si>
    <t>Heating Fraction of Authorized Heating Supply Air Flow Rate</t>
  </si>
  <si>
    <t>Cooling Design Capacity Method</t>
  </si>
  <si>
    <t>Cooling Design Capacity</t>
  </si>
  <si>
    <t>CoolingDesignCapacity</t>
  </si>
  <si>
    <t>Autosized</t>
  </si>
  <si>
    <t>Cooling Design Capacity Per Floor Area</t>
  </si>
  <si>
    <t>Fraction of Autosized Cooling Design Capacity</t>
  </si>
  <si>
    <t>Heating Design Capacity Method</t>
  </si>
  <si>
    <t>Heating Design Capacity</t>
  </si>
  <si>
    <t>Heating Design Capacity Per Floor Area</t>
  </si>
  <si>
    <t>Central Cooling Capacity Control Method</t>
  </si>
  <si>
    <t>OnOff</t>
  </si>
  <si>
    <t>15 Zone VA</t>
  </si>
  <si>
    <t>LeavingSetpointModulated</t>
  </si>
  <si>
    <t>except for smart glazing. For CCF and DSF: between glass panes</t>
  </si>
  <si>
    <t>7 steps, 1 run each except DSF</t>
  </si>
  <si>
    <t>No BEM for DSF, see note</t>
  </si>
  <si>
    <t>DSF, min, mean, max</t>
  </si>
  <si>
    <t>step #</t>
  </si>
  <si>
    <t>3 step, 2 x 8 runs each</t>
  </si>
  <si>
    <t>HadCM3-A2 2050 / 2080</t>
  </si>
  <si>
    <t>Space Infiltration Design Flow Rates</t>
  </si>
  <si>
    <t>Calculation method</t>
  </si>
  <si>
    <t>Flow/Exterior Area</t>
  </si>
  <si>
    <t>Flow per Exterior Surface Area</t>
  </si>
  <si>
    <t>HVAC Elec, MJ/m²</t>
  </si>
  <si>
    <t>30/20</t>
  </si>
  <si>
    <t>HVAC gas, MJ/m²</t>
  </si>
  <si>
    <t>kWh</t>
  </si>
  <si>
    <t>SG</t>
  </si>
  <si>
    <t>DG opt</t>
  </si>
  <si>
    <t>test variable air volume</t>
  </si>
  <si>
    <t>w/dg_init</t>
  </si>
  <si>
    <t>6.5-10</t>
  </si>
  <si>
    <t>6.5 m²/p.</t>
  </si>
  <si>
    <t>density_6</t>
  </si>
  <si>
    <t>density_10</t>
  </si>
  <si>
    <t>A ratio of 0.8 is applied to take into account the spaces for meeting rooms, tea rooms, etc. Thus, 3 densities: 6.5, 8, 10m²/pers</t>
  </si>
  <si>
    <t>HVAC system, VRF: dedicated outdoor air system (DOAS) with variable refrigerant volume (VRF)</t>
  </si>
  <si>
    <t>HVAC system: Variable Air Volume (VAV) chiller with gas boiler reheat</t>
  </si>
  <si>
    <t>HVAC systems, initial:  dedicated outdoor air system (DOAS) with fan coil chiller with boiler</t>
  </si>
  <si>
    <t>Cooling type</t>
  </si>
  <si>
    <t>chilled water</t>
  </si>
  <si>
    <t>Heating type</t>
  </si>
  <si>
    <t>hot water</t>
  </si>
  <si>
    <t>controlled by an outdoor air rest setpoint manager</t>
  </si>
  <si>
    <t>Ventilation Requirement</t>
  </si>
  <si>
    <t>coincident</t>
  </si>
  <si>
    <t>zone sum</t>
  </si>
  <si>
    <t>DOAS for open plan offices, core, hall</t>
  </si>
  <si>
    <t>Air Terminal Single Duct, Constant Volume, No Reheat</t>
  </si>
  <si>
    <t>Fan Constant Volume</t>
  </si>
  <si>
    <t>Setpoint manager, outdoor air reset</t>
  </si>
  <si>
    <t>Control variable</t>
  </si>
  <si>
    <t>Temperature</t>
  </si>
  <si>
    <t>Setpoint at outdoor low temperature</t>
  </si>
  <si>
    <t>Outdoor low temperature</t>
  </si>
  <si>
    <t>Setpoint at outdoor high temperature</t>
  </si>
  <si>
    <t>Outdoor high temperature</t>
  </si>
  <si>
    <t>Two DOAS</t>
  </si>
  <si>
    <t>open plan offices, core, hall, 15 zones</t>
  </si>
  <si>
    <t>data centers, 3 zones</t>
  </si>
  <si>
    <t>Condenser water loop</t>
  </si>
  <si>
    <t>Chiller flow mode</t>
  </si>
  <si>
    <t>Heat exchanger, fluid to fluid</t>
  </si>
  <si>
    <t>Loop demand side design flow rate</t>
  </si>
  <si>
    <t>Loop supply side design flow rate</t>
  </si>
  <si>
    <t>Heat exchange mode type</t>
  </si>
  <si>
    <t>counter flow</t>
  </si>
  <si>
    <t>Heat exchanger U-factor times area value</t>
  </si>
  <si>
    <t>cooling differential on/off</t>
  </si>
  <si>
    <t>Minimum temperature difference to activate heat exchanger</t>
  </si>
  <si>
    <t>Heat transfer metering end use type</t>
  </si>
  <si>
    <t>free cooling</t>
  </si>
  <si>
    <t>Operation minimum temperature limit</t>
  </si>
  <si>
    <t>Operation maximum temperature limit</t>
  </si>
  <si>
    <t>Cooling tower, variable speed</t>
  </si>
  <si>
    <t>Design inlet air wet-bulb temperature</t>
  </si>
  <si>
    <t>Design approach temperature</t>
  </si>
  <si>
    <t>Design range temperature</t>
  </si>
  <si>
    <t>Design air flow rate</t>
  </si>
  <si>
    <t>Design fan power</t>
  </si>
  <si>
    <t>Minimum air flow rate ratio</t>
  </si>
  <si>
    <t>Fraction of tower capacity in free convection regime</t>
  </si>
  <si>
    <t>Leaving setpoint modulated</t>
  </si>
  <si>
    <t>Two VAV systems</t>
  </si>
  <si>
    <t>Cooling Supply Air Flow Rate Per unit cooling capacity</t>
  </si>
  <si>
    <t>Heating Fraction of Authosized Cooling Supply Air Flow Rate</t>
  </si>
  <si>
    <t>reverse with limit</t>
  </si>
  <si>
    <t>Reheat coil, Heating, Water</t>
  </si>
  <si>
    <t>Availability schedule</t>
  </si>
  <si>
    <t>always on</t>
  </si>
  <si>
    <t>Ufactor x area and design water flow rate</t>
  </si>
  <si>
    <t>VAV with reheat</t>
  </si>
  <si>
    <t>DX cooling</t>
  </si>
  <si>
    <t>electric heating</t>
  </si>
  <si>
    <t>Rated low speed sensible heat ratio</t>
  </si>
  <si>
    <t>Coil Heating, Electric</t>
  </si>
  <si>
    <t>Fan, Constant Volume</t>
  </si>
  <si>
    <t>fan coil, basic</t>
  </si>
  <si>
    <t>4 steps, 16 runs each</t>
  </si>
  <si>
    <t>VAV+, 26-21</t>
  </si>
  <si>
    <t>VRF, 26-21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</si>
</sst>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00"/>
    <numFmt numFmtId="165" formatCode="0.0000"/>
    <numFmt numFmtId="166" formatCode="0.000"/>
    <numFmt numFmtId="167" formatCode="0.0"/>
  </numFmts>
  <fonts count="18">
    <font>
      <sz val="11"/>
      <color theme="1"/>
      <name val="Calibri"/>
      <family val="2"/>
      <scheme val="minor"/>
    </font>
    <font>
      <b/>
      <sz val="11"/>
      <color theme="1"/>
      <name val="Calibri"/>
      <family val="2"/>
      <scheme val="minor"/>
    </font>
    <font>
      <b/>
      <sz val="11"/>
      <color rgb="FFFF0000"/>
      <name val="Calibri"/>
      <family val="2"/>
      <scheme val="minor"/>
    </font>
    <font>
      <sz val="11"/>
      <color rgb="FFFF0000"/>
      <name val="Calibri"/>
      <family val="2"/>
      <scheme val="minor"/>
    </font>
    <font>
      <u/>
      <sz val="11"/>
      <color theme="10"/>
      <name val="Calibri"/>
      <family val="2"/>
      <scheme val="minor"/>
    </font>
    <font>
      <sz val="11"/>
      <name val="Calibri"/>
      <family val="2"/>
      <scheme val="minor"/>
    </font>
    <font>
      <b/>
      <sz val="11"/>
      <name val="Calibri"/>
      <family val="2"/>
      <scheme val="minor"/>
    </font>
    <font>
      <sz val="8"/>
      <name val="Calibri"/>
      <family val="2"/>
      <scheme val="minor"/>
    </font>
    <font>
      <b/>
      <sz val="11"/>
      <color rgb="FFC00000"/>
      <name val="Calibri"/>
      <family val="2"/>
      <scheme val="minor"/>
    </font>
    <font>
      <sz val="10"/>
      <color theme="1"/>
      <name val="Arial Unicode MS"/>
    </font>
    <font>
      <u/>
      <sz val="11"/>
      <color theme="1"/>
      <name val="Calibri"/>
      <family val="2"/>
      <scheme val="minor"/>
    </font>
    <font>
      <sz val="11"/>
      <color rgb="FFC00000"/>
      <name val="Calibri"/>
      <family val="2"/>
      <scheme val="minor"/>
    </font>
    <font>
      <i/>
      <sz val="11"/>
      <color theme="1"/>
      <name val="Calibri"/>
      <family val="2"/>
      <scheme val="minor"/>
    </font>
    <font>
      <sz val="11"/>
      <color theme="1"/>
      <name val="Calibri"/>
      <family val="2"/>
      <scheme val="minor"/>
    </font>
    <font>
      <i/>
      <sz val="11"/>
      <color rgb="FFC00000"/>
      <name val="Calibri"/>
      <family val="2"/>
      <scheme val="minor"/>
    </font>
    <font>
      <sz val="11"/>
      <color theme="4"/>
      <name val="Calibri"/>
      <family val="2"/>
      <scheme val="minor"/>
    </font>
    <font>
      <i/>
      <sz val="11"/>
      <name val="Calibri"/>
      <family val="2"/>
      <scheme val="minor"/>
    </font>
    <font>
      <sz val="9"/>
      <color indexed="81"/>
      <name val="Tahoma"/>
      <family val="2"/>
    </font>
  </fonts>
  <fills count="5">
    <fill>
      <patternFill patternType="none"/>
    </fill>
    <fill>
      <patternFill patternType="gray125"/>
    </fill>
    <fill>
      <patternFill patternType="solid">
        <fgColor theme="4" tint="0.79998168889431442"/>
        <bgColor indexed="64"/>
      </patternFill>
    </fill>
    <fill>
      <patternFill patternType="solid">
        <fgColor theme="0" tint="-4.9989318521683403E-2"/>
        <bgColor indexed="64"/>
      </patternFill>
    </fill>
    <fill>
      <patternFill patternType="solid">
        <fgColor rgb="FFFFFF00"/>
        <bgColor indexed="64"/>
      </patternFill>
    </fill>
  </fills>
  <borders count="6">
    <border>
      <left/>
      <right/>
      <top/>
      <bottom/>
      <diagonal/>
    </border>
    <border>
      <left/>
      <right/>
      <top/>
      <bottom style="thin">
        <color indexed="64"/>
      </bottom>
      <diagonal/>
    </border>
    <border>
      <left/>
      <right/>
      <top style="thin">
        <color indexed="64"/>
      </top>
      <bottom/>
      <diagonal/>
    </border>
    <border>
      <left/>
      <right/>
      <top style="thin">
        <color indexed="64"/>
      </top>
      <bottom style="thin">
        <color indexed="64"/>
      </bottom>
      <diagonal/>
    </border>
    <border>
      <left style="thin">
        <color indexed="64"/>
      </left>
      <right/>
      <top/>
      <bottom/>
      <diagonal/>
    </border>
    <border>
      <left/>
      <right style="thin">
        <color indexed="64"/>
      </right>
      <top/>
      <bottom/>
      <diagonal/>
    </border>
  </borders>
  <cellStyleXfs count="3">
    <xf numFmtId="0" fontId="0" fillId="0" borderId="0"/>
    <xf numFmtId="0" fontId="4" fillId="0" borderId="0" applyNumberFormat="0" applyFill="0" applyBorder="0" applyAlignment="0" applyProtection="0"/>
    <xf numFmtId="9" fontId="13" fillId="0" borderId="0" applyFont="0" applyFill="0" applyBorder="0" applyAlignment="0" applyProtection="0"/>
  </cellStyleXfs>
  <cellXfs count="251">
    <xf numFmtId="0" fontId="0" fillId="0" borderId="0" xfId="0"/>
    <xf numFmtId="0" fontId="3" fillId="0" borderId="0" xfId="0" applyFont="1"/>
    <xf numFmtId="0" fontId="0" fillId="0" borderId="1" xfId="0" applyBorder="1"/>
    <xf numFmtId="0" fontId="0" fillId="0" borderId="0" xfId="0" applyAlignment="1">
      <alignment horizontal="right"/>
    </xf>
    <xf numFmtId="0" fontId="4" fillId="0" borderId="0" xfId="1"/>
    <xf numFmtId="0" fontId="0" fillId="0" borderId="0" xfId="0" applyAlignment="1">
      <alignment horizontal="center"/>
    </xf>
    <xf numFmtId="0" fontId="1" fillId="3" borderId="1" xfId="0" applyFont="1" applyFill="1" applyBorder="1"/>
    <xf numFmtId="0" fontId="8" fillId="0" borderId="1" xfId="0" applyFont="1" applyBorder="1"/>
    <xf numFmtId="0" fontId="1" fillId="3" borderId="0" xfId="0" applyFont="1" applyFill="1"/>
    <xf numFmtId="0" fontId="6" fillId="2" borderId="0" xfId="0" applyFont="1" applyFill="1" applyAlignment="1">
      <alignment vertical="top"/>
    </xf>
    <xf numFmtId="0" fontId="0" fillId="2" borderId="0" xfId="0" applyFill="1" applyAlignment="1">
      <alignment vertical="top"/>
    </xf>
    <xf numFmtId="0" fontId="0" fillId="0" borderId="0" xfId="0" applyAlignment="1">
      <alignment vertical="top"/>
    </xf>
    <xf numFmtId="0" fontId="8" fillId="0" borderId="1" xfId="0" applyFont="1" applyBorder="1" applyAlignment="1">
      <alignment vertical="top"/>
    </xf>
    <xf numFmtId="0" fontId="0" fillId="0" borderId="1" xfId="0" applyBorder="1" applyAlignment="1">
      <alignment vertical="top"/>
    </xf>
    <xf numFmtId="0" fontId="9" fillId="0" borderId="0" xfId="0" applyFont="1" applyAlignment="1">
      <alignment horizontal="left" vertical="top"/>
    </xf>
    <xf numFmtId="0" fontId="0" fillId="0" borderId="0" xfId="0" applyAlignment="1">
      <alignment vertical="top" wrapText="1"/>
    </xf>
    <xf numFmtId="0" fontId="4" fillId="0" borderId="0" xfId="1" applyAlignment="1">
      <alignment vertical="top"/>
    </xf>
    <xf numFmtId="0" fontId="1" fillId="3" borderId="0" xfId="0" applyFont="1" applyFill="1" applyAlignment="1">
      <alignment vertical="top"/>
    </xf>
    <xf numFmtId="0" fontId="1" fillId="0" borderId="1" xfId="0" applyFont="1" applyFill="1" applyBorder="1" applyAlignment="1">
      <alignment vertical="top"/>
    </xf>
    <xf numFmtId="0" fontId="0" fillId="0" borderId="1" xfId="0" applyFill="1" applyBorder="1" applyAlignment="1">
      <alignment vertical="top" wrapText="1"/>
    </xf>
    <xf numFmtId="0" fontId="0" fillId="3" borderId="1" xfId="0" applyFill="1" applyBorder="1" applyAlignment="1">
      <alignment horizontal="left" vertical="top"/>
    </xf>
    <xf numFmtId="0" fontId="0" fillId="0" borderId="2" xfId="0" applyBorder="1"/>
    <xf numFmtId="0" fontId="0" fillId="0" borderId="2" xfId="0" applyBorder="1" applyAlignment="1">
      <alignment horizontal="center"/>
    </xf>
    <xf numFmtId="0" fontId="0" fillId="0" borderId="0" xfId="0" applyFill="1" applyBorder="1" applyAlignment="1">
      <alignment horizontal="center"/>
    </xf>
    <xf numFmtId="0" fontId="1" fillId="0" borderId="2" xfId="0" applyFont="1" applyBorder="1"/>
    <xf numFmtId="0" fontId="0" fillId="2" borderId="0" xfId="0" applyFill="1" applyAlignment="1">
      <alignment horizontal="center" vertical="top"/>
    </xf>
    <xf numFmtId="0" fontId="0" fillId="0" borderId="0" xfId="0" applyAlignment="1">
      <alignment horizontal="center" vertical="top"/>
    </xf>
    <xf numFmtId="0" fontId="0" fillId="3" borderId="1" xfId="0" applyFill="1" applyBorder="1" applyAlignment="1">
      <alignment vertical="top"/>
    </xf>
    <xf numFmtId="0" fontId="0" fillId="3" borderId="1" xfId="0" applyFill="1" applyBorder="1" applyAlignment="1">
      <alignment horizontal="center" vertical="top"/>
    </xf>
    <xf numFmtId="0" fontId="1" fillId="0" borderId="0" xfId="0" applyFont="1"/>
    <xf numFmtId="165" fontId="0" fillId="0" borderId="0" xfId="0" applyNumberFormat="1"/>
    <xf numFmtId="164" fontId="0" fillId="0" borderId="0" xfId="0" applyNumberFormat="1" applyAlignment="1">
      <alignment horizontal="right"/>
    </xf>
    <xf numFmtId="165" fontId="0" fillId="0" borderId="0" xfId="0" applyNumberFormat="1" applyAlignment="1">
      <alignment horizontal="right"/>
    </xf>
    <xf numFmtId="0" fontId="0" fillId="0" borderId="0" xfId="0" applyAlignment="1">
      <alignment horizontal="right" vertical="top"/>
    </xf>
    <xf numFmtId="0" fontId="0" fillId="2" borderId="0" xfId="0" applyFill="1" applyAlignment="1">
      <alignment horizontal="right" vertical="top"/>
    </xf>
    <xf numFmtId="0" fontId="0" fillId="3" borderId="1" xfId="0" applyFill="1" applyBorder="1" applyAlignment="1">
      <alignment horizontal="right" vertical="top"/>
    </xf>
    <xf numFmtId="0" fontId="0" fillId="0" borderId="0" xfId="0" applyFill="1" applyBorder="1" applyAlignment="1">
      <alignment horizontal="left" vertical="top"/>
    </xf>
    <xf numFmtId="0" fontId="0" fillId="0" borderId="0" xfId="0" applyFill="1" applyBorder="1" applyAlignment="1">
      <alignment horizontal="right" vertical="top"/>
    </xf>
    <xf numFmtId="0" fontId="0" fillId="0" borderId="0" xfId="0" applyFill="1" applyBorder="1" applyAlignment="1">
      <alignment horizontal="center" vertical="top"/>
    </xf>
    <xf numFmtId="0" fontId="0" fillId="0" borderId="0" xfId="0" applyFill="1" applyAlignment="1">
      <alignment vertical="top"/>
    </xf>
    <xf numFmtId="0" fontId="0" fillId="2" borderId="0" xfId="0" applyFill="1" applyAlignment="1">
      <alignment horizontal="left" vertical="top"/>
    </xf>
    <xf numFmtId="0" fontId="0" fillId="0" borderId="0" xfId="0" applyAlignment="1">
      <alignment horizontal="left" vertical="top"/>
    </xf>
    <xf numFmtId="166" fontId="0" fillId="0" borderId="0" xfId="0" applyNumberFormat="1"/>
    <xf numFmtId="0" fontId="0" fillId="0" borderId="0" xfId="0" applyFont="1"/>
    <xf numFmtId="0" fontId="0" fillId="2" borderId="0" xfId="0" applyFont="1" applyFill="1" applyAlignment="1">
      <alignment vertical="top"/>
    </xf>
    <xf numFmtId="0" fontId="1" fillId="0" borderId="1" xfId="0" applyFont="1" applyBorder="1"/>
    <xf numFmtId="49" fontId="1" fillId="0" borderId="1" xfId="0" applyNumberFormat="1" applyFont="1" applyBorder="1" applyAlignment="1">
      <alignment horizontal="center"/>
    </xf>
    <xf numFmtId="0" fontId="0" fillId="3" borderId="1" xfId="0" applyFont="1" applyFill="1" applyBorder="1"/>
    <xf numFmtId="0" fontId="0" fillId="3" borderId="1" xfId="0" applyFont="1" applyFill="1" applyBorder="1" applyAlignment="1">
      <alignment horizontal="center"/>
    </xf>
    <xf numFmtId="0" fontId="0" fillId="0" borderId="0" xfId="0" applyFont="1" applyAlignment="1">
      <alignment horizontal="center"/>
    </xf>
    <xf numFmtId="0" fontId="0" fillId="0" borderId="0" xfId="0" applyFont="1" applyAlignment="1"/>
    <xf numFmtId="0" fontId="6" fillId="0" borderId="0" xfId="0" applyFont="1"/>
    <xf numFmtId="0" fontId="5" fillId="0" borderId="0" xfId="0" applyFont="1"/>
    <xf numFmtId="0" fontId="5" fillId="0" borderId="0" xfId="0" applyFont="1" applyAlignment="1">
      <alignment horizontal="center"/>
    </xf>
    <xf numFmtId="0" fontId="11" fillId="0" borderId="0" xfId="0" applyFont="1"/>
    <xf numFmtId="49" fontId="0" fillId="0" borderId="0" xfId="0" applyNumberFormat="1" applyAlignment="1">
      <alignment horizontal="right"/>
    </xf>
    <xf numFmtId="2" fontId="0" fillId="0" borderId="0" xfId="0" applyNumberFormat="1" applyFont="1" applyAlignment="1">
      <alignment horizontal="center"/>
    </xf>
    <xf numFmtId="1" fontId="0" fillId="0" borderId="0" xfId="0" applyNumberFormat="1" applyFont="1" applyAlignment="1">
      <alignment horizontal="center"/>
    </xf>
    <xf numFmtId="0" fontId="0" fillId="0" borderId="0" xfId="0" applyFill="1" applyBorder="1"/>
    <xf numFmtId="0" fontId="1" fillId="0" borderId="0" xfId="0" applyFont="1" applyBorder="1"/>
    <xf numFmtId="0" fontId="0" fillId="0" borderId="0" xfId="0" applyBorder="1"/>
    <xf numFmtId="0" fontId="0" fillId="0" borderId="0" xfId="0" applyBorder="1" applyAlignment="1">
      <alignment horizontal="center"/>
    </xf>
    <xf numFmtId="0" fontId="0" fillId="0" borderId="0" xfId="0" applyAlignment="1">
      <alignment horizontal="left"/>
    </xf>
    <xf numFmtId="0" fontId="0" fillId="0" borderId="0" xfId="0" applyAlignment="1">
      <alignment horizontal="left" vertical="top" wrapText="1"/>
    </xf>
    <xf numFmtId="0" fontId="1" fillId="0" borderId="1" xfId="0" applyFont="1" applyBorder="1" applyAlignment="1">
      <alignment horizontal="left"/>
    </xf>
    <xf numFmtId="0" fontId="12" fillId="0" borderId="1" xfId="0" applyFont="1" applyBorder="1"/>
    <xf numFmtId="0" fontId="1" fillId="0" borderId="3" xfId="0" applyFont="1" applyBorder="1"/>
    <xf numFmtId="0" fontId="0" fillId="4" borderId="0" xfId="0" applyFill="1"/>
    <xf numFmtId="0" fontId="0" fillId="0" borderId="0" xfId="0" applyFill="1"/>
    <xf numFmtId="2" fontId="0" fillId="0" borderId="0" xfId="0" applyNumberFormat="1" applyFill="1" applyBorder="1"/>
    <xf numFmtId="2" fontId="0" fillId="0" borderId="1" xfId="0" applyNumberFormat="1" applyBorder="1"/>
    <xf numFmtId="2" fontId="0" fillId="0" borderId="0" xfId="0" applyNumberFormat="1" applyBorder="1"/>
    <xf numFmtId="2" fontId="0" fillId="0" borderId="0" xfId="0" applyNumberFormat="1"/>
    <xf numFmtId="2" fontId="1" fillId="0" borderId="3" xfId="0" applyNumberFormat="1" applyFont="1" applyBorder="1"/>
    <xf numFmtId="0" fontId="12" fillId="0" borderId="0" xfId="0" applyFont="1" applyBorder="1" applyAlignment="1">
      <alignment horizontal="right"/>
    </xf>
    <xf numFmtId="0" fontId="0" fillId="0" borderId="1" xfId="0" applyBorder="1" applyAlignment="1">
      <alignment horizontal="right"/>
    </xf>
    <xf numFmtId="0" fontId="0" fillId="0" borderId="1" xfId="0" applyFill="1" applyBorder="1"/>
    <xf numFmtId="0" fontId="0" fillId="0" borderId="2" xfId="0" applyFill="1" applyBorder="1"/>
    <xf numFmtId="0" fontId="3" fillId="0" borderId="0" xfId="0" applyFont="1" applyAlignment="1">
      <alignment horizontal="center"/>
    </xf>
    <xf numFmtId="0" fontId="3" fillId="0" borderId="0" xfId="0" applyFont="1" applyAlignment="1">
      <alignment horizontal="left"/>
    </xf>
    <xf numFmtId="0" fontId="2" fillId="0" borderId="3" xfId="0" applyFont="1" applyBorder="1"/>
    <xf numFmtId="0" fontId="3" fillId="0" borderId="3" xfId="0" applyFont="1" applyBorder="1"/>
    <xf numFmtId="0" fontId="3" fillId="0" borderId="3" xfId="0" applyFont="1" applyFill="1" applyBorder="1"/>
    <xf numFmtId="0" fontId="2" fillId="0" borderId="2" xfId="0" applyFont="1" applyBorder="1"/>
    <xf numFmtId="0" fontId="3" fillId="0" borderId="2" xfId="0" applyFont="1" applyBorder="1"/>
    <xf numFmtId="0" fontId="3" fillId="0" borderId="2" xfId="0" applyFont="1" applyFill="1" applyBorder="1"/>
    <xf numFmtId="0" fontId="2" fillId="0" borderId="1" xfId="0" applyFont="1" applyBorder="1"/>
    <xf numFmtId="0" fontId="3" fillId="0" borderId="1" xfId="0" applyFont="1" applyBorder="1"/>
    <xf numFmtId="0" fontId="3" fillId="0" borderId="1" xfId="0" applyFont="1" applyFill="1" applyBorder="1"/>
    <xf numFmtId="0" fontId="0" fillId="0" borderId="0" xfId="0" applyNumberFormat="1" applyAlignment="1">
      <alignment horizontal="center"/>
    </xf>
    <xf numFmtId="0" fontId="5" fillId="2" borderId="0" xfId="0" applyFont="1" applyFill="1" applyAlignment="1">
      <alignment horizontal="center"/>
    </xf>
    <xf numFmtId="0" fontId="6" fillId="2" borderId="0" xfId="0" applyFont="1" applyFill="1" applyBorder="1"/>
    <xf numFmtId="0" fontId="5" fillId="2" borderId="0" xfId="0" applyFont="1" applyFill="1" applyBorder="1"/>
    <xf numFmtId="2" fontId="3" fillId="0" borderId="3" xfId="0" applyNumberFormat="1" applyFont="1" applyBorder="1"/>
    <xf numFmtId="2" fontId="3" fillId="0" borderId="2" xfId="0" applyNumberFormat="1" applyFont="1" applyBorder="1"/>
    <xf numFmtId="2" fontId="3" fillId="0" borderId="1" xfId="0" applyNumberFormat="1" applyFont="1" applyBorder="1"/>
    <xf numFmtId="2" fontId="0" fillId="0" borderId="2" xfId="0" applyNumberFormat="1" applyBorder="1"/>
    <xf numFmtId="2" fontId="5" fillId="2" borderId="0" xfId="0" applyNumberFormat="1" applyFont="1" applyFill="1" applyBorder="1"/>
    <xf numFmtId="2" fontId="0" fillId="0" borderId="1" xfId="0" applyNumberFormat="1" applyFill="1" applyBorder="1"/>
    <xf numFmtId="0" fontId="0" fillId="3" borderId="1" xfId="0" applyFill="1" applyBorder="1" applyAlignment="1">
      <alignment horizontal="left" vertical="top"/>
    </xf>
    <xf numFmtId="2" fontId="0" fillId="0" borderId="0" xfId="0" applyNumberFormat="1" applyAlignment="1">
      <alignment horizontal="right"/>
    </xf>
    <xf numFmtId="0" fontId="12" fillId="0" borderId="1" xfId="0" applyFont="1" applyBorder="1" applyAlignment="1">
      <alignment horizontal="right"/>
    </xf>
    <xf numFmtId="0" fontId="0" fillId="0" borderId="1" xfId="0" applyBorder="1" applyAlignment="1">
      <alignment horizontal="center"/>
    </xf>
    <xf numFmtId="0" fontId="12" fillId="0" borderId="2" xfId="0" applyFont="1" applyBorder="1" applyAlignment="1">
      <alignment horizontal="right" vertical="top"/>
    </xf>
    <xf numFmtId="2" fontId="0" fillId="0" borderId="2" xfId="0" applyNumberFormat="1" applyBorder="1" applyAlignment="1">
      <alignment horizontal="right"/>
    </xf>
    <xf numFmtId="2" fontId="0" fillId="0" borderId="0" xfId="0" applyNumberFormat="1" applyBorder="1" applyAlignment="1">
      <alignment horizontal="right"/>
    </xf>
    <xf numFmtId="2" fontId="0" fillId="0" borderId="1" xfId="0" applyNumberFormat="1" applyBorder="1" applyAlignment="1">
      <alignment horizontal="right"/>
    </xf>
    <xf numFmtId="0" fontId="0" fillId="3" borderId="3" xfId="0" applyFill="1" applyBorder="1" applyAlignment="1">
      <alignment vertical="top"/>
    </xf>
    <xf numFmtId="0" fontId="0" fillId="3" borderId="3" xfId="0" applyFill="1" applyBorder="1" applyAlignment="1">
      <alignment horizontal="right" vertical="top"/>
    </xf>
    <xf numFmtId="167" fontId="0" fillId="0" borderId="2" xfId="0" applyNumberFormat="1" applyBorder="1"/>
    <xf numFmtId="167" fontId="0" fillId="0" borderId="0" xfId="0" applyNumberFormat="1" applyBorder="1"/>
    <xf numFmtId="167" fontId="0" fillId="0" borderId="1" xfId="0" applyNumberFormat="1" applyBorder="1"/>
    <xf numFmtId="0" fontId="0" fillId="0" borderId="2" xfId="0" applyBorder="1" applyAlignment="1">
      <alignment horizontal="right"/>
    </xf>
    <xf numFmtId="0" fontId="1" fillId="3" borderId="3" xfId="0" applyFont="1" applyFill="1" applyBorder="1" applyAlignment="1">
      <alignment vertical="top"/>
    </xf>
    <xf numFmtId="0" fontId="1" fillId="3" borderId="3" xfId="0" applyFont="1" applyFill="1" applyBorder="1" applyAlignment="1">
      <alignment horizontal="center" vertical="top"/>
    </xf>
    <xf numFmtId="0" fontId="0" fillId="3" borderId="3" xfId="0" applyFill="1" applyBorder="1" applyAlignment="1">
      <alignment horizontal="center" vertical="top"/>
    </xf>
    <xf numFmtId="0" fontId="0" fillId="3" borderId="0" xfId="0" applyFill="1" applyAlignment="1">
      <alignment horizontal="right" vertical="top"/>
    </xf>
    <xf numFmtId="0" fontId="0" fillId="3" borderId="0" xfId="0" applyFill="1" applyAlignment="1">
      <alignment horizontal="right"/>
    </xf>
    <xf numFmtId="0" fontId="0" fillId="3" borderId="0" xfId="0" applyFill="1"/>
    <xf numFmtId="0" fontId="1" fillId="2" borderId="0" xfId="0" applyFont="1" applyFill="1" applyAlignment="1">
      <alignment horizontal="left" vertical="top"/>
    </xf>
    <xf numFmtId="167" fontId="0" fillId="3" borderId="3" xfId="0" applyNumberFormat="1" applyFill="1" applyBorder="1" applyAlignment="1">
      <alignment vertical="top"/>
    </xf>
    <xf numFmtId="167" fontId="0" fillId="0" borderId="0" xfId="0" applyNumberFormat="1" applyAlignment="1">
      <alignment horizontal="right"/>
    </xf>
    <xf numFmtId="167" fontId="0" fillId="3" borderId="3" xfId="0" applyNumberFormat="1" applyFill="1" applyBorder="1" applyAlignment="1">
      <alignment horizontal="right" vertical="top"/>
    </xf>
    <xf numFmtId="167" fontId="0" fillId="0" borderId="0" xfId="0" applyNumberFormat="1"/>
    <xf numFmtId="0" fontId="0" fillId="0" borderId="1" xfId="0" applyBorder="1" applyAlignment="1">
      <alignment horizontal="left"/>
    </xf>
    <xf numFmtId="167" fontId="0" fillId="0" borderId="1" xfId="0" applyNumberFormat="1" applyBorder="1" applyAlignment="1">
      <alignment horizontal="right"/>
    </xf>
    <xf numFmtId="0" fontId="0" fillId="0" borderId="1" xfId="0" applyFill="1" applyBorder="1" applyAlignment="1">
      <alignment vertical="top"/>
    </xf>
    <xf numFmtId="49" fontId="0" fillId="0" borderId="0" xfId="0" applyNumberFormat="1" applyAlignment="1">
      <alignment horizontal="center"/>
    </xf>
    <xf numFmtId="0" fontId="0" fillId="3" borderId="1" xfId="0" applyFill="1" applyBorder="1" applyAlignment="1">
      <alignment horizontal="left" vertical="top"/>
    </xf>
    <xf numFmtId="0" fontId="12" fillId="0" borderId="2" xfId="0" applyFont="1" applyBorder="1" applyAlignment="1">
      <alignment horizontal="center" vertical="top"/>
    </xf>
    <xf numFmtId="0" fontId="12" fillId="0" borderId="1" xfId="0" applyFont="1" applyBorder="1" applyAlignment="1">
      <alignment horizontal="center" vertical="top"/>
    </xf>
    <xf numFmtId="0" fontId="0" fillId="3" borderId="1" xfId="0" applyFill="1" applyBorder="1" applyAlignment="1">
      <alignment horizontal="left" vertical="top"/>
    </xf>
    <xf numFmtId="49" fontId="12" fillId="2" borderId="0" xfId="0" applyNumberFormat="1" applyFont="1" applyFill="1" applyAlignment="1">
      <alignment horizontal="center" vertical="top"/>
    </xf>
    <xf numFmtId="49" fontId="12" fillId="0" borderId="0" xfId="0" applyNumberFormat="1" applyFont="1" applyAlignment="1">
      <alignment horizontal="center" vertical="top"/>
    </xf>
    <xf numFmtId="49" fontId="12" fillId="0" borderId="0" xfId="0" applyNumberFormat="1" applyFont="1" applyAlignment="1">
      <alignment horizontal="center"/>
    </xf>
    <xf numFmtId="0" fontId="0" fillId="0" borderId="0" xfId="0" applyFont="1" applyBorder="1" applyAlignment="1">
      <alignment horizontal="left" vertical="top"/>
    </xf>
    <xf numFmtId="0" fontId="11" fillId="0" borderId="0" xfId="0" applyFont="1" applyBorder="1" applyAlignment="1">
      <alignment horizontal="left" vertical="top"/>
    </xf>
    <xf numFmtId="0" fontId="11" fillId="0" borderId="1" xfId="0" applyFont="1" applyBorder="1" applyAlignment="1">
      <alignment horizontal="left" vertical="top"/>
    </xf>
    <xf numFmtId="0" fontId="5" fillId="0" borderId="0" xfId="0" applyFont="1" applyBorder="1" applyAlignment="1">
      <alignment horizontal="left" vertical="top"/>
    </xf>
    <xf numFmtId="0" fontId="0" fillId="0" borderId="0" xfId="0" applyAlignment="1">
      <alignment vertical="center"/>
    </xf>
    <xf numFmtId="0" fontId="0" fillId="0" borderId="0" xfId="0" applyBorder="1" applyAlignment="1">
      <alignment horizontal="left" vertical="center"/>
    </xf>
    <xf numFmtId="0" fontId="0" fillId="0" borderId="0" xfId="0" applyBorder="1" applyAlignment="1">
      <alignment vertical="center"/>
    </xf>
    <xf numFmtId="0" fontId="0" fillId="0" borderId="1" xfId="0" applyBorder="1" applyAlignment="1">
      <alignmen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right" vertical="center"/>
    </xf>
    <xf numFmtId="0" fontId="0" fillId="0" borderId="0" xfId="0" applyFont="1" applyAlignment="1">
      <alignment horizontal="left" vertical="center"/>
    </xf>
    <xf numFmtId="0" fontId="0" fillId="0" borderId="0" xfId="0" applyFill="1" applyBorder="1" applyAlignment="1">
      <alignment horizontal="center" vertical="center"/>
    </xf>
    <xf numFmtId="0" fontId="0" fillId="0" borderId="0" xfId="0" applyFill="1" applyBorder="1" applyAlignment="1">
      <alignment horizontal="left" vertical="center"/>
    </xf>
    <xf numFmtId="0" fontId="12" fillId="0" borderId="1" xfId="0" applyFont="1" applyBorder="1" applyAlignment="1">
      <alignment horizontal="left" vertical="top"/>
    </xf>
    <xf numFmtId="0" fontId="12" fillId="0" borderId="0" xfId="0" applyFont="1" applyBorder="1" applyAlignment="1">
      <alignment horizontal="left" vertical="top"/>
    </xf>
    <xf numFmtId="0" fontId="0" fillId="0" borderId="0" xfId="0" applyFont="1" applyBorder="1" applyAlignment="1">
      <alignment horizontal="center" vertical="top"/>
    </xf>
    <xf numFmtId="0" fontId="12" fillId="0" borderId="0" xfId="0" applyFont="1" applyBorder="1" applyAlignment="1">
      <alignment vertical="center"/>
    </xf>
    <xf numFmtId="0" fontId="0" fillId="0" borderId="0" xfId="0" applyFont="1" applyBorder="1" applyAlignment="1">
      <alignment horizontal="center" vertical="center"/>
    </xf>
    <xf numFmtId="0" fontId="11" fillId="0" borderId="0" xfId="0" applyFont="1" applyBorder="1" applyAlignment="1">
      <alignment horizontal="center" vertical="top"/>
    </xf>
    <xf numFmtId="0" fontId="12" fillId="0" borderId="1" xfId="0" applyFont="1" applyBorder="1" applyAlignment="1">
      <alignment vertical="center"/>
    </xf>
    <xf numFmtId="0" fontId="0" fillId="0" borderId="1" xfId="0" applyFont="1" applyBorder="1" applyAlignment="1">
      <alignment horizontal="center" vertical="center"/>
    </xf>
    <xf numFmtId="0" fontId="0" fillId="0" borderId="1" xfId="0" applyFont="1" applyBorder="1" applyAlignment="1">
      <alignment horizontal="center" vertical="top"/>
    </xf>
    <xf numFmtId="0" fontId="11" fillId="0" borderId="1" xfId="0" applyFont="1" applyBorder="1" applyAlignment="1">
      <alignment horizontal="center" vertical="top"/>
    </xf>
    <xf numFmtId="0" fontId="1" fillId="0" borderId="1" xfId="0" applyFont="1" applyBorder="1" applyAlignment="1">
      <alignment horizontal="left" vertical="top"/>
    </xf>
    <xf numFmtId="0" fontId="0" fillId="0" borderId="0" xfId="0" applyBorder="1" applyAlignment="1">
      <alignment horizontal="left" vertical="top"/>
    </xf>
    <xf numFmtId="0" fontId="12" fillId="0" borderId="0" xfId="0" applyFont="1" applyBorder="1" applyAlignment="1">
      <alignment vertical="top"/>
    </xf>
    <xf numFmtId="0" fontId="1" fillId="0" borderId="0" xfId="0" applyFont="1" applyFill="1" applyBorder="1" applyAlignment="1">
      <alignment vertical="center"/>
    </xf>
    <xf numFmtId="0" fontId="1" fillId="0" borderId="0" xfId="0" applyFont="1" applyFill="1" applyBorder="1" applyAlignment="1">
      <alignment horizontal="left" vertical="center"/>
    </xf>
    <xf numFmtId="0" fontId="12" fillId="0" borderId="0" xfId="0" applyFont="1" applyBorder="1" applyAlignment="1">
      <alignment horizontal="center" vertical="top"/>
    </xf>
    <xf numFmtId="0" fontId="0" fillId="0" borderId="0" xfId="0" applyBorder="1" applyAlignment="1">
      <alignment horizontal="center" vertical="top"/>
    </xf>
    <xf numFmtId="0" fontId="12" fillId="0" borderId="1" xfId="0" applyFont="1" applyBorder="1" applyAlignment="1">
      <alignment vertical="top"/>
    </xf>
    <xf numFmtId="0" fontId="0" fillId="0" borderId="1" xfId="0" applyBorder="1" applyAlignment="1">
      <alignment horizontal="center" vertical="top"/>
    </xf>
    <xf numFmtId="0" fontId="0" fillId="0" borderId="0" xfId="0" applyBorder="1" applyAlignment="1">
      <alignment vertical="top"/>
    </xf>
    <xf numFmtId="0" fontId="14" fillId="0" borderId="0" xfId="0" applyFont="1" applyBorder="1" applyAlignment="1">
      <alignment horizontal="center" vertical="top"/>
    </xf>
    <xf numFmtId="0" fontId="15" fillId="0" borderId="0" xfId="0" applyFont="1" applyBorder="1" applyAlignment="1">
      <alignment horizontal="left" vertical="top"/>
    </xf>
    <xf numFmtId="0" fontId="15" fillId="0" borderId="1" xfId="0" applyFont="1" applyBorder="1" applyAlignment="1">
      <alignment horizontal="left" vertical="top"/>
    </xf>
    <xf numFmtId="0" fontId="0" fillId="0" borderId="1" xfId="0" applyFont="1" applyBorder="1" applyAlignment="1">
      <alignment horizontal="left" vertical="top"/>
    </xf>
    <xf numFmtId="0" fontId="11" fillId="0" borderId="1" xfId="0" applyFont="1" applyBorder="1" applyAlignment="1">
      <alignment horizontal="center" vertical="center"/>
    </xf>
    <xf numFmtId="0" fontId="0" fillId="0" borderId="1" xfId="0" applyBorder="1" applyAlignment="1">
      <alignment horizontal="center" vertical="center"/>
    </xf>
    <xf numFmtId="9" fontId="0" fillId="0" borderId="1" xfId="2" applyFont="1" applyBorder="1" applyAlignment="1">
      <alignment horizontal="center" vertical="center"/>
    </xf>
    <xf numFmtId="0" fontId="1" fillId="4" borderId="0" xfId="0" applyFont="1" applyFill="1" applyAlignment="1">
      <alignment vertical="center"/>
    </xf>
    <xf numFmtId="0" fontId="12" fillId="0" borderId="1" xfId="0" applyFont="1" applyBorder="1" applyAlignment="1">
      <alignment horizontal="left"/>
    </xf>
    <xf numFmtId="0" fontId="12" fillId="0" borderId="0" xfId="0" applyFont="1"/>
    <xf numFmtId="0" fontId="12" fillId="0" borderId="0" xfId="0" applyFont="1" applyAlignment="1">
      <alignment horizontal="left"/>
    </xf>
    <xf numFmtId="0" fontId="12" fillId="0" borderId="0" xfId="0" applyFont="1" applyAlignment="1">
      <alignment horizontal="right"/>
    </xf>
    <xf numFmtId="0" fontId="14" fillId="0" borderId="0" xfId="0" applyFont="1" applyAlignment="1">
      <alignment horizontal="left"/>
    </xf>
    <xf numFmtId="2" fontId="11" fillId="0" borderId="0" xfId="0" applyNumberFormat="1" applyFont="1"/>
    <xf numFmtId="11" fontId="0" fillId="0" borderId="0" xfId="0" applyNumberFormat="1"/>
    <xf numFmtId="0" fontId="5" fillId="0" borderId="0" xfId="0" applyFont="1" applyFill="1" applyBorder="1"/>
    <xf numFmtId="0" fontId="16" fillId="0" borderId="0" xfId="0" applyFont="1" applyFill="1" applyBorder="1" applyAlignment="1">
      <alignment horizontal="left"/>
    </xf>
    <xf numFmtId="0" fontId="16" fillId="0" borderId="0" xfId="0" applyFont="1" applyFill="1" applyBorder="1"/>
    <xf numFmtId="0" fontId="6" fillId="0" borderId="0" xfId="0" applyFont="1" applyFill="1" applyBorder="1"/>
    <xf numFmtId="0" fontId="16" fillId="0" borderId="0" xfId="0" applyFont="1" applyFill="1" applyBorder="1" applyAlignment="1">
      <alignment horizontal="right"/>
    </xf>
    <xf numFmtId="2" fontId="5" fillId="0" borderId="0" xfId="0" applyNumberFormat="1" applyFont="1" applyFill="1" applyBorder="1"/>
    <xf numFmtId="11" fontId="5" fillId="0" borderId="0" xfId="0" applyNumberFormat="1" applyFont="1" applyFill="1" applyBorder="1"/>
    <xf numFmtId="0" fontId="5" fillId="0" borderId="0" xfId="0" applyFont="1" applyFill="1" applyBorder="1" applyAlignment="1">
      <alignment horizontal="right"/>
    </xf>
    <xf numFmtId="0" fontId="12" fillId="0" borderId="0" xfId="0" applyFont="1" applyAlignment="1">
      <alignment horizontal="center" vertical="top"/>
    </xf>
    <xf numFmtId="0" fontId="12" fillId="0" borderId="1" xfId="0" applyFont="1" applyBorder="1" applyAlignment="1">
      <alignment horizontal="center" vertical="top"/>
    </xf>
    <xf numFmtId="0" fontId="1" fillId="3" borderId="3" xfId="0" applyFont="1" applyFill="1" applyBorder="1" applyAlignment="1">
      <alignment horizontal="left" vertical="top"/>
    </xf>
    <xf numFmtId="0" fontId="0" fillId="0" borderId="2" xfId="0" applyBorder="1" applyAlignment="1">
      <alignment horizontal="left"/>
    </xf>
    <xf numFmtId="0" fontId="0" fillId="0" borderId="0" xfId="0" applyBorder="1" applyAlignment="1">
      <alignment horizontal="left"/>
    </xf>
    <xf numFmtId="0" fontId="0" fillId="3" borderId="3" xfId="0" applyFill="1" applyBorder="1" applyAlignment="1">
      <alignment horizontal="left" vertical="top"/>
    </xf>
    <xf numFmtId="2" fontId="0" fillId="0" borderId="1" xfId="0" applyNumberFormat="1" applyFill="1" applyBorder="1" applyAlignment="1">
      <alignment horizontal="right"/>
    </xf>
    <xf numFmtId="2" fontId="5" fillId="0" borderId="2" xfId="0" applyNumberFormat="1" applyFont="1" applyFill="1" applyBorder="1" applyAlignment="1">
      <alignment horizontal="right"/>
    </xf>
    <xf numFmtId="2" fontId="5" fillId="0" borderId="0" xfId="0" applyNumberFormat="1" applyFont="1" applyFill="1" applyBorder="1" applyAlignment="1">
      <alignment horizontal="right"/>
    </xf>
    <xf numFmtId="2" fontId="5" fillId="0" borderId="1" xfId="0" applyNumberFormat="1" applyFont="1" applyFill="1" applyBorder="1" applyAlignment="1">
      <alignment horizontal="right"/>
    </xf>
    <xf numFmtId="0" fontId="0" fillId="0" borderId="3" xfId="0" applyBorder="1"/>
    <xf numFmtId="0" fontId="0" fillId="0" borderId="3" xfId="0" applyBorder="1" applyAlignment="1">
      <alignment horizontal="left"/>
    </xf>
    <xf numFmtId="167" fontId="0" fillId="0" borderId="3" xfId="0" applyNumberFormat="1" applyBorder="1"/>
    <xf numFmtId="2" fontId="0" fillId="0" borderId="3" xfId="0" applyNumberFormat="1" applyBorder="1" applyAlignment="1">
      <alignment horizontal="right"/>
    </xf>
    <xf numFmtId="0" fontId="1" fillId="3" borderId="2" xfId="0" applyFont="1" applyFill="1" applyBorder="1" applyAlignment="1">
      <alignment vertical="top"/>
    </xf>
    <xf numFmtId="0" fontId="1" fillId="3" borderId="2" xfId="0" applyFont="1" applyFill="1" applyBorder="1" applyAlignment="1">
      <alignment horizontal="left" vertical="top"/>
    </xf>
    <xf numFmtId="0" fontId="0" fillId="3" borderId="2" xfId="0" applyFill="1" applyBorder="1" applyAlignment="1">
      <alignment horizontal="left" vertical="top"/>
    </xf>
    <xf numFmtId="167" fontId="0" fillId="3" borderId="2" xfId="0" applyNumberFormat="1" applyFill="1" applyBorder="1" applyAlignment="1">
      <alignment vertical="top"/>
    </xf>
    <xf numFmtId="0" fontId="0" fillId="3" borderId="2" xfId="0" applyFill="1" applyBorder="1" applyAlignment="1">
      <alignment horizontal="right" vertical="top"/>
    </xf>
    <xf numFmtId="2" fontId="0" fillId="0" borderId="0" xfId="0" applyNumberFormat="1" applyFill="1" applyBorder="1" applyAlignment="1">
      <alignment horizontal="right"/>
    </xf>
    <xf numFmtId="2" fontId="0" fillId="0" borderId="2" xfId="0" applyNumberFormat="1" applyFill="1" applyBorder="1" applyAlignment="1">
      <alignment horizontal="right"/>
    </xf>
    <xf numFmtId="0" fontId="12" fillId="0" borderId="0" xfId="0" applyFont="1" applyAlignment="1">
      <alignment vertical="center"/>
    </xf>
    <xf numFmtId="0" fontId="1" fillId="0" borderId="2" xfId="0" applyFont="1" applyBorder="1" applyAlignment="1">
      <alignment horizontal="left" vertical="top"/>
    </xf>
    <xf numFmtId="0" fontId="1" fillId="0" borderId="2" xfId="0" applyFont="1" applyBorder="1" applyAlignment="1">
      <alignment horizontal="center" vertical="top"/>
    </xf>
    <xf numFmtId="0" fontId="0" fillId="0" borderId="0" xfId="0" applyFont="1" applyAlignment="1">
      <alignment vertical="top"/>
    </xf>
    <xf numFmtId="0" fontId="12" fillId="0" borderId="0" xfId="0" applyFont="1" applyAlignment="1">
      <alignment vertical="top"/>
    </xf>
    <xf numFmtId="0" fontId="2" fillId="0" borderId="0" xfId="0" applyFont="1"/>
    <xf numFmtId="0" fontId="0" fillId="0" borderId="0" xfId="0" applyAlignment="1"/>
    <xf numFmtId="0" fontId="0" fillId="3" borderId="1" xfId="0" applyFill="1" applyBorder="1" applyAlignment="1">
      <alignment horizontal="left" vertical="top"/>
    </xf>
    <xf numFmtId="0" fontId="12" fillId="4" borderId="0" xfId="0" applyFont="1" applyFill="1"/>
    <xf numFmtId="0" fontId="12" fillId="0" borderId="0" xfId="0" applyFont="1" applyFill="1"/>
    <xf numFmtId="11" fontId="0" fillId="0" borderId="0" xfId="0" applyNumberFormat="1" applyAlignment="1">
      <alignment horizontal="right" vertical="top"/>
    </xf>
    <xf numFmtId="0" fontId="11" fillId="0" borderId="0" xfId="0" applyFont="1" applyAlignment="1">
      <alignment horizontal="left" vertical="top"/>
    </xf>
    <xf numFmtId="0" fontId="11" fillId="0" borderId="0" xfId="0" applyFont="1" applyFill="1" applyAlignment="1">
      <alignment vertical="top"/>
    </xf>
    <xf numFmtId="0" fontId="12" fillId="0" borderId="1" xfId="0" applyFont="1" applyBorder="1" applyAlignment="1">
      <alignment horizontal="center" vertical="top"/>
    </xf>
    <xf numFmtId="0" fontId="12" fillId="0" borderId="0" xfId="0" applyFont="1" applyBorder="1" applyAlignment="1">
      <alignment horizontal="left" vertical="top"/>
    </xf>
    <xf numFmtId="0" fontId="11" fillId="0" borderId="1" xfId="0" applyFont="1" applyBorder="1" applyAlignment="1">
      <alignment horizontal="center" vertical="center" wrapText="1"/>
    </xf>
    <xf numFmtId="0" fontId="0" fillId="0" borderId="4" xfId="0" applyBorder="1"/>
    <xf numFmtId="0" fontId="0" fillId="0" borderId="5" xfId="0" applyBorder="1"/>
    <xf numFmtId="1" fontId="0" fillId="0" borderId="5" xfId="0" applyNumberFormat="1" applyBorder="1"/>
    <xf numFmtId="0" fontId="8" fillId="0" borderId="4" xfId="0" applyFont="1" applyBorder="1"/>
    <xf numFmtId="1" fontId="8" fillId="0" borderId="5" xfId="0" applyNumberFormat="1" applyFont="1" applyBorder="1"/>
    <xf numFmtId="0" fontId="5" fillId="0" borderId="4" xfId="0" applyFont="1" applyBorder="1"/>
    <xf numFmtId="0" fontId="5" fillId="0" borderId="5" xfId="0" applyFont="1" applyBorder="1"/>
    <xf numFmtId="1" fontId="5" fillId="0" borderId="5" xfId="0" applyNumberFormat="1" applyFont="1" applyBorder="1"/>
    <xf numFmtId="0" fontId="0" fillId="3" borderId="1" xfId="0" applyFill="1" applyBorder="1" applyAlignment="1">
      <alignment horizontal="left" vertical="top"/>
    </xf>
    <xf numFmtId="0" fontId="12" fillId="0" borderId="1" xfId="0" applyFont="1" applyBorder="1" applyAlignment="1">
      <alignment horizontal="center" vertical="top"/>
    </xf>
    <xf numFmtId="0" fontId="0" fillId="3" borderId="1" xfId="0" applyFill="1" applyBorder="1" applyAlignment="1">
      <alignment horizontal="left" vertical="top"/>
    </xf>
    <xf numFmtId="0" fontId="1" fillId="3" borderId="0" xfId="0" applyFont="1" applyFill="1" applyAlignment="1">
      <alignment horizontal="left" vertical="top"/>
    </xf>
    <xf numFmtId="0" fontId="0" fillId="0" borderId="0" xfId="0" applyAlignment="1">
      <alignment horizontal="left" vertical="top" wrapText="1"/>
    </xf>
    <xf numFmtId="0" fontId="12" fillId="0" borderId="2" xfId="0" applyFont="1" applyBorder="1" applyAlignment="1">
      <alignment horizontal="right" vertical="top"/>
    </xf>
    <xf numFmtId="0" fontId="12" fillId="0" borderId="1" xfId="0" applyFont="1" applyBorder="1" applyAlignment="1">
      <alignment horizontal="right" vertical="top"/>
    </xf>
    <xf numFmtId="0" fontId="12" fillId="0" borderId="2" xfId="0" applyFont="1" applyBorder="1" applyAlignment="1">
      <alignment horizontal="center" vertical="top"/>
    </xf>
    <xf numFmtId="0" fontId="12" fillId="0" borderId="1" xfId="0" applyFont="1" applyBorder="1" applyAlignment="1">
      <alignment horizontal="center" vertical="top"/>
    </xf>
    <xf numFmtId="0" fontId="0" fillId="0" borderId="0" xfId="0" applyAlignment="1">
      <alignment horizontal="left" wrapText="1"/>
    </xf>
    <xf numFmtId="0" fontId="0" fillId="3" borderId="1" xfId="0" applyFont="1" applyFill="1" applyBorder="1" applyAlignment="1">
      <alignment horizontal="left" vertical="top"/>
    </xf>
    <xf numFmtId="0" fontId="12" fillId="0" borderId="0" xfId="0" applyFont="1" applyBorder="1" applyAlignment="1">
      <alignment horizontal="left" vertical="top"/>
    </xf>
    <xf numFmtId="0" fontId="12" fillId="0" borderId="1" xfId="0" applyFont="1" applyBorder="1" applyAlignment="1">
      <alignment horizontal="left" vertical="top"/>
    </xf>
    <xf numFmtId="0" fontId="1" fillId="2" borderId="0" xfId="0" applyFont="1" applyFill="1" applyBorder="1" applyAlignment="1">
      <alignment horizontal="left" vertical="center"/>
    </xf>
  </cellXfs>
  <cellStyles count="3">
    <cellStyle name="Hyperlink" xfId="1" builtinId="8"/>
    <cellStyle name="Normal" xfId="0" builtinId="0"/>
    <cellStyle name="Percent" xfId="2" builtinId="5"/>
  </cellStyles>
  <dxfs count="0"/>
  <tableStyles count="0" defaultTableStyle="TableStyleMedium2" defaultPivotStyle="PivotStyleLight16"/>
  <colors>
    <mruColors>
      <color rgb="FFF46666"/>
      <color rgb="FFFFC1C1"/>
      <color rgb="FFC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 Id="rId4" Type="http://schemas.openxmlformats.org/officeDocument/2006/relationships/image" Target="../media/image5.png"/></Relationships>
</file>

<file path=xl/drawings/_rels/drawing3.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image" Target="../media/image7.png"/><Relationship Id="rId1" Type="http://schemas.openxmlformats.org/officeDocument/2006/relationships/image" Target="../media/image6.png"/><Relationship Id="rId4" Type="http://schemas.openxmlformats.org/officeDocument/2006/relationships/image" Target="../media/image9.png"/></Relationships>
</file>

<file path=xl/drawings/_rels/drawing4.xml.rels><?xml version="1.0" encoding="UTF-8" standalone="yes"?>
<Relationships xmlns="http://schemas.openxmlformats.org/package/2006/relationships"><Relationship Id="rId3" Type="http://schemas.openxmlformats.org/officeDocument/2006/relationships/image" Target="../media/image12.png"/><Relationship Id="rId2" Type="http://schemas.openxmlformats.org/officeDocument/2006/relationships/image" Target="../media/image11.png"/><Relationship Id="rId1" Type="http://schemas.openxmlformats.org/officeDocument/2006/relationships/image" Target="../media/image10.png"/></Relationships>
</file>

<file path=xl/drawings/drawing1.xml><?xml version="1.0" encoding="utf-8"?>
<xdr:wsDr xmlns:xdr="http://schemas.openxmlformats.org/drawingml/2006/spreadsheetDrawing" xmlns:a="http://schemas.openxmlformats.org/drawingml/2006/main">
  <xdr:twoCellAnchor editAs="oneCell">
    <xdr:from>
      <xdr:col>1</xdr:col>
      <xdr:colOff>66676</xdr:colOff>
      <xdr:row>10</xdr:row>
      <xdr:rowOff>85725</xdr:rowOff>
    </xdr:from>
    <xdr:to>
      <xdr:col>5</xdr:col>
      <xdr:colOff>230638</xdr:colOff>
      <xdr:row>30</xdr:row>
      <xdr:rowOff>122908</xdr:rowOff>
    </xdr:to>
    <xdr:pic>
      <xdr:nvPicPr>
        <xdr:cNvPr id="2" name="Picture 1">
          <a:extLst>
            <a:ext uri="{FF2B5EF4-FFF2-40B4-BE49-F238E27FC236}">
              <a16:creationId xmlns:a16="http://schemas.microsoft.com/office/drawing/2014/main" id="{44C1A477-3AC9-4E4A-B015-5FF3459E147B}"/>
            </a:ext>
          </a:extLst>
        </xdr:cNvPr>
        <xdr:cNvPicPr>
          <a:picLocks noChangeAspect="1"/>
        </xdr:cNvPicPr>
      </xdr:nvPicPr>
      <xdr:blipFill>
        <a:blip xmlns:r="http://schemas.openxmlformats.org/officeDocument/2006/relationships" r:embed="rId1"/>
        <a:stretch>
          <a:fillRect/>
        </a:stretch>
      </xdr:blipFill>
      <xdr:spPr>
        <a:xfrm>
          <a:off x="676276" y="1990725"/>
          <a:ext cx="4012062" cy="384718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9</xdr:col>
      <xdr:colOff>1</xdr:colOff>
      <xdr:row>6</xdr:row>
      <xdr:rowOff>0</xdr:rowOff>
    </xdr:from>
    <xdr:to>
      <xdr:col>17</xdr:col>
      <xdr:colOff>1933913</xdr:colOff>
      <xdr:row>20</xdr:row>
      <xdr:rowOff>28575</xdr:rowOff>
    </xdr:to>
    <xdr:pic>
      <xdr:nvPicPr>
        <xdr:cNvPr id="6" name="Picture 5">
          <a:extLst>
            <a:ext uri="{FF2B5EF4-FFF2-40B4-BE49-F238E27FC236}">
              <a16:creationId xmlns:a16="http://schemas.microsoft.com/office/drawing/2014/main" id="{C66668E8-2E0B-45CD-A6DB-E1E010B3353D}"/>
            </a:ext>
          </a:extLst>
        </xdr:cNvPr>
        <xdr:cNvPicPr>
          <a:picLocks noChangeAspect="1"/>
        </xdr:cNvPicPr>
      </xdr:nvPicPr>
      <xdr:blipFill>
        <a:blip xmlns:r="http://schemas.openxmlformats.org/officeDocument/2006/relationships" r:embed="rId1"/>
        <a:stretch>
          <a:fillRect/>
        </a:stretch>
      </xdr:blipFill>
      <xdr:spPr>
        <a:xfrm>
          <a:off x="10915651" y="1143000"/>
          <a:ext cx="6810712" cy="2695575"/>
        </a:xfrm>
        <a:prstGeom prst="rect">
          <a:avLst/>
        </a:prstGeom>
      </xdr:spPr>
    </xdr:pic>
    <xdr:clientData/>
  </xdr:twoCellAnchor>
  <xdr:twoCellAnchor editAs="oneCell">
    <xdr:from>
      <xdr:col>9</xdr:col>
      <xdr:colOff>47625</xdr:colOff>
      <xdr:row>140</xdr:row>
      <xdr:rowOff>47625</xdr:rowOff>
    </xdr:from>
    <xdr:to>
      <xdr:col>17</xdr:col>
      <xdr:colOff>2148847</xdr:colOff>
      <xdr:row>158</xdr:row>
      <xdr:rowOff>85084</xdr:rowOff>
    </xdr:to>
    <xdr:pic>
      <xdr:nvPicPr>
        <xdr:cNvPr id="7" name="Picture 6">
          <a:extLst>
            <a:ext uri="{FF2B5EF4-FFF2-40B4-BE49-F238E27FC236}">
              <a16:creationId xmlns:a16="http://schemas.microsoft.com/office/drawing/2014/main" id="{61D08E5E-1567-4486-BA29-7FEF6BB56E85}"/>
            </a:ext>
          </a:extLst>
        </xdr:cNvPr>
        <xdr:cNvPicPr>
          <a:picLocks noChangeAspect="1"/>
        </xdr:cNvPicPr>
      </xdr:nvPicPr>
      <xdr:blipFill>
        <a:blip xmlns:r="http://schemas.openxmlformats.org/officeDocument/2006/relationships" r:embed="rId2"/>
        <a:stretch>
          <a:fillRect/>
        </a:stretch>
      </xdr:blipFill>
      <xdr:spPr>
        <a:xfrm>
          <a:off x="10963275" y="26717625"/>
          <a:ext cx="6978022" cy="3466459"/>
        </a:xfrm>
        <a:prstGeom prst="rect">
          <a:avLst/>
        </a:prstGeom>
      </xdr:spPr>
    </xdr:pic>
    <xdr:clientData/>
  </xdr:twoCellAnchor>
  <xdr:twoCellAnchor editAs="oneCell">
    <xdr:from>
      <xdr:col>9</xdr:col>
      <xdr:colOff>571500</xdr:colOff>
      <xdr:row>205</xdr:row>
      <xdr:rowOff>76200</xdr:rowOff>
    </xdr:from>
    <xdr:to>
      <xdr:col>15</xdr:col>
      <xdr:colOff>564010</xdr:colOff>
      <xdr:row>229</xdr:row>
      <xdr:rowOff>141919</xdr:rowOff>
    </xdr:to>
    <xdr:pic>
      <xdr:nvPicPr>
        <xdr:cNvPr id="8" name="Picture 7">
          <a:extLst>
            <a:ext uri="{FF2B5EF4-FFF2-40B4-BE49-F238E27FC236}">
              <a16:creationId xmlns:a16="http://schemas.microsoft.com/office/drawing/2014/main" id="{9E4FFF5E-0B89-45AF-A5D4-643E0DC45BE1}"/>
            </a:ext>
          </a:extLst>
        </xdr:cNvPr>
        <xdr:cNvPicPr>
          <a:picLocks noChangeAspect="1"/>
        </xdr:cNvPicPr>
      </xdr:nvPicPr>
      <xdr:blipFill>
        <a:blip xmlns:r="http://schemas.openxmlformats.org/officeDocument/2006/relationships" r:embed="rId3"/>
        <a:stretch>
          <a:fillRect/>
        </a:stretch>
      </xdr:blipFill>
      <xdr:spPr>
        <a:xfrm>
          <a:off x="11487150" y="39128700"/>
          <a:ext cx="3650110" cy="4637719"/>
        </a:xfrm>
        <a:prstGeom prst="rect">
          <a:avLst/>
        </a:prstGeom>
      </xdr:spPr>
    </xdr:pic>
    <xdr:clientData/>
  </xdr:twoCellAnchor>
  <xdr:twoCellAnchor editAs="oneCell">
    <xdr:from>
      <xdr:col>9</xdr:col>
      <xdr:colOff>0</xdr:colOff>
      <xdr:row>178</xdr:row>
      <xdr:rowOff>0</xdr:rowOff>
    </xdr:from>
    <xdr:to>
      <xdr:col>17</xdr:col>
      <xdr:colOff>492901</xdr:colOff>
      <xdr:row>197</xdr:row>
      <xdr:rowOff>28575</xdr:rowOff>
    </xdr:to>
    <xdr:pic>
      <xdr:nvPicPr>
        <xdr:cNvPr id="9" name="Picture 8">
          <a:extLst>
            <a:ext uri="{FF2B5EF4-FFF2-40B4-BE49-F238E27FC236}">
              <a16:creationId xmlns:a16="http://schemas.microsoft.com/office/drawing/2014/main" id="{D84B97C3-DC1F-47B8-B02E-83189951E34F}"/>
            </a:ext>
          </a:extLst>
        </xdr:cNvPr>
        <xdr:cNvPicPr>
          <a:picLocks noChangeAspect="1"/>
        </xdr:cNvPicPr>
      </xdr:nvPicPr>
      <xdr:blipFill>
        <a:blip xmlns:r="http://schemas.openxmlformats.org/officeDocument/2006/relationships" r:embed="rId4"/>
        <a:stretch>
          <a:fillRect/>
        </a:stretch>
      </xdr:blipFill>
      <xdr:spPr>
        <a:xfrm>
          <a:off x="10915650" y="33909000"/>
          <a:ext cx="5369701" cy="364807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9</xdr:col>
      <xdr:colOff>85724</xdr:colOff>
      <xdr:row>180</xdr:row>
      <xdr:rowOff>28575</xdr:rowOff>
    </xdr:from>
    <xdr:to>
      <xdr:col>19</xdr:col>
      <xdr:colOff>75039</xdr:colOff>
      <xdr:row>201</xdr:row>
      <xdr:rowOff>99351</xdr:rowOff>
    </xdr:to>
    <xdr:pic>
      <xdr:nvPicPr>
        <xdr:cNvPr id="5" name="Picture 4">
          <a:extLst>
            <a:ext uri="{FF2B5EF4-FFF2-40B4-BE49-F238E27FC236}">
              <a16:creationId xmlns:a16="http://schemas.microsoft.com/office/drawing/2014/main" id="{28C5127E-A229-44FF-87D4-8F7C0D060D13}"/>
            </a:ext>
          </a:extLst>
        </xdr:cNvPr>
        <xdr:cNvPicPr>
          <a:picLocks noChangeAspect="1"/>
        </xdr:cNvPicPr>
      </xdr:nvPicPr>
      <xdr:blipFill>
        <a:blip xmlns:r="http://schemas.openxmlformats.org/officeDocument/2006/relationships" r:embed="rId1"/>
        <a:stretch>
          <a:fillRect/>
        </a:stretch>
      </xdr:blipFill>
      <xdr:spPr>
        <a:xfrm>
          <a:off x="11001374" y="34318575"/>
          <a:ext cx="5990065" cy="4071276"/>
        </a:xfrm>
        <a:prstGeom prst="rect">
          <a:avLst/>
        </a:prstGeom>
      </xdr:spPr>
    </xdr:pic>
    <xdr:clientData/>
  </xdr:twoCellAnchor>
  <xdr:twoCellAnchor editAs="oneCell">
    <xdr:from>
      <xdr:col>9</xdr:col>
      <xdr:colOff>0</xdr:colOff>
      <xdr:row>206</xdr:row>
      <xdr:rowOff>0</xdr:rowOff>
    </xdr:from>
    <xdr:to>
      <xdr:col>19</xdr:col>
      <xdr:colOff>152834</xdr:colOff>
      <xdr:row>228</xdr:row>
      <xdr:rowOff>104775</xdr:rowOff>
    </xdr:to>
    <xdr:pic>
      <xdr:nvPicPr>
        <xdr:cNvPr id="6" name="Picture 5">
          <a:extLst>
            <a:ext uri="{FF2B5EF4-FFF2-40B4-BE49-F238E27FC236}">
              <a16:creationId xmlns:a16="http://schemas.microsoft.com/office/drawing/2014/main" id="{02D17562-59B5-4587-AEEE-AB26524C6945}"/>
            </a:ext>
          </a:extLst>
        </xdr:cNvPr>
        <xdr:cNvPicPr>
          <a:picLocks noChangeAspect="1"/>
        </xdr:cNvPicPr>
      </xdr:nvPicPr>
      <xdr:blipFill>
        <a:blip xmlns:r="http://schemas.openxmlformats.org/officeDocument/2006/relationships" r:embed="rId2"/>
        <a:stretch>
          <a:fillRect/>
        </a:stretch>
      </xdr:blipFill>
      <xdr:spPr>
        <a:xfrm>
          <a:off x="10915650" y="39243000"/>
          <a:ext cx="6153584" cy="4295775"/>
        </a:xfrm>
        <a:prstGeom prst="rect">
          <a:avLst/>
        </a:prstGeom>
      </xdr:spPr>
    </xdr:pic>
    <xdr:clientData/>
  </xdr:twoCellAnchor>
  <xdr:twoCellAnchor editAs="oneCell">
    <xdr:from>
      <xdr:col>9</xdr:col>
      <xdr:colOff>0</xdr:colOff>
      <xdr:row>153</xdr:row>
      <xdr:rowOff>0</xdr:rowOff>
    </xdr:from>
    <xdr:to>
      <xdr:col>18</xdr:col>
      <xdr:colOff>381000</xdr:colOff>
      <xdr:row>178</xdr:row>
      <xdr:rowOff>172221</xdr:rowOff>
    </xdr:to>
    <xdr:pic>
      <xdr:nvPicPr>
        <xdr:cNvPr id="8" name="Picture 7">
          <a:extLst>
            <a:ext uri="{FF2B5EF4-FFF2-40B4-BE49-F238E27FC236}">
              <a16:creationId xmlns:a16="http://schemas.microsoft.com/office/drawing/2014/main" id="{D1A85701-EFA0-434D-995C-D701DED1A715}"/>
            </a:ext>
          </a:extLst>
        </xdr:cNvPr>
        <xdr:cNvPicPr>
          <a:picLocks noChangeAspect="1"/>
        </xdr:cNvPicPr>
      </xdr:nvPicPr>
      <xdr:blipFill>
        <a:blip xmlns:r="http://schemas.openxmlformats.org/officeDocument/2006/relationships" r:embed="rId3"/>
        <a:stretch>
          <a:fillRect/>
        </a:stretch>
      </xdr:blipFill>
      <xdr:spPr>
        <a:xfrm>
          <a:off x="10915650" y="29146500"/>
          <a:ext cx="5867400" cy="4934721"/>
        </a:xfrm>
        <a:prstGeom prst="rect">
          <a:avLst/>
        </a:prstGeom>
      </xdr:spPr>
    </xdr:pic>
    <xdr:clientData/>
  </xdr:twoCellAnchor>
  <xdr:twoCellAnchor editAs="oneCell">
    <xdr:from>
      <xdr:col>9</xdr:col>
      <xdr:colOff>0</xdr:colOff>
      <xdr:row>5</xdr:row>
      <xdr:rowOff>0</xdr:rowOff>
    </xdr:from>
    <xdr:to>
      <xdr:col>17</xdr:col>
      <xdr:colOff>403728</xdr:colOff>
      <xdr:row>15</xdr:row>
      <xdr:rowOff>38100</xdr:rowOff>
    </xdr:to>
    <xdr:pic>
      <xdr:nvPicPr>
        <xdr:cNvPr id="9" name="Picture 8">
          <a:extLst>
            <a:ext uri="{FF2B5EF4-FFF2-40B4-BE49-F238E27FC236}">
              <a16:creationId xmlns:a16="http://schemas.microsoft.com/office/drawing/2014/main" id="{0ACA1AC6-D7E7-4403-9905-684A20C44A88}"/>
            </a:ext>
          </a:extLst>
        </xdr:cNvPr>
        <xdr:cNvPicPr>
          <a:picLocks noChangeAspect="1"/>
        </xdr:cNvPicPr>
      </xdr:nvPicPr>
      <xdr:blipFill>
        <a:blip xmlns:r="http://schemas.openxmlformats.org/officeDocument/2006/relationships" r:embed="rId4"/>
        <a:stretch>
          <a:fillRect/>
        </a:stretch>
      </xdr:blipFill>
      <xdr:spPr>
        <a:xfrm>
          <a:off x="10915650" y="952500"/>
          <a:ext cx="5280528" cy="19431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9</xdr:col>
      <xdr:colOff>510374</xdr:colOff>
      <xdr:row>114</xdr:row>
      <xdr:rowOff>0</xdr:rowOff>
    </xdr:from>
    <xdr:to>
      <xdr:col>15</xdr:col>
      <xdr:colOff>513488</xdr:colOff>
      <xdr:row>137</xdr:row>
      <xdr:rowOff>27537</xdr:rowOff>
    </xdr:to>
    <xdr:pic>
      <xdr:nvPicPr>
        <xdr:cNvPr id="3" name="Picture 2">
          <a:extLst>
            <a:ext uri="{FF2B5EF4-FFF2-40B4-BE49-F238E27FC236}">
              <a16:creationId xmlns:a16="http://schemas.microsoft.com/office/drawing/2014/main" id="{2064EA6B-715A-473B-BF9E-5FF3B120AEF7}"/>
            </a:ext>
          </a:extLst>
        </xdr:cNvPr>
        <xdr:cNvPicPr>
          <a:picLocks noChangeAspect="1"/>
        </xdr:cNvPicPr>
      </xdr:nvPicPr>
      <xdr:blipFill>
        <a:blip xmlns:r="http://schemas.openxmlformats.org/officeDocument/2006/relationships" r:embed="rId1"/>
        <a:stretch>
          <a:fillRect/>
        </a:stretch>
      </xdr:blipFill>
      <xdr:spPr>
        <a:xfrm>
          <a:off x="11426024" y="21717000"/>
          <a:ext cx="3660714" cy="4409037"/>
        </a:xfrm>
        <a:prstGeom prst="rect">
          <a:avLst/>
        </a:prstGeom>
      </xdr:spPr>
    </xdr:pic>
    <xdr:clientData/>
  </xdr:twoCellAnchor>
  <xdr:twoCellAnchor editAs="oneCell">
    <xdr:from>
      <xdr:col>8</xdr:col>
      <xdr:colOff>514351</xdr:colOff>
      <xdr:row>1</xdr:row>
      <xdr:rowOff>160925</xdr:rowOff>
    </xdr:from>
    <xdr:to>
      <xdr:col>16</xdr:col>
      <xdr:colOff>266701</xdr:colOff>
      <xdr:row>29</xdr:row>
      <xdr:rowOff>160925</xdr:rowOff>
    </xdr:to>
    <xdr:pic>
      <xdr:nvPicPr>
        <xdr:cNvPr id="5" name="Picture 4">
          <a:extLst>
            <a:ext uri="{FF2B5EF4-FFF2-40B4-BE49-F238E27FC236}">
              <a16:creationId xmlns:a16="http://schemas.microsoft.com/office/drawing/2014/main" id="{E65DED3C-1C5E-4488-AE63-7544B04A4C1B}"/>
            </a:ext>
          </a:extLst>
        </xdr:cNvPr>
        <xdr:cNvPicPr>
          <a:picLocks noChangeAspect="1"/>
        </xdr:cNvPicPr>
      </xdr:nvPicPr>
      <xdr:blipFill>
        <a:blip xmlns:r="http://schemas.openxmlformats.org/officeDocument/2006/relationships" r:embed="rId2"/>
        <a:stretch>
          <a:fillRect/>
        </a:stretch>
      </xdr:blipFill>
      <xdr:spPr>
        <a:xfrm>
          <a:off x="10820401" y="351425"/>
          <a:ext cx="4629150" cy="5334000"/>
        </a:xfrm>
        <a:prstGeom prst="rect">
          <a:avLst/>
        </a:prstGeom>
      </xdr:spPr>
    </xdr:pic>
    <xdr:clientData/>
  </xdr:twoCellAnchor>
  <xdr:twoCellAnchor editAs="oneCell">
    <xdr:from>
      <xdr:col>8</xdr:col>
      <xdr:colOff>600075</xdr:colOff>
      <xdr:row>114</xdr:row>
      <xdr:rowOff>0</xdr:rowOff>
    </xdr:from>
    <xdr:to>
      <xdr:col>16</xdr:col>
      <xdr:colOff>65660</xdr:colOff>
      <xdr:row>137</xdr:row>
      <xdr:rowOff>169849</xdr:rowOff>
    </xdr:to>
    <xdr:pic>
      <xdr:nvPicPr>
        <xdr:cNvPr id="6" name="Picture 5">
          <a:extLst>
            <a:ext uri="{FF2B5EF4-FFF2-40B4-BE49-F238E27FC236}">
              <a16:creationId xmlns:a16="http://schemas.microsoft.com/office/drawing/2014/main" id="{CE888F44-B15F-40E1-8A06-4EB7B2654F38}"/>
            </a:ext>
          </a:extLst>
        </xdr:cNvPr>
        <xdr:cNvPicPr>
          <a:picLocks noChangeAspect="1"/>
        </xdr:cNvPicPr>
      </xdr:nvPicPr>
      <xdr:blipFill>
        <a:blip xmlns:r="http://schemas.openxmlformats.org/officeDocument/2006/relationships" r:embed="rId3"/>
        <a:stretch>
          <a:fillRect/>
        </a:stretch>
      </xdr:blipFill>
      <xdr:spPr>
        <a:xfrm>
          <a:off x="10906125" y="21717000"/>
          <a:ext cx="4342385" cy="455134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hyperlink" Target="https://ecoinvent.org/the-ecoinvent-database/system-models/" TargetMode="External"/><Relationship Id="rId1" Type="http://schemas.openxmlformats.org/officeDocument/2006/relationships/hyperlink" Target="https://brightway.dev/"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energyplus.helpserve.com/knowledgebase/article/View/129/47/design-conditions-definitions-annual-for-all-ashrae-2013-design-condition-locations"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verosol.com/product/enviroscreen-g3-optimum/"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https://designbuilder.co.uk/helpv2/Content/_General_lighting.htm" TargetMode="External"/><Relationship Id="rId2" Type="http://schemas.openxmlformats.org/officeDocument/2006/relationships/hyperlink" Target="https://designbuilder.co.uk/helpv2/Content/_General_lighting.htm" TargetMode="External"/><Relationship Id="rId1" Type="http://schemas.openxmlformats.org/officeDocument/2006/relationships/hyperlink" Target="https://designbuilder.co.uk/helpv2/Content/_General_lighting.htm" TargetMode="External"/><Relationship Id="rId6" Type="http://schemas.openxmlformats.org/officeDocument/2006/relationships/printerSettings" Target="../printerSettings/printerSettings6.bin"/><Relationship Id="rId5" Type="http://schemas.openxmlformats.org/officeDocument/2006/relationships/hyperlink" Target="https://help.iesve.com/ve2018/table_11_radiant_fraction_for_casual_gains.htm" TargetMode="External"/><Relationship Id="rId4" Type="http://schemas.openxmlformats.org/officeDocument/2006/relationships/hyperlink" Target="https://designbuilder.co.uk/helpv2/Content/_General_lighting.htm"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6FA209-0D62-42EF-83CB-31D68C513EA1}">
  <dimension ref="B1:E25"/>
  <sheetViews>
    <sheetView workbookViewId="0">
      <selection activeCell="M19" sqref="M19"/>
    </sheetView>
  </sheetViews>
  <sheetFormatPr defaultRowHeight="15"/>
  <cols>
    <col min="1" max="1" width="9.140625" style="11"/>
    <col min="2" max="2" width="11.28515625" style="11" customWidth="1"/>
    <col min="3" max="3" width="24.85546875" style="11" bestFit="1" customWidth="1"/>
    <col min="4" max="4" width="27.42578125" style="11" customWidth="1"/>
    <col min="5" max="5" width="56" style="11" bestFit="1" customWidth="1"/>
    <col min="6" max="16384" width="9.140625" style="11"/>
  </cols>
  <sheetData>
    <row r="1" spans="2:5" s="10" customFormat="1">
      <c r="B1" s="9" t="s">
        <v>825</v>
      </c>
    </row>
    <row r="3" spans="2:5">
      <c r="B3" s="13" t="s">
        <v>839</v>
      </c>
      <c r="C3" s="13" t="s">
        <v>579</v>
      </c>
      <c r="D3" s="13" t="s">
        <v>840</v>
      </c>
      <c r="E3" s="13" t="s">
        <v>759</v>
      </c>
    </row>
    <row r="5" spans="2:5">
      <c r="B5" s="6" t="s">
        <v>826</v>
      </c>
      <c r="C5" s="47"/>
      <c r="D5" s="47"/>
      <c r="E5" s="47"/>
    </row>
    <row r="6" spans="2:5">
      <c r="B6" s="192">
        <v>1</v>
      </c>
      <c r="C6" s="11" t="s">
        <v>70</v>
      </c>
      <c r="E6" s="11" t="s">
        <v>835</v>
      </c>
    </row>
    <row r="7" spans="2:5">
      <c r="B7" s="192">
        <v>2</v>
      </c>
      <c r="C7" s="11" t="s">
        <v>405</v>
      </c>
    </row>
    <row r="8" spans="2:5">
      <c r="B8" s="192">
        <v>3</v>
      </c>
      <c r="C8" s="11" t="s">
        <v>127</v>
      </c>
      <c r="D8" s="11" t="s">
        <v>834</v>
      </c>
    </row>
    <row r="9" spans="2:5">
      <c r="B9" s="192">
        <v>4</v>
      </c>
      <c r="D9" s="11" t="s">
        <v>750</v>
      </c>
    </row>
    <row r="10" spans="2:5">
      <c r="B10" s="192">
        <v>5</v>
      </c>
      <c r="C10" s="11" t="s">
        <v>195</v>
      </c>
    </row>
    <row r="11" spans="2:5">
      <c r="B11" s="192">
        <v>6</v>
      </c>
      <c r="C11" s="11" t="s">
        <v>230</v>
      </c>
    </row>
    <row r="12" spans="2:5">
      <c r="B12" s="192">
        <v>7</v>
      </c>
      <c r="C12" s="11" t="s">
        <v>404</v>
      </c>
    </row>
    <row r="13" spans="2:5">
      <c r="B13" s="192">
        <v>8</v>
      </c>
      <c r="C13" s="11" t="s">
        <v>30</v>
      </c>
      <c r="E13" s="11" t="s">
        <v>836</v>
      </c>
    </row>
    <row r="14" spans="2:5">
      <c r="B14" s="192">
        <v>9</v>
      </c>
      <c r="C14" s="11" t="s">
        <v>1</v>
      </c>
      <c r="D14" s="11" t="s">
        <v>827</v>
      </c>
    </row>
    <row r="15" spans="2:5">
      <c r="B15" s="192">
        <v>10</v>
      </c>
      <c r="D15" s="11" t="s">
        <v>828</v>
      </c>
    </row>
    <row r="16" spans="2:5">
      <c r="B16" s="192">
        <v>11</v>
      </c>
      <c r="D16" s="11" t="s">
        <v>829</v>
      </c>
    </row>
    <row r="17" spans="2:5">
      <c r="B17" s="192">
        <v>12</v>
      </c>
      <c r="C17" s="11" t="s">
        <v>389</v>
      </c>
      <c r="E17" s="11" t="s">
        <v>837</v>
      </c>
    </row>
    <row r="18" spans="2:5">
      <c r="B18" s="192">
        <v>13</v>
      </c>
      <c r="C18" s="11" t="s">
        <v>830</v>
      </c>
    </row>
    <row r="20" spans="2:5">
      <c r="B20" s="6" t="s">
        <v>831</v>
      </c>
      <c r="C20" s="47"/>
      <c r="D20" s="47"/>
      <c r="E20" s="47"/>
    </row>
    <row r="21" spans="2:5">
      <c r="B21" s="192">
        <v>14</v>
      </c>
      <c r="C21" s="11" t="s">
        <v>832</v>
      </c>
      <c r="E21" s="11" t="s">
        <v>833</v>
      </c>
    </row>
    <row r="22" spans="2:5">
      <c r="B22" s="192"/>
    </row>
    <row r="23" spans="2:5">
      <c r="B23" s="6" t="s">
        <v>831</v>
      </c>
      <c r="C23" s="47"/>
      <c r="D23" s="47"/>
      <c r="E23" s="47"/>
    </row>
    <row r="24" spans="2:5">
      <c r="B24" s="192">
        <v>15</v>
      </c>
      <c r="C24" s="11" t="s">
        <v>838</v>
      </c>
      <c r="E24" s="11" t="s">
        <v>842</v>
      </c>
    </row>
    <row r="25" spans="2:5">
      <c r="B25" s="192">
        <v>16</v>
      </c>
      <c r="C25" s="11" t="s">
        <v>841</v>
      </c>
      <c r="E25" s="11" t="s">
        <v>842</v>
      </c>
    </row>
  </sheetData>
  <pageMargins left="0.7" right="0.7" top="0.75" bottom="0.75" header="0.3" footer="0.3"/>
  <pageSetup paperSize="9" orientation="portrait" horizontalDpi="1200" verticalDpi="12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4A06EF-1F50-4F94-9849-2C56D47FBE31}">
  <sheetPr codeName="Sheet9"/>
  <dimension ref="B1:W226"/>
  <sheetViews>
    <sheetView workbookViewId="0">
      <selection activeCell="F30" sqref="F30"/>
    </sheetView>
  </sheetViews>
  <sheetFormatPr defaultRowHeight="15"/>
  <cols>
    <col min="1" max="1" width="4.85546875" style="11" customWidth="1"/>
    <col min="2" max="2" width="24.140625" style="11" bestFit="1" customWidth="1"/>
    <col min="3" max="3" width="55" style="11" bestFit="1" customWidth="1"/>
    <col min="4" max="4" width="26.42578125" style="33" customWidth="1"/>
    <col min="5" max="5" width="12" style="26" bestFit="1" customWidth="1"/>
    <col min="6" max="6" width="13.85546875" style="41" customWidth="1"/>
    <col min="7" max="17" width="9.140625" style="11"/>
    <col min="18" max="18" width="33" style="11" customWidth="1"/>
    <col min="19" max="19" width="7.7109375" style="11" customWidth="1"/>
    <col min="20" max="20" width="5.7109375" style="11" bestFit="1" customWidth="1"/>
    <col min="21" max="21" width="24" style="11" bestFit="1" customWidth="1"/>
    <col min="22" max="22" width="13.42578125" style="11" customWidth="1"/>
    <col min="23" max="16384" width="9.140625" style="11"/>
  </cols>
  <sheetData>
    <row r="1" spans="2:23" s="10" customFormat="1">
      <c r="B1" s="9" t="s">
        <v>963</v>
      </c>
      <c r="D1" s="34"/>
      <c r="E1" s="25"/>
      <c r="F1" s="40"/>
    </row>
    <row r="3" spans="2:23">
      <c r="B3" s="11" t="s">
        <v>982</v>
      </c>
      <c r="C3" s="11" t="s">
        <v>983</v>
      </c>
      <c r="D3" s="11"/>
    </row>
    <row r="4" spans="2:23">
      <c r="C4" s="11" t="s">
        <v>984</v>
      </c>
      <c r="D4" s="11"/>
    </row>
    <row r="6" spans="2:23">
      <c r="B6" s="239" t="s">
        <v>972</v>
      </c>
      <c r="C6" s="239"/>
      <c r="D6" s="35"/>
      <c r="E6" s="28"/>
      <c r="F6" s="20"/>
      <c r="G6" s="11" t="s">
        <v>407</v>
      </c>
      <c r="H6" s="11" t="s">
        <v>407</v>
      </c>
      <c r="I6" s="11" t="s">
        <v>407</v>
      </c>
      <c r="S6" s="239" t="s">
        <v>523</v>
      </c>
      <c r="T6" s="239"/>
      <c r="U6" s="35"/>
      <c r="V6" s="28"/>
      <c r="W6" s="99"/>
    </row>
    <row r="7" spans="2:23" s="39" customFormat="1">
      <c r="B7" s="36"/>
      <c r="C7" s="11" t="s">
        <v>964</v>
      </c>
      <c r="D7" s="33" t="s">
        <v>965</v>
      </c>
      <c r="F7" s="36"/>
    </row>
    <row r="8" spans="2:23" s="39" customFormat="1">
      <c r="B8" s="36"/>
      <c r="C8" s="11" t="s">
        <v>966</v>
      </c>
      <c r="D8" s="33" t="s">
        <v>967</v>
      </c>
      <c r="F8" s="36"/>
    </row>
    <row r="9" spans="2:23" s="39" customFormat="1">
      <c r="B9" s="36"/>
      <c r="C9" s="36"/>
      <c r="D9" s="37"/>
      <c r="F9" s="36"/>
    </row>
    <row r="10" spans="2:23" s="39" customFormat="1">
      <c r="B10" s="36" t="s">
        <v>358</v>
      </c>
      <c r="C10" s="36" t="s">
        <v>359</v>
      </c>
      <c r="D10" s="37" t="s">
        <v>360</v>
      </c>
      <c r="F10" s="36" t="s">
        <v>361</v>
      </c>
    </row>
    <row r="11" spans="2:23" s="39" customFormat="1">
      <c r="B11" s="36"/>
      <c r="C11" s="36" t="s">
        <v>362</v>
      </c>
      <c r="D11" s="37" t="s">
        <v>363</v>
      </c>
      <c r="E11" s="38"/>
      <c r="F11" s="36"/>
      <c r="S11" s="39" t="s">
        <v>2</v>
      </c>
      <c r="T11" s="18" t="s">
        <v>522</v>
      </c>
      <c r="U11" s="126" t="s">
        <v>524</v>
      </c>
      <c r="V11" s="126"/>
      <c r="W11" s="126"/>
    </row>
    <row r="12" spans="2:23" s="39" customFormat="1">
      <c r="B12" s="36"/>
      <c r="C12" s="36"/>
      <c r="D12" s="37"/>
      <c r="E12" s="38"/>
      <c r="F12" s="36"/>
      <c r="V12" s="39" t="s">
        <v>526</v>
      </c>
      <c r="W12" s="39" t="s">
        <v>525</v>
      </c>
    </row>
    <row r="13" spans="2:23" s="39" customFormat="1">
      <c r="B13" s="36" t="s">
        <v>364</v>
      </c>
      <c r="C13" s="36" t="s">
        <v>365</v>
      </c>
      <c r="D13" s="37" t="s">
        <v>968</v>
      </c>
      <c r="F13" s="36"/>
    </row>
    <row r="14" spans="2:23" s="39" customFormat="1">
      <c r="B14" s="36"/>
      <c r="C14" s="36"/>
      <c r="D14" s="37"/>
      <c r="E14" s="38"/>
      <c r="F14" s="36"/>
      <c r="S14" s="39" t="s">
        <v>530</v>
      </c>
      <c r="T14" s="18" t="s">
        <v>527</v>
      </c>
      <c r="U14" s="126" t="s">
        <v>528</v>
      </c>
      <c r="V14" s="126"/>
      <c r="W14" s="126"/>
    </row>
    <row r="15" spans="2:23" s="39" customFormat="1">
      <c r="B15" s="36" t="s">
        <v>368</v>
      </c>
      <c r="C15" s="36" t="s">
        <v>369</v>
      </c>
      <c r="D15" s="37" t="s">
        <v>370</v>
      </c>
      <c r="E15" s="38"/>
      <c r="F15" s="36"/>
      <c r="V15" s="39" t="s">
        <v>526</v>
      </c>
      <c r="W15" s="39" t="s">
        <v>529</v>
      </c>
    </row>
    <row r="16" spans="2:23" s="39" customFormat="1">
      <c r="B16" s="36"/>
      <c r="C16" s="36" t="s">
        <v>371</v>
      </c>
      <c r="D16" s="37" t="s">
        <v>699</v>
      </c>
      <c r="E16" s="38"/>
      <c r="F16" s="36"/>
    </row>
    <row r="17" spans="2:23" s="39" customFormat="1">
      <c r="B17" s="36"/>
      <c r="C17" s="36"/>
      <c r="D17" s="37"/>
      <c r="E17" s="38"/>
      <c r="F17" s="36"/>
      <c r="S17" s="39" t="s">
        <v>530</v>
      </c>
      <c r="T17" s="18" t="s">
        <v>532</v>
      </c>
      <c r="U17" s="126" t="s">
        <v>531</v>
      </c>
      <c r="V17" s="126"/>
      <c r="W17" s="126"/>
    </row>
    <row r="18" spans="2:23" s="39" customFormat="1">
      <c r="B18" s="36" t="s">
        <v>373</v>
      </c>
      <c r="C18" s="36" t="s">
        <v>376</v>
      </c>
      <c r="D18" s="37" t="s">
        <v>377</v>
      </c>
      <c r="E18" s="38"/>
      <c r="F18" s="36" t="s">
        <v>385</v>
      </c>
    </row>
    <row r="19" spans="2:23" s="39" customFormat="1">
      <c r="B19" s="36"/>
      <c r="C19" s="36" t="s">
        <v>378</v>
      </c>
      <c r="D19" s="37" t="s">
        <v>379</v>
      </c>
      <c r="E19" s="38"/>
      <c r="F19" s="36"/>
      <c r="S19" s="39" t="s">
        <v>536</v>
      </c>
      <c r="T19" s="18" t="s">
        <v>534</v>
      </c>
      <c r="U19" s="126" t="s">
        <v>535</v>
      </c>
      <c r="V19" s="126"/>
      <c r="W19" s="126"/>
    </row>
    <row r="20" spans="2:23" s="39" customFormat="1">
      <c r="B20" s="36"/>
      <c r="C20" s="36" t="s">
        <v>380</v>
      </c>
      <c r="D20" s="37">
        <v>1</v>
      </c>
      <c r="E20" s="38" t="s">
        <v>247</v>
      </c>
      <c r="F20" s="36"/>
      <c r="V20" s="39" t="s">
        <v>526</v>
      </c>
      <c r="W20" s="39" t="s">
        <v>537</v>
      </c>
    </row>
    <row r="21" spans="2:23" s="39" customFormat="1">
      <c r="B21" s="36"/>
      <c r="C21" s="36" t="s">
        <v>381</v>
      </c>
      <c r="D21" s="37" t="s">
        <v>382</v>
      </c>
      <c r="E21" s="38"/>
      <c r="F21" s="36"/>
    </row>
    <row r="22" spans="2:23" s="39" customFormat="1">
      <c r="B22" s="36"/>
      <c r="C22" s="36" t="s">
        <v>383</v>
      </c>
      <c r="D22" s="37">
        <v>3600</v>
      </c>
      <c r="E22" s="38" t="s">
        <v>384</v>
      </c>
      <c r="F22" s="36"/>
    </row>
    <row r="23" spans="2:23">
      <c r="B23" s="39"/>
    </row>
    <row r="24" spans="2:23">
      <c r="B24" s="39" t="s">
        <v>661</v>
      </c>
      <c r="C24" s="11" t="s">
        <v>662</v>
      </c>
      <c r="D24" s="33" t="s">
        <v>272</v>
      </c>
      <c r="E24" s="26" t="s">
        <v>238</v>
      </c>
    </row>
    <row r="25" spans="2:23">
      <c r="B25" s="39"/>
      <c r="C25" s="11" t="s">
        <v>663</v>
      </c>
      <c r="D25" s="33">
        <v>1</v>
      </c>
    </row>
    <row r="26" spans="2:23">
      <c r="B26" s="39"/>
    </row>
    <row r="27" spans="2:23">
      <c r="B27" s="39" t="s">
        <v>664</v>
      </c>
      <c r="C27" s="11" t="s">
        <v>665</v>
      </c>
      <c r="D27" s="33" t="s">
        <v>969</v>
      </c>
    </row>
    <row r="28" spans="2:23">
      <c r="B28" s="39"/>
      <c r="C28" s="11" t="s">
        <v>667</v>
      </c>
      <c r="D28" s="33" t="s">
        <v>272</v>
      </c>
    </row>
    <row r="29" spans="2:23">
      <c r="B29" s="39"/>
      <c r="C29" s="11" t="s">
        <v>668</v>
      </c>
      <c r="D29" s="33">
        <v>1</v>
      </c>
    </row>
    <row r="30" spans="2:23">
      <c r="C30" s="11" t="s">
        <v>669</v>
      </c>
      <c r="D30" s="33">
        <v>7</v>
      </c>
      <c r="E30" s="26" t="s">
        <v>27</v>
      </c>
    </row>
    <row r="31" spans="2:23">
      <c r="C31" s="11" t="s">
        <v>670</v>
      </c>
      <c r="D31" s="33">
        <v>8.0000000000000002E-3</v>
      </c>
      <c r="E31" s="26" t="s">
        <v>304</v>
      </c>
    </row>
    <row r="32" spans="2:23">
      <c r="C32" s="11" t="s">
        <v>672</v>
      </c>
      <c r="D32" s="33">
        <v>12.8</v>
      </c>
      <c r="E32" s="26" t="s">
        <v>27</v>
      </c>
    </row>
    <row r="33" spans="2:23">
      <c r="C33" s="11" t="s">
        <v>671</v>
      </c>
      <c r="D33" s="33">
        <v>8.0000000000000002E-3</v>
      </c>
      <c r="E33" s="26" t="s">
        <v>304</v>
      </c>
    </row>
    <row r="34" spans="2:23">
      <c r="C34" s="11" t="s">
        <v>673</v>
      </c>
      <c r="D34" s="33">
        <v>15.5</v>
      </c>
      <c r="E34" s="26" t="s">
        <v>27</v>
      </c>
    </row>
    <row r="35" spans="2:23">
      <c r="C35" s="11" t="s">
        <v>674</v>
      </c>
      <c r="D35" s="33">
        <v>21</v>
      </c>
      <c r="E35" s="26" t="s">
        <v>27</v>
      </c>
    </row>
    <row r="36" spans="2:23">
      <c r="C36" s="11" t="s">
        <v>675</v>
      </c>
      <c r="D36" s="33" t="s">
        <v>970</v>
      </c>
    </row>
    <row r="37" spans="2:23">
      <c r="C37" s="11" t="s">
        <v>676</v>
      </c>
      <c r="D37" s="33" t="s">
        <v>587</v>
      </c>
    </row>
    <row r="38" spans="2:23">
      <c r="C38" s="11" t="s">
        <v>677</v>
      </c>
      <c r="D38" s="33" t="s">
        <v>587</v>
      </c>
    </row>
    <row r="39" spans="2:23">
      <c r="C39" s="11" t="s">
        <v>678</v>
      </c>
      <c r="D39" s="33">
        <v>8.5000000000000006E-3</v>
      </c>
      <c r="E39" s="26" t="s">
        <v>304</v>
      </c>
    </row>
    <row r="40" spans="2:23">
      <c r="C40" s="11" t="s">
        <v>679</v>
      </c>
      <c r="D40" s="33">
        <v>8.0000000000000002E-3</v>
      </c>
      <c r="E40" s="26" t="s">
        <v>304</v>
      </c>
    </row>
    <row r="41" spans="2:23">
      <c r="C41" s="11" t="s">
        <v>256</v>
      </c>
      <c r="D41" s="33" t="s">
        <v>680</v>
      </c>
    </row>
    <row r="42" spans="2:23">
      <c r="C42" s="11" t="s">
        <v>258</v>
      </c>
      <c r="D42" s="33">
        <v>0</v>
      </c>
      <c r="E42" s="26" t="s">
        <v>238</v>
      </c>
    </row>
    <row r="43" spans="2:23">
      <c r="C43" s="11" t="s">
        <v>262</v>
      </c>
      <c r="D43" s="33" t="s">
        <v>680</v>
      </c>
    </row>
    <row r="44" spans="2:23">
      <c r="C44" s="11" t="s">
        <v>263</v>
      </c>
      <c r="D44" s="33">
        <v>0</v>
      </c>
      <c r="E44" s="26" t="s">
        <v>238</v>
      </c>
    </row>
    <row r="45" spans="2:23">
      <c r="C45" s="11" t="s">
        <v>683</v>
      </c>
      <c r="D45" s="33" t="s">
        <v>971</v>
      </c>
    </row>
    <row r="46" spans="2:23">
      <c r="C46" s="11" t="s">
        <v>684</v>
      </c>
      <c r="D46" s="33">
        <v>1</v>
      </c>
    </row>
    <row r="47" spans="2:23" s="41" customFormat="1">
      <c r="B47" s="11"/>
      <c r="C47" s="11"/>
      <c r="D47" s="33"/>
      <c r="E47" s="26"/>
      <c r="G47" s="11"/>
      <c r="H47" s="11"/>
      <c r="I47" s="11"/>
      <c r="J47" s="11"/>
      <c r="K47" s="11"/>
      <c r="L47" s="11"/>
      <c r="M47" s="11"/>
      <c r="N47" s="11"/>
      <c r="O47" s="11"/>
      <c r="P47" s="11"/>
      <c r="Q47" s="11"/>
      <c r="R47" s="11"/>
      <c r="S47" s="11"/>
      <c r="T47" s="11"/>
      <c r="U47" s="11"/>
      <c r="V47" s="11"/>
      <c r="W47" s="11"/>
    </row>
    <row r="48" spans="2:23" s="41" customFormat="1">
      <c r="B48" s="11"/>
      <c r="C48" s="11" t="s">
        <v>916</v>
      </c>
      <c r="D48" s="33">
        <v>0.01</v>
      </c>
      <c r="E48" s="26" t="s">
        <v>237</v>
      </c>
      <c r="G48" s="11"/>
      <c r="H48" s="11"/>
      <c r="I48" s="11"/>
      <c r="J48" s="11"/>
      <c r="K48" s="11"/>
      <c r="L48" s="11"/>
      <c r="M48" s="11"/>
      <c r="N48" s="11"/>
      <c r="O48" s="11"/>
      <c r="P48" s="11"/>
      <c r="Q48" s="11"/>
      <c r="R48" s="11"/>
      <c r="S48" s="11"/>
      <c r="T48" s="11"/>
      <c r="U48" s="11"/>
      <c r="V48" s="11"/>
      <c r="W48" s="11"/>
    </row>
    <row r="49" spans="2:23" s="41" customFormat="1">
      <c r="B49" s="11"/>
      <c r="C49" s="11" t="s">
        <v>922</v>
      </c>
      <c r="D49" s="33">
        <v>1</v>
      </c>
      <c r="E49" s="26"/>
      <c r="G49" s="11"/>
      <c r="H49" s="11"/>
      <c r="I49" s="11"/>
      <c r="J49" s="11"/>
      <c r="K49" s="11"/>
      <c r="L49" s="11"/>
      <c r="M49" s="11"/>
      <c r="N49" s="11"/>
      <c r="O49" s="11"/>
      <c r="P49" s="11"/>
      <c r="Q49" s="11"/>
      <c r="R49" s="11"/>
      <c r="S49" s="11"/>
      <c r="T49" s="11"/>
      <c r="U49" s="11"/>
      <c r="V49" s="11"/>
      <c r="W49" s="11"/>
    </row>
    <row r="50" spans="2:23" s="41" customFormat="1">
      <c r="B50" s="11"/>
      <c r="C50" s="11" t="s">
        <v>917</v>
      </c>
      <c r="D50" s="223">
        <v>4.0000000000000003E-5</v>
      </c>
      <c r="E50" s="26" t="s">
        <v>918</v>
      </c>
      <c r="G50" s="11"/>
      <c r="H50" s="11"/>
      <c r="I50" s="11"/>
      <c r="J50" s="11"/>
      <c r="K50" s="11"/>
      <c r="L50" s="11"/>
      <c r="M50" s="11"/>
      <c r="N50" s="11"/>
      <c r="O50" s="11"/>
      <c r="P50" s="11"/>
      <c r="Q50" s="11"/>
      <c r="R50" s="11"/>
      <c r="S50" s="11"/>
      <c r="T50" s="11"/>
      <c r="U50" s="11"/>
      <c r="V50" s="11"/>
      <c r="W50" s="11"/>
    </row>
    <row r="51" spans="2:23" s="41" customFormat="1">
      <c r="B51" s="11"/>
      <c r="C51" s="11"/>
      <c r="D51" s="33"/>
      <c r="E51" s="26"/>
      <c r="G51" s="11"/>
      <c r="H51" s="11"/>
      <c r="I51" s="11"/>
      <c r="J51" s="11"/>
      <c r="K51" s="11"/>
      <c r="L51" s="11"/>
      <c r="M51" s="11"/>
      <c r="N51" s="11"/>
      <c r="O51" s="11"/>
      <c r="P51" s="11"/>
      <c r="Q51" s="11"/>
      <c r="R51" s="11"/>
      <c r="S51" s="11"/>
      <c r="T51" s="11"/>
      <c r="U51" s="11"/>
      <c r="V51" s="11"/>
      <c r="W51" s="11"/>
    </row>
    <row r="52" spans="2:23" s="41" customFormat="1">
      <c r="B52" s="11"/>
      <c r="C52" s="11" t="s">
        <v>919</v>
      </c>
      <c r="D52" s="33">
        <v>0.01</v>
      </c>
      <c r="E52" s="26" t="s">
        <v>237</v>
      </c>
      <c r="G52" s="11"/>
      <c r="H52" s="11"/>
      <c r="I52" s="11"/>
      <c r="J52" s="11"/>
      <c r="K52" s="11"/>
      <c r="L52" s="11"/>
      <c r="M52" s="11"/>
      <c r="N52" s="11"/>
      <c r="O52" s="11"/>
      <c r="P52" s="11"/>
      <c r="Q52" s="11"/>
      <c r="R52" s="11"/>
      <c r="S52" s="11"/>
      <c r="T52" s="11"/>
      <c r="U52" s="11"/>
      <c r="V52" s="11"/>
      <c r="W52" s="11"/>
    </row>
    <row r="53" spans="2:23" s="41" customFormat="1">
      <c r="B53" s="11"/>
      <c r="C53" s="11" t="s">
        <v>920</v>
      </c>
      <c r="D53" s="33">
        <v>1</v>
      </c>
      <c r="E53" s="26"/>
      <c r="G53" s="11"/>
      <c r="H53" s="11"/>
      <c r="I53" s="11"/>
      <c r="J53" s="11"/>
      <c r="K53" s="11"/>
      <c r="L53" s="11"/>
      <c r="M53" s="11"/>
      <c r="N53" s="11"/>
      <c r="O53" s="11"/>
      <c r="P53" s="11"/>
      <c r="Q53" s="11"/>
      <c r="R53" s="11"/>
      <c r="S53" s="11"/>
      <c r="T53" s="11"/>
      <c r="U53" s="11"/>
      <c r="V53" s="11"/>
      <c r="W53" s="11"/>
    </row>
    <row r="54" spans="2:23" s="41" customFormat="1">
      <c r="B54" s="11"/>
      <c r="C54" s="11" t="s">
        <v>923</v>
      </c>
      <c r="D54" s="33">
        <v>1</v>
      </c>
      <c r="G54" s="11"/>
      <c r="H54" s="11"/>
      <c r="I54" s="11"/>
      <c r="J54" s="11"/>
      <c r="K54" s="11"/>
      <c r="L54" s="11"/>
      <c r="M54" s="11"/>
      <c r="N54" s="11"/>
      <c r="O54" s="11"/>
      <c r="P54" s="11"/>
      <c r="Q54" s="11"/>
      <c r="R54" s="11"/>
      <c r="S54" s="11"/>
      <c r="T54" s="11"/>
      <c r="U54" s="11"/>
      <c r="V54" s="11"/>
      <c r="W54" s="11"/>
    </row>
    <row r="55" spans="2:23" s="41" customFormat="1">
      <c r="B55" s="11"/>
      <c r="C55" s="11" t="s">
        <v>921</v>
      </c>
      <c r="D55" s="223">
        <v>3.0000000000000001E-5</v>
      </c>
      <c r="E55" s="26" t="s">
        <v>918</v>
      </c>
      <c r="G55" s="11"/>
      <c r="H55" s="11"/>
      <c r="I55" s="11"/>
      <c r="J55" s="11"/>
      <c r="K55" s="11"/>
      <c r="L55" s="11"/>
      <c r="M55" s="11"/>
      <c r="N55" s="11"/>
      <c r="O55" s="11"/>
      <c r="P55" s="11"/>
      <c r="Q55" s="11"/>
      <c r="R55" s="11"/>
      <c r="S55" s="11"/>
      <c r="T55" s="11"/>
      <c r="U55" s="11"/>
      <c r="V55" s="11"/>
      <c r="W55" s="11"/>
    </row>
    <row r="56" spans="2:23" s="41" customFormat="1">
      <c r="B56" s="11"/>
      <c r="C56" s="11"/>
      <c r="D56" s="33"/>
      <c r="E56" s="26"/>
      <c r="G56" s="11"/>
      <c r="H56" s="11"/>
      <c r="I56" s="11"/>
      <c r="J56" s="11"/>
      <c r="K56" s="11"/>
      <c r="L56" s="11"/>
      <c r="M56" s="11"/>
      <c r="N56" s="11"/>
      <c r="O56" s="11"/>
      <c r="P56" s="11"/>
      <c r="Q56" s="11"/>
      <c r="R56" s="11"/>
      <c r="S56" s="11"/>
      <c r="T56" s="11"/>
      <c r="U56" s="11"/>
      <c r="V56" s="11"/>
      <c r="W56" s="11"/>
    </row>
    <row r="57" spans="2:23" s="41" customFormat="1">
      <c r="B57" s="11"/>
      <c r="C57" s="11" t="s">
        <v>924</v>
      </c>
      <c r="D57" s="33" t="s">
        <v>926</v>
      </c>
      <c r="E57" s="26"/>
      <c r="G57" s="11"/>
      <c r="H57" s="11"/>
      <c r="I57" s="11"/>
      <c r="J57" s="11"/>
      <c r="K57" s="11"/>
      <c r="L57" s="11"/>
      <c r="M57" s="11"/>
      <c r="N57" s="11"/>
      <c r="O57" s="11"/>
      <c r="P57" s="11"/>
      <c r="Q57" s="11"/>
      <c r="R57" s="11"/>
      <c r="S57" s="11"/>
      <c r="T57" s="11"/>
      <c r="U57" s="11"/>
      <c r="V57" s="11"/>
      <c r="W57" s="11"/>
    </row>
    <row r="58" spans="2:23" s="41" customFormat="1">
      <c r="B58" s="11"/>
      <c r="C58" s="11" t="s">
        <v>925</v>
      </c>
      <c r="D58" s="33" t="s">
        <v>927</v>
      </c>
      <c r="E58" s="26"/>
      <c r="G58" s="11"/>
      <c r="H58" s="11"/>
      <c r="I58" s="11"/>
      <c r="J58" s="11"/>
      <c r="K58" s="11"/>
      <c r="L58" s="11"/>
      <c r="M58" s="11"/>
      <c r="N58" s="11"/>
      <c r="O58" s="11"/>
      <c r="P58" s="11"/>
      <c r="Q58" s="11"/>
      <c r="R58" s="11"/>
      <c r="S58" s="11"/>
      <c r="T58" s="11"/>
      <c r="U58" s="11"/>
      <c r="V58" s="11"/>
      <c r="W58" s="11"/>
    </row>
    <row r="59" spans="2:23" s="41" customFormat="1">
      <c r="B59" s="11"/>
      <c r="C59" s="11" t="s">
        <v>928</v>
      </c>
      <c r="D59" s="33">
        <v>234.7</v>
      </c>
      <c r="E59" s="26" t="s">
        <v>33</v>
      </c>
      <c r="G59" s="11"/>
      <c r="H59" s="11"/>
      <c r="I59" s="11"/>
      <c r="J59" s="11"/>
      <c r="K59" s="11"/>
      <c r="L59" s="11"/>
      <c r="M59" s="11"/>
      <c r="N59" s="11"/>
      <c r="O59" s="11"/>
      <c r="P59" s="11"/>
      <c r="Q59" s="11"/>
      <c r="R59" s="11"/>
      <c r="S59" s="11"/>
      <c r="T59" s="11"/>
      <c r="U59" s="11"/>
      <c r="V59" s="11"/>
      <c r="W59" s="11"/>
    </row>
    <row r="60" spans="2:23" s="41" customFormat="1">
      <c r="B60" s="11"/>
      <c r="C60" s="11" t="s">
        <v>929</v>
      </c>
      <c r="D60" s="33">
        <v>1</v>
      </c>
      <c r="E60" s="26"/>
      <c r="G60" s="11"/>
      <c r="H60" s="11"/>
      <c r="I60" s="11"/>
      <c r="J60" s="11"/>
      <c r="K60" s="11"/>
      <c r="L60" s="11"/>
      <c r="M60" s="11"/>
      <c r="N60" s="11"/>
      <c r="O60" s="11"/>
      <c r="P60" s="11"/>
      <c r="Q60" s="11"/>
      <c r="R60" s="11"/>
      <c r="S60" s="11"/>
      <c r="T60" s="11"/>
      <c r="U60" s="11"/>
      <c r="V60" s="11"/>
      <c r="W60" s="11"/>
    </row>
    <row r="61" spans="2:23" s="41" customFormat="1">
      <c r="B61" s="11"/>
      <c r="C61" s="11"/>
      <c r="D61" s="33"/>
      <c r="E61" s="26"/>
      <c r="G61" s="11"/>
      <c r="H61" s="11"/>
      <c r="I61" s="11"/>
      <c r="J61" s="11"/>
      <c r="K61" s="11"/>
      <c r="L61" s="11"/>
      <c r="M61" s="11"/>
      <c r="N61" s="11"/>
      <c r="O61" s="11"/>
      <c r="P61" s="11"/>
      <c r="Q61" s="11"/>
      <c r="R61" s="11"/>
      <c r="S61" s="11"/>
      <c r="T61" s="11"/>
      <c r="U61" s="11"/>
      <c r="V61" s="11"/>
      <c r="W61" s="11"/>
    </row>
    <row r="62" spans="2:23" s="41" customFormat="1">
      <c r="B62" s="11"/>
      <c r="C62" s="11" t="s">
        <v>930</v>
      </c>
      <c r="D62" s="33" t="s">
        <v>926</v>
      </c>
      <c r="E62" s="26"/>
      <c r="G62" s="11"/>
      <c r="H62" s="11"/>
      <c r="I62" s="11"/>
      <c r="J62" s="11"/>
      <c r="K62" s="11"/>
      <c r="L62" s="11"/>
      <c r="M62" s="11"/>
      <c r="N62" s="11"/>
      <c r="O62" s="11"/>
      <c r="P62" s="11"/>
      <c r="Q62" s="11"/>
      <c r="R62" s="11"/>
      <c r="S62" s="11"/>
      <c r="T62" s="11"/>
      <c r="U62" s="11"/>
      <c r="V62" s="11"/>
      <c r="W62" s="11"/>
    </row>
    <row r="63" spans="2:23" s="41" customFormat="1">
      <c r="B63" s="11"/>
      <c r="C63" s="11" t="s">
        <v>931</v>
      </c>
      <c r="D63" s="33" t="s">
        <v>927</v>
      </c>
      <c r="E63" s="26"/>
      <c r="G63" s="11"/>
      <c r="H63" s="11"/>
      <c r="I63" s="11"/>
      <c r="J63" s="11"/>
      <c r="K63" s="11"/>
      <c r="L63" s="11"/>
      <c r="M63" s="11"/>
      <c r="N63" s="11"/>
      <c r="O63" s="11"/>
      <c r="P63" s="11"/>
      <c r="Q63" s="11"/>
      <c r="R63" s="11"/>
      <c r="S63" s="11"/>
      <c r="T63" s="11"/>
      <c r="U63" s="11"/>
      <c r="V63" s="11"/>
      <c r="W63" s="11"/>
    </row>
    <row r="64" spans="2:23" s="41" customFormat="1">
      <c r="B64" s="11"/>
      <c r="C64" s="11" t="s">
        <v>932</v>
      </c>
      <c r="D64" s="33">
        <v>157</v>
      </c>
      <c r="E64" s="26" t="s">
        <v>33</v>
      </c>
      <c r="G64" s="11"/>
      <c r="H64" s="11"/>
      <c r="I64" s="11"/>
      <c r="J64" s="11"/>
      <c r="K64" s="11"/>
      <c r="L64" s="11"/>
      <c r="M64" s="11"/>
      <c r="N64" s="11"/>
      <c r="O64" s="11"/>
      <c r="P64" s="11"/>
      <c r="Q64" s="11"/>
      <c r="R64" s="11"/>
      <c r="S64" s="11"/>
      <c r="T64" s="11"/>
      <c r="U64" s="11"/>
      <c r="V64" s="11"/>
      <c r="W64" s="11"/>
    </row>
    <row r="65" spans="2:5">
      <c r="C65" s="11" t="s">
        <v>929</v>
      </c>
      <c r="D65" s="33">
        <v>1</v>
      </c>
    </row>
    <row r="67" spans="2:5">
      <c r="C67" s="11" t="s">
        <v>933</v>
      </c>
      <c r="D67" s="33" t="s">
        <v>934</v>
      </c>
    </row>
    <row r="69" spans="2:5">
      <c r="B69" s="39" t="s">
        <v>286</v>
      </c>
      <c r="C69" s="11" t="s">
        <v>279</v>
      </c>
      <c r="D69" s="33" t="s">
        <v>280</v>
      </c>
      <c r="E69" s="26" t="s">
        <v>2</v>
      </c>
    </row>
    <row r="70" spans="2:5">
      <c r="B70" s="39"/>
      <c r="C70" s="11" t="s">
        <v>293</v>
      </c>
      <c r="D70" s="33" t="s">
        <v>272</v>
      </c>
      <c r="E70" s="26" t="s">
        <v>303</v>
      </c>
    </row>
    <row r="71" spans="2:5">
      <c r="B71" s="39"/>
      <c r="C71" s="11" t="s">
        <v>294</v>
      </c>
      <c r="D71" s="33" t="s">
        <v>272</v>
      </c>
      <c r="E71" s="26" t="s">
        <v>238</v>
      </c>
    </row>
    <row r="72" spans="2:5">
      <c r="B72" s="39"/>
      <c r="C72" s="11" t="s">
        <v>295</v>
      </c>
      <c r="D72" s="33" t="s">
        <v>296</v>
      </c>
      <c r="E72" s="26" t="s">
        <v>2</v>
      </c>
    </row>
    <row r="73" spans="2:5">
      <c r="B73" s="39"/>
      <c r="C73" s="11" t="s">
        <v>297</v>
      </c>
      <c r="D73" s="33" t="s">
        <v>272</v>
      </c>
      <c r="E73" s="26" t="s">
        <v>303</v>
      </c>
    </row>
    <row r="74" spans="2:5">
      <c r="B74" s="39"/>
      <c r="C74" s="11" t="s">
        <v>298</v>
      </c>
      <c r="D74" s="33">
        <v>50</v>
      </c>
      <c r="E74" s="26" t="s">
        <v>27</v>
      </c>
    </row>
    <row r="75" spans="2:5">
      <c r="B75" s="39"/>
      <c r="C75" s="11" t="s">
        <v>299</v>
      </c>
      <c r="D75" s="33">
        <v>16.5</v>
      </c>
      <c r="E75" s="26" t="s">
        <v>27</v>
      </c>
    </row>
    <row r="76" spans="2:5">
      <c r="B76" s="39"/>
      <c r="C76" s="11" t="s">
        <v>300</v>
      </c>
      <c r="D76" s="33">
        <v>38</v>
      </c>
      <c r="E76" s="26" t="s">
        <v>27</v>
      </c>
    </row>
    <row r="77" spans="2:5">
      <c r="B77" s="39"/>
      <c r="C77" s="11" t="s">
        <v>301</v>
      </c>
      <c r="D77" s="33">
        <v>32</v>
      </c>
      <c r="E77" s="26" t="s">
        <v>27</v>
      </c>
    </row>
    <row r="78" spans="2:5">
      <c r="B78" s="39"/>
      <c r="C78" s="11" t="s">
        <v>302</v>
      </c>
      <c r="D78" s="33">
        <v>0.5</v>
      </c>
      <c r="E78" s="26" t="s">
        <v>2</v>
      </c>
    </row>
    <row r="79" spans="2:5">
      <c r="B79" s="39"/>
    </row>
    <row r="80" spans="2:5">
      <c r="B80" s="39" t="s">
        <v>320</v>
      </c>
      <c r="C80" s="11" t="s">
        <v>279</v>
      </c>
      <c r="D80" s="33" t="s">
        <v>280</v>
      </c>
    </row>
    <row r="81" spans="2:5">
      <c r="B81" s="39"/>
      <c r="C81" s="11" t="s">
        <v>321</v>
      </c>
      <c r="D81" s="33" t="s">
        <v>272</v>
      </c>
      <c r="E81" s="26" t="s">
        <v>238</v>
      </c>
    </row>
    <row r="82" spans="2:5">
      <c r="B82" s="39"/>
      <c r="C82" s="11" t="s">
        <v>322</v>
      </c>
      <c r="D82" s="33" t="s">
        <v>272</v>
      </c>
      <c r="E82" s="26" t="s">
        <v>27</v>
      </c>
    </row>
    <row r="83" spans="2:5">
      <c r="B83" s="39"/>
      <c r="C83" s="11" t="s">
        <v>323</v>
      </c>
      <c r="D83" s="33" t="s">
        <v>272</v>
      </c>
      <c r="E83" s="26" t="s">
        <v>27</v>
      </c>
    </row>
    <row r="84" spans="2:5">
      <c r="B84" s="39"/>
      <c r="C84" s="11" t="s">
        <v>324</v>
      </c>
      <c r="D84" s="33" t="s">
        <v>272</v>
      </c>
      <c r="E84" s="26" t="s">
        <v>27</v>
      </c>
    </row>
    <row r="85" spans="2:5">
      <c r="B85" s="39"/>
      <c r="C85" s="11" t="s">
        <v>325</v>
      </c>
      <c r="D85" s="33" t="s">
        <v>272</v>
      </c>
      <c r="E85" s="26" t="s">
        <v>304</v>
      </c>
    </row>
    <row r="86" spans="2:5">
      <c r="B86" s="39"/>
      <c r="C86" s="11" t="s">
        <v>326</v>
      </c>
      <c r="D86" s="33" t="s">
        <v>272</v>
      </c>
      <c r="E86" s="26" t="s">
        <v>304</v>
      </c>
    </row>
    <row r="87" spans="2:5">
      <c r="C87" s="11" t="s">
        <v>327</v>
      </c>
      <c r="D87" s="33" t="s">
        <v>328</v>
      </c>
    </row>
    <row r="88" spans="2:5">
      <c r="C88" s="11" t="s">
        <v>329</v>
      </c>
      <c r="D88" s="33" t="s">
        <v>330</v>
      </c>
    </row>
    <row r="90" spans="2:5">
      <c r="B90" s="39" t="s">
        <v>974</v>
      </c>
      <c r="C90" s="11" t="s">
        <v>306</v>
      </c>
      <c r="D90" s="33">
        <v>0.6</v>
      </c>
      <c r="E90" s="26" t="s">
        <v>2</v>
      </c>
    </row>
    <row r="91" spans="2:5">
      <c r="B91" s="39"/>
      <c r="C91" s="11" t="s">
        <v>307</v>
      </c>
      <c r="D91" s="33">
        <v>650</v>
      </c>
      <c r="E91" s="26" t="s">
        <v>308</v>
      </c>
    </row>
    <row r="92" spans="2:5">
      <c r="B92" s="39"/>
      <c r="C92" s="11" t="s">
        <v>309</v>
      </c>
      <c r="D92" s="33" t="s">
        <v>272</v>
      </c>
      <c r="E92" s="26" t="s">
        <v>238</v>
      </c>
    </row>
    <row r="93" spans="2:5">
      <c r="C93" s="11" t="s">
        <v>314</v>
      </c>
      <c r="D93" s="33">
        <v>0.92</v>
      </c>
    </row>
    <row r="94" spans="2:5">
      <c r="C94" s="11" t="s">
        <v>315</v>
      </c>
      <c r="D94" s="33">
        <v>1</v>
      </c>
      <c r="E94" s="26" t="s">
        <v>2</v>
      </c>
    </row>
    <row r="96" spans="2:5">
      <c r="B96" s="11" t="s">
        <v>975</v>
      </c>
      <c r="C96" s="15" t="s">
        <v>976</v>
      </c>
      <c r="D96" s="33" t="s">
        <v>977</v>
      </c>
      <c r="E96" s="26" t="s">
        <v>2</v>
      </c>
    </row>
    <row r="97" spans="2:5">
      <c r="C97" s="11" t="s">
        <v>978</v>
      </c>
      <c r="D97" s="33">
        <v>21</v>
      </c>
      <c r="E97" s="26" t="s">
        <v>27</v>
      </c>
    </row>
    <row r="98" spans="2:5">
      <c r="C98" s="11" t="s">
        <v>979</v>
      </c>
      <c r="D98" s="33">
        <v>13</v>
      </c>
      <c r="E98" s="26" t="s">
        <v>27</v>
      </c>
    </row>
    <row r="99" spans="2:5">
      <c r="C99" s="11" t="s">
        <v>980</v>
      </c>
      <c r="D99" s="33">
        <v>15.5</v>
      </c>
      <c r="E99" s="26" t="s">
        <v>27</v>
      </c>
    </row>
    <row r="100" spans="2:5">
      <c r="C100" s="11" t="s">
        <v>981</v>
      </c>
      <c r="D100" s="33">
        <v>21</v>
      </c>
      <c r="E100" s="26" t="s">
        <v>27</v>
      </c>
    </row>
    <row r="102" spans="2:5">
      <c r="B102" s="11" t="s">
        <v>973</v>
      </c>
    </row>
    <row r="103" spans="2:5">
      <c r="C103" s="11" t="s">
        <v>281</v>
      </c>
      <c r="D103" s="33" t="s">
        <v>272</v>
      </c>
      <c r="E103" s="26" t="s">
        <v>238</v>
      </c>
    </row>
    <row r="105" spans="2:5">
      <c r="B105" s="11" t="s">
        <v>386</v>
      </c>
      <c r="C105" s="15" t="s">
        <v>244</v>
      </c>
      <c r="D105" s="33" t="s">
        <v>245</v>
      </c>
      <c r="E105" s="26" t="s">
        <v>2</v>
      </c>
    </row>
    <row r="106" spans="2:5">
      <c r="C106" s="11" t="s">
        <v>250</v>
      </c>
      <c r="D106" s="33">
        <v>13</v>
      </c>
      <c r="E106" s="26" t="s">
        <v>27</v>
      </c>
    </row>
    <row r="107" spans="2:5">
      <c r="C107" s="11" t="s">
        <v>246</v>
      </c>
      <c r="D107" s="33">
        <v>10</v>
      </c>
      <c r="E107" s="26" t="s">
        <v>247</v>
      </c>
    </row>
    <row r="109" spans="2:5">
      <c r="C109" s="15" t="s">
        <v>248</v>
      </c>
      <c r="D109" s="33" t="s">
        <v>245</v>
      </c>
      <c r="E109" s="26" t="s">
        <v>2</v>
      </c>
    </row>
    <row r="110" spans="2:5">
      <c r="C110" s="11" t="s">
        <v>251</v>
      </c>
      <c r="D110" s="33">
        <v>40</v>
      </c>
      <c r="E110" s="26" t="s">
        <v>27</v>
      </c>
    </row>
    <row r="111" spans="2:5">
      <c r="C111" s="11" t="s">
        <v>249</v>
      </c>
      <c r="D111" s="33">
        <v>10</v>
      </c>
      <c r="E111" s="26" t="s">
        <v>247</v>
      </c>
    </row>
    <row r="113" spans="3:5">
      <c r="C113" s="11" t="s">
        <v>252</v>
      </c>
      <c r="D113" s="33">
        <v>8.5000000000000006E-3</v>
      </c>
      <c r="E113" s="26" t="s">
        <v>304</v>
      </c>
    </row>
    <row r="114" spans="3:5">
      <c r="C114" s="11" t="s">
        <v>253</v>
      </c>
      <c r="D114" s="33">
        <v>8.0000000000000002E-3</v>
      </c>
      <c r="E114" s="26" t="s">
        <v>304</v>
      </c>
    </row>
    <row r="116" spans="3:5">
      <c r="C116" s="11" t="s">
        <v>254</v>
      </c>
      <c r="E116" s="26" t="s">
        <v>2</v>
      </c>
    </row>
    <row r="117" spans="3:5">
      <c r="C117" s="11" t="s">
        <v>255</v>
      </c>
      <c r="E117" s="26" t="s">
        <v>2</v>
      </c>
    </row>
    <row r="119" spans="3:5">
      <c r="C119" s="11" t="s">
        <v>256</v>
      </c>
      <c r="D119" s="33" t="s">
        <v>257</v>
      </c>
      <c r="E119" s="26" t="s">
        <v>2</v>
      </c>
    </row>
    <row r="120" spans="3:5">
      <c r="C120" s="11" t="s">
        <v>258</v>
      </c>
      <c r="D120" s="33">
        <v>0</v>
      </c>
      <c r="E120" s="26" t="s">
        <v>238</v>
      </c>
    </row>
    <row r="121" spans="3:5">
      <c r="C121" s="11" t="s">
        <v>259</v>
      </c>
      <c r="D121" s="33">
        <v>7.6199999999999998E-4</v>
      </c>
      <c r="E121" s="26" t="s">
        <v>237</v>
      </c>
    </row>
    <row r="122" spans="3:5">
      <c r="C122" s="11" t="s">
        <v>260</v>
      </c>
      <c r="D122" s="33">
        <v>0</v>
      </c>
      <c r="E122" s="26" t="s">
        <v>238</v>
      </c>
    </row>
    <row r="123" spans="3:5">
      <c r="C123" s="11" t="s">
        <v>261</v>
      </c>
      <c r="D123" s="33">
        <v>0</v>
      </c>
      <c r="E123" s="26" t="s">
        <v>2</v>
      </c>
    </row>
    <row r="125" spans="3:5">
      <c r="C125" s="11" t="s">
        <v>262</v>
      </c>
      <c r="D125" s="33" t="s">
        <v>257</v>
      </c>
      <c r="E125" s="26" t="s">
        <v>2</v>
      </c>
    </row>
    <row r="126" spans="3:5">
      <c r="C126" s="11" t="s">
        <v>263</v>
      </c>
      <c r="D126" s="33">
        <v>0</v>
      </c>
      <c r="E126" s="26" t="s">
        <v>238</v>
      </c>
    </row>
    <row r="127" spans="3:5">
      <c r="C127" s="11" t="s">
        <v>264</v>
      </c>
      <c r="D127" s="33">
        <v>2E-3</v>
      </c>
      <c r="E127" s="26" t="s">
        <v>237</v>
      </c>
    </row>
    <row r="128" spans="3:5">
      <c r="C128" s="11" t="s">
        <v>265</v>
      </c>
      <c r="D128" s="33">
        <v>0.14199999999999999</v>
      </c>
      <c r="E128" s="26" t="s">
        <v>238</v>
      </c>
    </row>
    <row r="129" spans="2:9">
      <c r="C129" s="11" t="s">
        <v>266</v>
      </c>
      <c r="D129" s="33">
        <v>0.3</v>
      </c>
      <c r="E129" s="26" t="s">
        <v>2</v>
      </c>
    </row>
    <row r="131" spans="2:9">
      <c r="C131" s="11" t="s">
        <v>267</v>
      </c>
      <c r="D131" s="33" t="s">
        <v>268</v>
      </c>
      <c r="E131" s="26" t="s">
        <v>2</v>
      </c>
    </row>
    <row r="132" spans="2:9">
      <c r="C132" s="11" t="s">
        <v>269</v>
      </c>
      <c r="D132" s="33" t="s">
        <v>270</v>
      </c>
      <c r="E132" s="26" t="s">
        <v>2</v>
      </c>
    </row>
    <row r="133" spans="2:9">
      <c r="C133" s="11" t="s">
        <v>271</v>
      </c>
      <c r="D133" s="33">
        <v>15.5</v>
      </c>
      <c r="E133" s="26" t="s">
        <v>2</v>
      </c>
    </row>
    <row r="134" spans="2:9">
      <c r="B134" s="39"/>
      <c r="C134" s="11" t="s">
        <v>273</v>
      </c>
      <c r="D134" s="33">
        <v>21</v>
      </c>
      <c r="E134" s="26" t="s">
        <v>2</v>
      </c>
    </row>
    <row r="135" spans="2:9">
      <c r="B135" s="39"/>
    </row>
    <row r="136" spans="2:9">
      <c r="B136" s="39"/>
      <c r="C136" s="11" t="s">
        <v>274</v>
      </c>
      <c r="D136" s="33">
        <v>1</v>
      </c>
      <c r="E136" s="26" t="s">
        <v>2</v>
      </c>
    </row>
    <row r="137" spans="2:9">
      <c r="B137" s="39"/>
      <c r="C137" s="11" t="s">
        <v>275</v>
      </c>
      <c r="D137" s="33">
        <v>1</v>
      </c>
      <c r="E137" s="26" t="s">
        <v>2</v>
      </c>
    </row>
    <row r="138" spans="2:9">
      <c r="B138" s="39"/>
      <c r="C138" s="11" t="s">
        <v>276</v>
      </c>
      <c r="D138" s="33">
        <v>0</v>
      </c>
      <c r="E138" s="26" t="s">
        <v>2</v>
      </c>
    </row>
    <row r="139" spans="2:9">
      <c r="B139" s="39"/>
      <c r="C139" s="11" t="s">
        <v>277</v>
      </c>
      <c r="D139" s="33">
        <v>0.6</v>
      </c>
      <c r="E139" s="26" t="s">
        <v>2</v>
      </c>
    </row>
    <row r="140" spans="2:9">
      <c r="B140" s="39"/>
    </row>
    <row r="141" spans="2:9">
      <c r="B141" s="239" t="s">
        <v>387</v>
      </c>
      <c r="C141" s="239"/>
      <c r="D141" s="35"/>
      <c r="E141" s="28"/>
      <c r="F141" s="20"/>
      <c r="G141" s="11" t="s">
        <v>408</v>
      </c>
      <c r="H141" s="11" t="s">
        <v>408</v>
      </c>
      <c r="I141" s="11" t="s">
        <v>408</v>
      </c>
    </row>
    <row r="142" spans="2:9" s="39" customFormat="1">
      <c r="B142" s="36" t="s">
        <v>685</v>
      </c>
      <c r="C142" s="36" t="s">
        <v>686</v>
      </c>
      <c r="D142" s="37" t="s">
        <v>687</v>
      </c>
      <c r="E142" s="38"/>
      <c r="F142" s="36"/>
    </row>
    <row r="143" spans="2:9" s="39" customFormat="1">
      <c r="B143" s="36"/>
      <c r="C143" s="36" t="s">
        <v>688</v>
      </c>
      <c r="D143" s="37">
        <v>40</v>
      </c>
      <c r="E143" s="38" t="s">
        <v>27</v>
      </c>
      <c r="F143" s="36"/>
    </row>
    <row r="144" spans="2:9" s="39" customFormat="1">
      <c r="B144" s="36"/>
      <c r="C144" s="36" t="s">
        <v>689</v>
      </c>
      <c r="D144" s="37">
        <v>1</v>
      </c>
      <c r="E144" s="38" t="s">
        <v>27</v>
      </c>
      <c r="F144" s="36"/>
    </row>
    <row r="145" spans="2:6" s="39" customFormat="1">
      <c r="B145" s="36"/>
      <c r="C145" s="36" t="s">
        <v>690</v>
      </c>
      <c r="D145" s="37" t="s">
        <v>272</v>
      </c>
      <c r="E145" s="38" t="s">
        <v>238</v>
      </c>
      <c r="F145" s="36"/>
    </row>
    <row r="146" spans="2:6" s="39" customFormat="1">
      <c r="B146" s="36"/>
      <c r="C146" s="36" t="s">
        <v>691</v>
      </c>
      <c r="D146" s="37" t="s">
        <v>692</v>
      </c>
      <c r="E146" s="38" t="s">
        <v>238</v>
      </c>
      <c r="F146" s="36"/>
    </row>
    <row r="147" spans="2:6" s="39" customFormat="1">
      <c r="B147" s="36"/>
      <c r="C147" s="36" t="s">
        <v>693</v>
      </c>
      <c r="D147" s="37" t="s">
        <v>694</v>
      </c>
      <c r="E147" s="38"/>
      <c r="F147" s="36"/>
    </row>
    <row r="148" spans="2:6" s="39" customFormat="1">
      <c r="B148" s="36"/>
      <c r="C148" s="36"/>
      <c r="D148" s="37"/>
      <c r="E148" s="38"/>
      <c r="F148" s="36"/>
    </row>
    <row r="149" spans="2:6" s="39" customFormat="1">
      <c r="B149" s="36" t="s">
        <v>681</v>
      </c>
      <c r="C149" s="36" t="s">
        <v>695</v>
      </c>
      <c r="D149" s="37">
        <v>6.7</v>
      </c>
      <c r="E149" s="38" t="s">
        <v>27</v>
      </c>
      <c r="F149" s="36"/>
    </row>
    <row r="150" spans="2:6" s="39" customFormat="1">
      <c r="B150" s="36"/>
      <c r="C150" s="36" t="s">
        <v>696</v>
      </c>
      <c r="D150" s="37">
        <v>5.6</v>
      </c>
      <c r="E150" s="38" t="s">
        <v>247</v>
      </c>
      <c r="F150" s="36"/>
    </row>
    <row r="151" spans="2:6" s="39" customFormat="1">
      <c r="B151" s="36"/>
      <c r="C151" s="36" t="s">
        <v>675</v>
      </c>
      <c r="D151" s="37" t="s">
        <v>697</v>
      </c>
      <c r="E151" s="38"/>
      <c r="F151" s="36"/>
    </row>
    <row r="152" spans="2:6" s="39" customFormat="1">
      <c r="B152" s="36"/>
      <c r="C152" s="36" t="s">
        <v>698</v>
      </c>
      <c r="D152" s="37">
        <v>1</v>
      </c>
      <c r="E152" s="38"/>
      <c r="F152" s="36"/>
    </row>
    <row r="153" spans="2:6" s="39" customFormat="1">
      <c r="B153" s="36"/>
      <c r="C153" s="36"/>
      <c r="D153" s="37"/>
      <c r="E153" s="38"/>
      <c r="F153" s="36"/>
    </row>
    <row r="154" spans="2:6">
      <c r="B154" s="11" t="s">
        <v>331</v>
      </c>
      <c r="C154" s="11" t="s">
        <v>332</v>
      </c>
      <c r="D154" s="33" t="s">
        <v>272</v>
      </c>
      <c r="E154" s="26" t="s">
        <v>32</v>
      </c>
    </row>
    <row r="155" spans="2:6">
      <c r="C155" s="11" t="s">
        <v>333</v>
      </c>
      <c r="D155" s="33">
        <v>4.9000000000000004</v>
      </c>
      <c r="E155" s="26" t="s">
        <v>2</v>
      </c>
    </row>
    <row r="156" spans="2:6">
      <c r="C156" s="11" t="s">
        <v>334</v>
      </c>
      <c r="D156" s="33">
        <v>6.7</v>
      </c>
      <c r="E156" s="26" t="s">
        <v>27</v>
      </c>
    </row>
    <row r="157" spans="2:6">
      <c r="C157" s="11" t="s">
        <v>335</v>
      </c>
      <c r="D157" s="33">
        <v>35</v>
      </c>
      <c r="E157" s="26" t="s">
        <v>27</v>
      </c>
    </row>
    <row r="158" spans="2:6">
      <c r="C158" s="11" t="s">
        <v>336</v>
      </c>
      <c r="D158" s="33" t="s">
        <v>272</v>
      </c>
      <c r="E158" s="26" t="s">
        <v>238</v>
      </c>
    </row>
    <row r="159" spans="2:6">
      <c r="C159" s="11" t="s">
        <v>337</v>
      </c>
      <c r="D159" s="33" t="s">
        <v>338</v>
      </c>
      <c r="E159" s="26" t="s">
        <v>238</v>
      </c>
    </row>
    <row r="160" spans="2:6">
      <c r="C160" s="11" t="s">
        <v>339</v>
      </c>
      <c r="D160" s="33">
        <v>0.15</v>
      </c>
      <c r="E160" s="26" t="s">
        <v>2</v>
      </c>
    </row>
    <row r="161" spans="2:5">
      <c r="C161" s="11" t="s">
        <v>340</v>
      </c>
      <c r="D161" s="33">
        <v>1</v>
      </c>
      <c r="E161" s="26" t="s">
        <v>2</v>
      </c>
    </row>
    <row r="162" spans="2:5">
      <c r="C162" s="11" t="s">
        <v>341</v>
      </c>
      <c r="D162" s="33">
        <v>1</v>
      </c>
      <c r="E162" s="26" t="s">
        <v>2</v>
      </c>
    </row>
    <row r="163" spans="2:5">
      <c r="C163" s="11" t="s">
        <v>342</v>
      </c>
      <c r="D163" s="33">
        <v>0.25</v>
      </c>
      <c r="E163" s="26" t="s">
        <v>2</v>
      </c>
    </row>
    <row r="164" spans="2:5">
      <c r="C164" s="11" t="s">
        <v>343</v>
      </c>
      <c r="D164" s="33">
        <v>0</v>
      </c>
      <c r="E164" s="26" t="s">
        <v>2</v>
      </c>
    </row>
    <row r="165" spans="2:5">
      <c r="C165" s="11" t="s">
        <v>344</v>
      </c>
      <c r="D165" s="33">
        <v>1</v>
      </c>
      <c r="E165" s="26" t="s">
        <v>2</v>
      </c>
    </row>
    <row r="166" spans="2:5">
      <c r="C166" s="11" t="s">
        <v>345</v>
      </c>
      <c r="D166" s="33">
        <v>2.2000000000000002</v>
      </c>
      <c r="E166" s="26" t="s">
        <v>27</v>
      </c>
    </row>
    <row r="167" spans="2:5">
      <c r="C167" s="11" t="s">
        <v>986</v>
      </c>
      <c r="D167" s="33" t="s">
        <v>355</v>
      </c>
    </row>
    <row r="169" spans="2:5">
      <c r="B169" s="11" t="s">
        <v>987</v>
      </c>
      <c r="C169" s="11" t="s">
        <v>988</v>
      </c>
      <c r="D169" s="33" t="s">
        <v>272</v>
      </c>
      <c r="E169" s="26" t="s">
        <v>238</v>
      </c>
    </row>
    <row r="170" spans="2:5">
      <c r="C170" s="11" t="s">
        <v>989</v>
      </c>
      <c r="D170" s="33" t="s">
        <v>272</v>
      </c>
      <c r="E170" s="26" t="s">
        <v>238</v>
      </c>
    </row>
    <row r="171" spans="2:5">
      <c r="C171" s="11" t="s">
        <v>990</v>
      </c>
      <c r="D171" s="33" t="s">
        <v>991</v>
      </c>
    </row>
    <row r="172" spans="2:5">
      <c r="C172" s="11" t="s">
        <v>992</v>
      </c>
      <c r="D172" s="33" t="s">
        <v>272</v>
      </c>
      <c r="E172" s="26" t="s">
        <v>303</v>
      </c>
    </row>
    <row r="173" spans="2:5">
      <c r="C173" s="11" t="s">
        <v>378</v>
      </c>
      <c r="D173" s="33" t="s">
        <v>993</v>
      </c>
    </row>
    <row r="174" spans="2:5">
      <c r="C174" s="11" t="s">
        <v>994</v>
      </c>
      <c r="D174" s="33">
        <v>0</v>
      </c>
      <c r="E174" s="26" t="s">
        <v>247</v>
      </c>
    </row>
    <row r="175" spans="2:5">
      <c r="C175" s="11" t="s">
        <v>995</v>
      </c>
      <c r="D175" s="33" t="s">
        <v>996</v>
      </c>
    </row>
    <row r="176" spans="2:5">
      <c r="C176" s="11" t="s">
        <v>997</v>
      </c>
      <c r="D176" s="33">
        <v>1.7</v>
      </c>
      <c r="E176" s="26" t="s">
        <v>27</v>
      </c>
    </row>
    <row r="177" spans="2:9">
      <c r="C177" s="11" t="s">
        <v>998</v>
      </c>
      <c r="D177" s="33">
        <v>22</v>
      </c>
      <c r="E177" s="26" t="s">
        <v>27</v>
      </c>
    </row>
    <row r="179" spans="2:9">
      <c r="B179" s="239" t="s">
        <v>388</v>
      </c>
      <c r="C179" s="239"/>
      <c r="D179" s="35"/>
      <c r="E179" s="28"/>
      <c r="F179" s="20"/>
      <c r="G179" s="11" t="s">
        <v>407</v>
      </c>
      <c r="H179" s="11" t="s">
        <v>408</v>
      </c>
      <c r="I179" s="11" t="s">
        <v>408</v>
      </c>
    </row>
    <row r="180" spans="2:9" s="39" customFormat="1">
      <c r="B180" s="36" t="s">
        <v>685</v>
      </c>
      <c r="C180" s="36" t="s">
        <v>686</v>
      </c>
      <c r="D180" s="37" t="s">
        <v>687</v>
      </c>
      <c r="E180" s="38"/>
      <c r="F180" s="36"/>
    </row>
    <row r="181" spans="2:9" s="39" customFormat="1">
      <c r="B181" s="36"/>
      <c r="C181" s="36" t="s">
        <v>688</v>
      </c>
      <c r="D181" s="37">
        <v>100</v>
      </c>
      <c r="E181" s="38" t="s">
        <v>27</v>
      </c>
      <c r="F181" s="36"/>
    </row>
    <row r="182" spans="2:9" s="39" customFormat="1">
      <c r="B182" s="36"/>
      <c r="C182" s="36" t="s">
        <v>689</v>
      </c>
      <c r="D182" s="37">
        <v>10</v>
      </c>
      <c r="E182" s="38" t="s">
        <v>27</v>
      </c>
      <c r="F182" s="36"/>
    </row>
    <row r="183" spans="2:9" s="39" customFormat="1">
      <c r="B183" s="36"/>
      <c r="C183" s="36" t="s">
        <v>690</v>
      </c>
      <c r="D183" s="37" t="s">
        <v>272</v>
      </c>
      <c r="E183" s="38" t="s">
        <v>238</v>
      </c>
      <c r="F183" s="36"/>
    </row>
    <row r="184" spans="2:9" s="39" customFormat="1">
      <c r="B184" s="36"/>
      <c r="C184" s="36" t="s">
        <v>691</v>
      </c>
      <c r="D184" s="37" t="s">
        <v>692</v>
      </c>
      <c r="E184" s="38" t="s">
        <v>238</v>
      </c>
      <c r="F184" s="36"/>
    </row>
    <row r="185" spans="2:9" s="39" customFormat="1">
      <c r="B185" s="36"/>
      <c r="C185" s="36" t="s">
        <v>693</v>
      </c>
      <c r="D185" s="37" t="s">
        <v>694</v>
      </c>
      <c r="E185" s="38"/>
      <c r="F185" s="36"/>
    </row>
    <row r="186" spans="2:9" s="39" customFormat="1">
      <c r="B186" s="36"/>
      <c r="C186" s="36"/>
      <c r="D186" s="37"/>
      <c r="E186" s="38"/>
      <c r="F186" s="36"/>
    </row>
    <row r="187" spans="2:9" s="39" customFormat="1">
      <c r="B187" s="36" t="s">
        <v>681</v>
      </c>
      <c r="C187" s="36" t="s">
        <v>695</v>
      </c>
      <c r="D187" s="37">
        <v>49</v>
      </c>
      <c r="E187" s="38" t="s">
        <v>27</v>
      </c>
      <c r="F187" s="36"/>
    </row>
    <row r="188" spans="2:9" s="39" customFormat="1">
      <c r="B188" s="36"/>
      <c r="C188" s="36" t="s">
        <v>696</v>
      </c>
      <c r="D188" s="37">
        <v>11</v>
      </c>
      <c r="E188" s="38" t="s">
        <v>247</v>
      </c>
      <c r="F188" s="36"/>
    </row>
    <row r="189" spans="2:9" s="39" customFormat="1">
      <c r="B189" s="36"/>
      <c r="C189" s="36" t="s">
        <v>675</v>
      </c>
      <c r="D189" s="37" t="s">
        <v>697</v>
      </c>
      <c r="E189" s="38"/>
      <c r="F189" s="36"/>
    </row>
    <row r="190" spans="2:9" s="39" customFormat="1">
      <c r="B190" s="36"/>
      <c r="C190" s="36" t="s">
        <v>698</v>
      </c>
      <c r="D190" s="37">
        <v>1</v>
      </c>
      <c r="E190" s="38"/>
      <c r="F190" s="36"/>
    </row>
    <row r="191" spans="2:9" s="39" customFormat="1">
      <c r="B191" s="36"/>
      <c r="C191" s="36"/>
      <c r="D191" s="37"/>
      <c r="E191" s="38"/>
      <c r="F191" s="36"/>
    </row>
    <row r="192" spans="2:9">
      <c r="B192" s="11" t="s">
        <v>346</v>
      </c>
      <c r="C192" s="11" t="s">
        <v>347</v>
      </c>
      <c r="D192" s="33" t="s">
        <v>348</v>
      </c>
      <c r="E192" s="26" t="s">
        <v>2</v>
      </c>
    </row>
    <row r="193" spans="2:9">
      <c r="C193" s="11" t="s">
        <v>349</v>
      </c>
      <c r="D193" s="33" t="s">
        <v>272</v>
      </c>
      <c r="E193" s="26" t="s">
        <v>32</v>
      </c>
    </row>
    <row r="194" spans="2:9">
      <c r="C194" s="11" t="s">
        <v>350</v>
      </c>
      <c r="D194" s="33">
        <v>0.93</v>
      </c>
      <c r="E194" s="26" t="s">
        <v>2</v>
      </c>
    </row>
    <row r="195" spans="2:9">
      <c r="C195" s="11" t="s">
        <v>351</v>
      </c>
      <c r="D195" s="33" t="s">
        <v>352</v>
      </c>
      <c r="E195" s="26" t="s">
        <v>2</v>
      </c>
    </row>
    <row r="196" spans="2:9">
      <c r="C196" s="11" t="s">
        <v>321</v>
      </c>
      <c r="D196" s="33" t="s">
        <v>272</v>
      </c>
      <c r="E196" s="26" t="s">
        <v>2</v>
      </c>
    </row>
    <row r="197" spans="2:9">
      <c r="C197" s="11" t="s">
        <v>339</v>
      </c>
      <c r="D197" s="33">
        <v>0</v>
      </c>
      <c r="E197" s="26" t="s">
        <v>2</v>
      </c>
    </row>
    <row r="198" spans="2:9">
      <c r="C198" s="11" t="s">
        <v>340</v>
      </c>
      <c r="D198" s="33">
        <v>1.2</v>
      </c>
      <c r="E198" s="26" t="s">
        <v>2</v>
      </c>
    </row>
    <row r="199" spans="2:9">
      <c r="C199" s="11" t="s">
        <v>341</v>
      </c>
      <c r="D199" s="33">
        <v>1</v>
      </c>
      <c r="E199" s="26" t="s">
        <v>2</v>
      </c>
    </row>
    <row r="200" spans="2:9">
      <c r="C200" s="11" t="s">
        <v>353</v>
      </c>
      <c r="D200" s="33">
        <v>95</v>
      </c>
      <c r="E200" s="26" t="s">
        <v>27</v>
      </c>
    </row>
    <row r="201" spans="2:9">
      <c r="C201" s="11" t="s">
        <v>354</v>
      </c>
      <c r="D201" s="33" t="s">
        <v>1007</v>
      </c>
      <c r="E201" s="26" t="s">
        <v>2</v>
      </c>
    </row>
    <row r="202" spans="2:9">
      <c r="C202" s="11" t="s">
        <v>356</v>
      </c>
      <c r="D202" s="33">
        <v>0</v>
      </c>
      <c r="E202" s="26" t="s">
        <v>32</v>
      </c>
    </row>
    <row r="203" spans="2:9">
      <c r="C203" s="11" t="s">
        <v>357</v>
      </c>
      <c r="D203" s="33">
        <v>1</v>
      </c>
    </row>
    <row r="206" spans="2:9">
      <c r="B206" s="239" t="s">
        <v>985</v>
      </c>
      <c r="C206" s="239"/>
      <c r="D206" s="35"/>
      <c r="E206" s="28"/>
      <c r="F206" s="237"/>
      <c r="G206" s="11" t="s">
        <v>407</v>
      </c>
      <c r="H206" s="11" t="s">
        <v>408</v>
      </c>
      <c r="I206" s="11" t="s">
        <v>408</v>
      </c>
    </row>
    <row r="207" spans="2:9">
      <c r="B207" s="36" t="s">
        <v>685</v>
      </c>
      <c r="C207" s="36" t="s">
        <v>686</v>
      </c>
      <c r="D207" s="37" t="s">
        <v>687</v>
      </c>
      <c r="E207" s="38"/>
      <c r="F207" s="36"/>
      <c r="G207" s="39"/>
      <c r="H207" s="39"/>
      <c r="I207" s="39"/>
    </row>
    <row r="208" spans="2:9">
      <c r="B208" s="36"/>
      <c r="C208" s="36" t="s">
        <v>688</v>
      </c>
      <c r="D208" s="37">
        <v>80</v>
      </c>
      <c r="E208" s="38" t="s">
        <v>27</v>
      </c>
      <c r="F208" s="36"/>
      <c r="G208" s="39"/>
      <c r="H208" s="39"/>
      <c r="I208" s="39"/>
    </row>
    <row r="209" spans="2:9">
      <c r="B209" s="36"/>
      <c r="C209" s="36" t="s">
        <v>689</v>
      </c>
      <c r="D209" s="37">
        <v>5</v>
      </c>
      <c r="E209" s="38" t="s">
        <v>27</v>
      </c>
      <c r="F209" s="36"/>
      <c r="G209" s="39"/>
      <c r="H209" s="39"/>
      <c r="I209" s="39"/>
    </row>
    <row r="210" spans="2:9">
      <c r="B210" s="36"/>
      <c r="C210" s="36" t="s">
        <v>690</v>
      </c>
      <c r="D210" s="37" t="s">
        <v>272</v>
      </c>
      <c r="E210" s="38" t="s">
        <v>238</v>
      </c>
      <c r="F210" s="36"/>
      <c r="G210" s="39"/>
      <c r="H210" s="39"/>
      <c r="I210" s="39"/>
    </row>
    <row r="211" spans="2:9">
      <c r="B211" s="36"/>
      <c r="C211" s="36" t="s">
        <v>691</v>
      </c>
      <c r="D211" s="37" t="s">
        <v>692</v>
      </c>
      <c r="E211" s="38" t="s">
        <v>238</v>
      </c>
    </row>
    <row r="212" spans="2:9">
      <c r="B212" s="36"/>
      <c r="C212" s="36" t="s">
        <v>693</v>
      </c>
      <c r="D212" s="37" t="s">
        <v>694</v>
      </c>
      <c r="E212" s="38"/>
    </row>
    <row r="213" spans="2:9">
      <c r="B213" s="36"/>
      <c r="C213" s="36"/>
      <c r="D213" s="37"/>
      <c r="E213" s="38"/>
    </row>
    <row r="214" spans="2:9">
      <c r="B214" s="36" t="s">
        <v>681</v>
      </c>
      <c r="C214" s="36" t="s">
        <v>695</v>
      </c>
      <c r="D214" s="37">
        <v>29.5</v>
      </c>
      <c r="E214" s="38" t="s">
        <v>27</v>
      </c>
    </row>
    <row r="215" spans="2:9">
      <c r="B215" s="36"/>
      <c r="C215" s="36" t="s">
        <v>696</v>
      </c>
      <c r="D215" s="37">
        <v>5.5</v>
      </c>
      <c r="E215" s="38" t="s">
        <v>247</v>
      </c>
    </row>
    <row r="216" spans="2:9">
      <c r="B216" s="36"/>
      <c r="C216" s="36" t="s">
        <v>675</v>
      </c>
      <c r="D216" s="37" t="s">
        <v>970</v>
      </c>
      <c r="E216" s="38"/>
    </row>
    <row r="217" spans="2:9">
      <c r="B217" s="36"/>
      <c r="C217" s="36" t="s">
        <v>698</v>
      </c>
      <c r="D217" s="37">
        <v>1</v>
      </c>
      <c r="E217" s="38"/>
    </row>
    <row r="218" spans="2:9">
      <c r="B218" s="36"/>
      <c r="C218" s="36"/>
      <c r="D218" s="37"/>
      <c r="E218" s="38"/>
    </row>
    <row r="219" spans="2:9">
      <c r="B219" s="11" t="s">
        <v>999</v>
      </c>
      <c r="C219" s="11" t="s">
        <v>1000</v>
      </c>
      <c r="D219" s="33">
        <v>25.5</v>
      </c>
      <c r="E219" s="26" t="s">
        <v>27</v>
      </c>
    </row>
    <row r="220" spans="2:9">
      <c r="C220" s="11" t="s">
        <v>1001</v>
      </c>
      <c r="D220" s="33">
        <v>4</v>
      </c>
      <c r="E220" s="26" t="s">
        <v>247</v>
      </c>
    </row>
    <row r="221" spans="2:9">
      <c r="C221" s="11" t="s">
        <v>1002</v>
      </c>
      <c r="D221" s="33">
        <v>5.5</v>
      </c>
      <c r="E221" s="26" t="s">
        <v>247</v>
      </c>
    </row>
    <row r="222" spans="2:9">
      <c r="C222" s="11" t="s">
        <v>321</v>
      </c>
      <c r="D222" s="33" t="s">
        <v>272</v>
      </c>
      <c r="E222" s="26" t="s">
        <v>2</v>
      </c>
    </row>
    <row r="223" spans="2:9">
      <c r="C223" s="11" t="s">
        <v>1003</v>
      </c>
      <c r="D223" s="33" t="s">
        <v>272</v>
      </c>
      <c r="E223" s="26" t="s">
        <v>2</v>
      </c>
    </row>
    <row r="224" spans="2:9">
      <c r="C224" s="11" t="s">
        <v>1004</v>
      </c>
      <c r="D224" s="33">
        <v>45735</v>
      </c>
      <c r="E224" s="26" t="s">
        <v>32</v>
      </c>
    </row>
    <row r="225" spans="3:5">
      <c r="C225" s="11" t="s">
        <v>1005</v>
      </c>
      <c r="D225" s="33">
        <v>0.2</v>
      </c>
      <c r="E225" s="26" t="s">
        <v>2</v>
      </c>
    </row>
    <row r="226" spans="3:5">
      <c r="C226" s="11" t="s">
        <v>1006</v>
      </c>
      <c r="D226" s="33">
        <v>0.125</v>
      </c>
      <c r="E226" s="26" t="s">
        <v>2</v>
      </c>
    </row>
  </sheetData>
  <mergeCells count="5">
    <mergeCell ref="B206:C206"/>
    <mergeCell ref="B6:C6"/>
    <mergeCell ref="B141:C141"/>
    <mergeCell ref="B179:C179"/>
    <mergeCell ref="S6:T6"/>
  </mergeCells>
  <pageMargins left="0.7" right="0.7" top="0.75" bottom="0.75" header="0.3" footer="0.3"/>
  <pageSetup paperSize="9" orientation="portrait" horizontalDpi="1200" verticalDpi="1200"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87BE98-F4A9-45F3-ACBC-C631CDBA3A75}">
  <dimension ref="B1:W227"/>
  <sheetViews>
    <sheetView topLeftCell="A85" workbookViewId="0">
      <selection activeCell="A18" sqref="A18:XFD18"/>
    </sheetView>
  </sheetViews>
  <sheetFormatPr defaultRowHeight="15"/>
  <cols>
    <col min="1" max="1" width="4.85546875" style="11" customWidth="1"/>
    <col min="2" max="2" width="24.140625" style="11" bestFit="1" customWidth="1"/>
    <col min="3" max="3" width="55" style="11" bestFit="1" customWidth="1"/>
    <col min="4" max="4" width="26.42578125" style="33" customWidth="1"/>
    <col min="5" max="5" width="12" style="26" bestFit="1" customWidth="1"/>
    <col min="6" max="6" width="13.85546875" style="41" customWidth="1"/>
    <col min="7" max="18" width="9.140625" style="11"/>
    <col min="19" max="19" width="7.7109375" style="11" customWidth="1"/>
    <col min="20" max="20" width="5.7109375" style="11" bestFit="1" customWidth="1"/>
    <col min="21" max="21" width="24" style="11" bestFit="1" customWidth="1"/>
    <col min="22" max="22" width="13.42578125" style="11" customWidth="1"/>
    <col min="23" max="16384" width="9.140625" style="11"/>
  </cols>
  <sheetData>
    <row r="1" spans="2:23" s="10" customFormat="1">
      <c r="B1" s="9" t="s">
        <v>962</v>
      </c>
      <c r="D1" s="34"/>
      <c r="E1" s="25"/>
      <c r="F1" s="40"/>
    </row>
    <row r="3" spans="2:23">
      <c r="B3" s="11" t="s">
        <v>1008</v>
      </c>
      <c r="C3" s="11" t="s">
        <v>983</v>
      </c>
      <c r="D3" s="11"/>
    </row>
    <row r="4" spans="2:23">
      <c r="C4" s="11" t="s">
        <v>984</v>
      </c>
      <c r="D4" s="11"/>
    </row>
    <row r="6" spans="2:23">
      <c r="B6" s="239" t="s">
        <v>1016</v>
      </c>
      <c r="C6" s="239"/>
      <c r="D6" s="35"/>
      <c r="E6" s="28"/>
      <c r="F6" s="220"/>
      <c r="G6" s="11" t="s">
        <v>407</v>
      </c>
      <c r="H6" s="11" t="s">
        <v>407</v>
      </c>
      <c r="I6" s="11" t="s">
        <v>407</v>
      </c>
      <c r="S6" s="239" t="s">
        <v>523</v>
      </c>
      <c r="T6" s="239"/>
      <c r="U6" s="35"/>
      <c r="V6" s="28"/>
      <c r="W6" s="220"/>
    </row>
    <row r="7" spans="2:23" s="39" customFormat="1">
      <c r="B7" s="36"/>
      <c r="C7" s="11" t="s">
        <v>964</v>
      </c>
      <c r="D7" s="33" t="s">
        <v>965</v>
      </c>
      <c r="F7" s="36"/>
    </row>
    <row r="8" spans="2:23" s="39" customFormat="1">
      <c r="B8" s="36"/>
      <c r="C8" s="11" t="s">
        <v>966</v>
      </c>
      <c r="D8" s="33" t="s">
        <v>967</v>
      </c>
      <c r="F8" s="36"/>
    </row>
    <row r="9" spans="2:23" s="39" customFormat="1">
      <c r="B9" s="36"/>
      <c r="C9" s="36"/>
      <c r="D9" s="37"/>
      <c r="F9" s="36"/>
    </row>
    <row r="10" spans="2:23" s="39" customFormat="1">
      <c r="B10" s="36" t="s">
        <v>358</v>
      </c>
      <c r="C10" s="36" t="s">
        <v>359</v>
      </c>
      <c r="D10" s="37" t="s">
        <v>360</v>
      </c>
      <c r="F10" s="36" t="s">
        <v>361</v>
      </c>
      <c r="G10" s="225" t="s">
        <v>935</v>
      </c>
    </row>
    <row r="11" spans="2:23" s="39" customFormat="1">
      <c r="B11" s="36"/>
      <c r="C11" s="36" t="s">
        <v>362</v>
      </c>
      <c r="D11" s="37" t="s">
        <v>363</v>
      </c>
      <c r="E11" s="38"/>
      <c r="F11" s="36"/>
      <c r="S11" s="39" t="s">
        <v>2</v>
      </c>
      <c r="T11" s="18" t="s">
        <v>522</v>
      </c>
      <c r="U11" s="126" t="s">
        <v>524</v>
      </c>
      <c r="V11" s="126"/>
      <c r="W11" s="126"/>
    </row>
    <row r="12" spans="2:23" s="39" customFormat="1">
      <c r="B12" s="36"/>
      <c r="C12" s="36"/>
      <c r="D12" s="37"/>
      <c r="E12" s="38"/>
      <c r="F12" s="36"/>
      <c r="V12" s="39" t="s">
        <v>526</v>
      </c>
      <c r="W12" s="39" t="s">
        <v>525</v>
      </c>
    </row>
    <row r="13" spans="2:23" s="39" customFormat="1">
      <c r="B13" s="36" t="s">
        <v>364</v>
      </c>
      <c r="C13" s="36" t="s">
        <v>365</v>
      </c>
      <c r="D13" s="37" t="s">
        <v>366</v>
      </c>
      <c r="F13" s="36" t="s">
        <v>367</v>
      </c>
    </row>
    <row r="14" spans="2:23" s="39" customFormat="1">
      <c r="B14" s="36"/>
      <c r="C14" s="36"/>
      <c r="D14" s="37"/>
      <c r="E14" s="38"/>
      <c r="F14" s="36"/>
      <c r="S14" s="39" t="s">
        <v>530</v>
      </c>
      <c r="T14" s="18" t="s">
        <v>527</v>
      </c>
      <c r="U14" s="126" t="s">
        <v>528</v>
      </c>
      <c r="V14" s="126"/>
      <c r="W14" s="126"/>
    </row>
    <row r="15" spans="2:23" s="39" customFormat="1">
      <c r="B15" s="36" t="s">
        <v>368</v>
      </c>
      <c r="C15" s="36" t="s">
        <v>369</v>
      </c>
      <c r="D15" s="37" t="s">
        <v>370</v>
      </c>
      <c r="E15" s="38"/>
      <c r="F15" s="36"/>
      <c r="V15" s="39" t="s">
        <v>526</v>
      </c>
      <c r="W15" s="39" t="s">
        <v>529</v>
      </c>
    </row>
    <row r="16" spans="2:23" s="39" customFormat="1">
      <c r="B16" s="36"/>
      <c r="C16" s="36" t="s">
        <v>371</v>
      </c>
      <c r="D16" s="37" t="s">
        <v>372</v>
      </c>
      <c r="E16" s="38"/>
      <c r="F16" s="36"/>
    </row>
    <row r="17" spans="2:23" s="39" customFormat="1">
      <c r="B17" s="36"/>
      <c r="C17" s="36"/>
      <c r="D17" s="37"/>
      <c r="E17" s="38"/>
      <c r="F17" s="36"/>
      <c r="S17" s="39" t="s">
        <v>530</v>
      </c>
      <c r="T17" s="18" t="s">
        <v>532</v>
      </c>
      <c r="U17" s="126" t="s">
        <v>531</v>
      </c>
      <c r="V17" s="126"/>
      <c r="W17" s="126"/>
    </row>
    <row r="18" spans="2:23" s="39" customFormat="1">
      <c r="B18" s="36" t="s">
        <v>373</v>
      </c>
      <c r="C18" s="36" t="s">
        <v>374</v>
      </c>
      <c r="D18" s="37" t="s">
        <v>375</v>
      </c>
      <c r="E18" s="38"/>
      <c r="F18" s="36" t="s">
        <v>385</v>
      </c>
      <c r="V18" s="39" t="s">
        <v>526</v>
      </c>
      <c r="W18" s="39" t="s">
        <v>533</v>
      </c>
    </row>
    <row r="19" spans="2:23" s="39" customFormat="1">
      <c r="B19" s="36"/>
      <c r="C19" s="36" t="s">
        <v>376</v>
      </c>
      <c r="D19" s="37" t="s">
        <v>377</v>
      </c>
      <c r="E19" s="38"/>
      <c r="F19" s="36"/>
    </row>
    <row r="20" spans="2:23" s="39" customFormat="1">
      <c r="B20" s="36"/>
      <c r="C20" s="36" t="s">
        <v>378</v>
      </c>
      <c r="D20" s="37" t="s">
        <v>379</v>
      </c>
      <c r="E20" s="38"/>
      <c r="F20" s="36"/>
      <c r="S20" s="39" t="s">
        <v>536</v>
      </c>
      <c r="T20" s="18" t="s">
        <v>534</v>
      </c>
      <c r="U20" s="126" t="s">
        <v>535</v>
      </c>
      <c r="V20" s="126"/>
      <c r="W20" s="126"/>
    </row>
    <row r="21" spans="2:23" s="39" customFormat="1">
      <c r="B21" s="36"/>
      <c r="C21" s="36" t="s">
        <v>380</v>
      </c>
      <c r="D21" s="37">
        <v>1</v>
      </c>
      <c r="E21" s="38" t="s">
        <v>247</v>
      </c>
      <c r="F21" s="36"/>
      <c r="V21" s="39" t="s">
        <v>526</v>
      </c>
      <c r="W21" s="39" t="s">
        <v>537</v>
      </c>
    </row>
    <row r="22" spans="2:23" s="39" customFormat="1">
      <c r="B22" s="36"/>
      <c r="C22" s="36" t="s">
        <v>381</v>
      </c>
      <c r="D22" s="37" t="s">
        <v>382</v>
      </c>
      <c r="E22" s="38"/>
      <c r="F22" s="36"/>
    </row>
    <row r="23" spans="2:23" s="39" customFormat="1">
      <c r="B23" s="36"/>
      <c r="C23" s="36" t="s">
        <v>383</v>
      </c>
      <c r="D23" s="37">
        <v>1800</v>
      </c>
      <c r="E23" s="38" t="s">
        <v>384</v>
      </c>
      <c r="F23" s="36"/>
    </row>
    <row r="24" spans="2:23">
      <c r="B24" s="39"/>
    </row>
    <row r="25" spans="2:23">
      <c r="B25" s="39" t="s">
        <v>661</v>
      </c>
      <c r="C25" s="11" t="s">
        <v>662</v>
      </c>
      <c r="D25" s="33" t="s">
        <v>272</v>
      </c>
      <c r="E25" s="26" t="s">
        <v>238</v>
      </c>
    </row>
    <row r="26" spans="2:23">
      <c r="B26" s="39"/>
      <c r="C26" s="11" t="s">
        <v>663</v>
      </c>
      <c r="D26" s="33">
        <v>1</v>
      </c>
    </row>
    <row r="27" spans="2:23">
      <c r="B27" s="39"/>
    </row>
    <row r="28" spans="2:23">
      <c r="B28" s="39" t="s">
        <v>664</v>
      </c>
      <c r="C28" s="11" t="s">
        <v>665</v>
      </c>
      <c r="D28" s="33" t="s">
        <v>666</v>
      </c>
    </row>
    <row r="29" spans="2:23">
      <c r="B29" s="39"/>
      <c r="C29" s="11" t="s">
        <v>667</v>
      </c>
      <c r="D29" s="33" t="s">
        <v>272</v>
      </c>
    </row>
    <row r="30" spans="2:23">
      <c r="B30" s="39"/>
      <c r="C30" s="11" t="s">
        <v>668</v>
      </c>
      <c r="D30" s="33">
        <v>0.3</v>
      </c>
    </row>
    <row r="31" spans="2:23">
      <c r="B31" s="39"/>
      <c r="C31" s="11" t="s">
        <v>669</v>
      </c>
      <c r="D31" s="33">
        <v>7</v>
      </c>
      <c r="E31" s="26" t="s">
        <v>27</v>
      </c>
    </row>
    <row r="32" spans="2:23">
      <c r="B32" s="39"/>
      <c r="C32" s="11" t="s">
        <v>670</v>
      </c>
      <c r="D32" s="33">
        <v>8.0000000000000002E-3</v>
      </c>
      <c r="E32" s="26" t="s">
        <v>304</v>
      </c>
    </row>
    <row r="33" spans="2:23">
      <c r="B33" s="39"/>
      <c r="C33" s="11" t="s">
        <v>672</v>
      </c>
      <c r="D33" s="33">
        <v>12.8</v>
      </c>
      <c r="E33" s="26" t="s">
        <v>27</v>
      </c>
    </row>
    <row r="34" spans="2:23">
      <c r="B34" s="39"/>
      <c r="C34" s="11" t="s">
        <v>671</v>
      </c>
      <c r="D34" s="33">
        <v>8.0000000000000002E-3</v>
      </c>
      <c r="E34" s="26" t="s">
        <v>304</v>
      </c>
    </row>
    <row r="35" spans="2:23">
      <c r="B35" s="39"/>
      <c r="C35" s="11" t="s">
        <v>673</v>
      </c>
      <c r="D35" s="33">
        <v>12.8</v>
      </c>
      <c r="E35" s="26" t="s">
        <v>27</v>
      </c>
    </row>
    <row r="36" spans="2:23">
      <c r="B36" s="39"/>
      <c r="C36" s="11" t="s">
        <v>674</v>
      </c>
      <c r="D36" s="33">
        <v>12.8</v>
      </c>
      <c r="E36" s="26" t="s">
        <v>27</v>
      </c>
    </row>
    <row r="37" spans="2:23">
      <c r="B37" s="39"/>
      <c r="C37" s="11" t="s">
        <v>675</v>
      </c>
      <c r="D37" s="33" t="s">
        <v>914</v>
      </c>
    </row>
    <row r="38" spans="2:23">
      <c r="B38" s="39"/>
      <c r="C38" s="11" t="s">
        <v>676</v>
      </c>
      <c r="D38" s="33" t="s">
        <v>268</v>
      </c>
    </row>
    <row r="39" spans="2:23">
      <c r="B39" s="39"/>
      <c r="C39" s="11" t="s">
        <v>677</v>
      </c>
      <c r="D39" s="33" t="s">
        <v>268</v>
      </c>
    </row>
    <row r="40" spans="2:23">
      <c r="B40" s="39"/>
      <c r="C40" s="11" t="s">
        <v>678</v>
      </c>
      <c r="D40" s="33">
        <v>8.5000000000000006E-3</v>
      </c>
      <c r="E40" s="26" t="s">
        <v>304</v>
      </c>
    </row>
    <row r="41" spans="2:23">
      <c r="B41" s="39"/>
      <c r="C41" s="11" t="s">
        <v>679</v>
      </c>
      <c r="D41" s="33">
        <v>8.0000000000000002E-3</v>
      </c>
      <c r="E41" s="26" t="s">
        <v>304</v>
      </c>
    </row>
    <row r="42" spans="2:23">
      <c r="B42" s="39"/>
      <c r="C42" s="11" t="s">
        <v>256</v>
      </c>
      <c r="D42" s="33" t="s">
        <v>680</v>
      </c>
    </row>
    <row r="43" spans="2:23">
      <c r="C43" s="11" t="s">
        <v>258</v>
      </c>
      <c r="D43" s="33">
        <v>0</v>
      </c>
      <c r="E43" s="26" t="s">
        <v>238</v>
      </c>
    </row>
    <row r="44" spans="2:23">
      <c r="C44" s="11" t="s">
        <v>262</v>
      </c>
      <c r="D44" s="33" t="s">
        <v>680</v>
      </c>
    </row>
    <row r="45" spans="2:23">
      <c r="C45" s="11" t="s">
        <v>263</v>
      </c>
      <c r="D45" s="33">
        <v>0</v>
      </c>
      <c r="E45" s="26" t="s">
        <v>238</v>
      </c>
    </row>
    <row r="46" spans="2:23">
      <c r="C46" s="11" t="s">
        <v>683</v>
      </c>
      <c r="D46" s="33" t="s">
        <v>915</v>
      </c>
    </row>
    <row r="47" spans="2:23" s="41" customFormat="1">
      <c r="B47" s="11"/>
      <c r="C47" s="11" t="s">
        <v>684</v>
      </c>
      <c r="D47" s="33">
        <v>1</v>
      </c>
      <c r="E47" s="26"/>
      <c r="G47" s="11"/>
      <c r="H47" s="11"/>
      <c r="I47" s="11"/>
      <c r="J47" s="11"/>
      <c r="K47" s="11"/>
      <c r="L47" s="11"/>
      <c r="M47" s="11"/>
      <c r="N47" s="11"/>
      <c r="O47" s="11"/>
      <c r="P47" s="11"/>
      <c r="Q47" s="11"/>
      <c r="R47" s="11"/>
      <c r="S47" s="11"/>
      <c r="T47" s="11"/>
      <c r="U47" s="11"/>
      <c r="V47" s="11"/>
      <c r="W47" s="11"/>
    </row>
    <row r="48" spans="2:23" s="41" customFormat="1">
      <c r="B48" s="11"/>
      <c r="C48" s="11"/>
      <c r="D48" s="33"/>
      <c r="E48" s="26"/>
      <c r="G48" s="11"/>
      <c r="H48" s="11"/>
      <c r="I48" s="11"/>
      <c r="J48" s="11"/>
      <c r="K48" s="11"/>
      <c r="L48" s="11"/>
      <c r="M48" s="11"/>
      <c r="N48" s="11"/>
      <c r="O48" s="11"/>
      <c r="P48" s="11"/>
      <c r="Q48" s="11"/>
      <c r="R48" s="11"/>
      <c r="S48" s="11"/>
      <c r="T48" s="11"/>
      <c r="U48" s="11"/>
      <c r="V48" s="11"/>
      <c r="W48" s="11"/>
    </row>
    <row r="49" spans="2:23" s="41" customFormat="1">
      <c r="B49" s="11"/>
      <c r="C49" s="11" t="s">
        <v>916</v>
      </c>
      <c r="D49" s="33">
        <v>0.01</v>
      </c>
      <c r="E49" s="26" t="s">
        <v>237</v>
      </c>
      <c r="G49" s="11"/>
      <c r="H49" s="11"/>
      <c r="I49" s="11"/>
      <c r="J49" s="11"/>
      <c r="K49" s="11"/>
      <c r="L49" s="11"/>
      <c r="M49" s="11"/>
      <c r="N49" s="11"/>
      <c r="O49" s="11"/>
      <c r="P49" s="11"/>
      <c r="Q49" s="11"/>
      <c r="R49" s="11"/>
      <c r="S49" s="11"/>
      <c r="T49" s="11"/>
      <c r="U49" s="11"/>
      <c r="V49" s="11"/>
      <c r="W49" s="11"/>
    </row>
    <row r="50" spans="2:23" s="41" customFormat="1">
      <c r="B50" s="11"/>
      <c r="C50" s="11" t="s">
        <v>922</v>
      </c>
      <c r="D50" s="33">
        <v>1</v>
      </c>
      <c r="E50" s="26"/>
      <c r="G50" s="11"/>
      <c r="H50" s="11"/>
      <c r="I50" s="11"/>
      <c r="J50" s="11"/>
      <c r="K50" s="11"/>
      <c r="L50" s="11"/>
      <c r="M50" s="11"/>
      <c r="N50" s="11"/>
      <c r="O50" s="11"/>
      <c r="P50" s="11"/>
      <c r="Q50" s="11"/>
      <c r="R50" s="11"/>
      <c r="S50" s="11"/>
      <c r="T50" s="11"/>
      <c r="U50" s="11"/>
      <c r="V50" s="11"/>
      <c r="W50" s="11"/>
    </row>
    <row r="51" spans="2:23" s="41" customFormat="1">
      <c r="B51" s="11"/>
      <c r="C51" s="11" t="s">
        <v>1009</v>
      </c>
      <c r="D51" s="223">
        <v>4.0000000000000003E-5</v>
      </c>
      <c r="E51" s="26" t="s">
        <v>918</v>
      </c>
      <c r="G51" s="11"/>
      <c r="H51" s="11"/>
      <c r="I51" s="11"/>
      <c r="J51" s="11"/>
      <c r="K51" s="11"/>
      <c r="L51" s="11"/>
      <c r="M51" s="11"/>
      <c r="N51" s="11"/>
      <c r="O51" s="11"/>
      <c r="P51" s="11"/>
      <c r="Q51" s="11"/>
      <c r="R51" s="11"/>
      <c r="S51" s="11"/>
      <c r="T51" s="11"/>
      <c r="U51" s="11"/>
      <c r="V51" s="11"/>
      <c r="W51" s="11"/>
    </row>
    <row r="52" spans="2:23" s="41" customFormat="1">
      <c r="B52" s="11"/>
      <c r="C52" s="11"/>
      <c r="D52" s="33"/>
      <c r="E52" s="26"/>
      <c r="G52" s="11"/>
      <c r="H52" s="11"/>
      <c r="I52" s="11"/>
      <c r="J52" s="11"/>
      <c r="K52" s="11"/>
      <c r="L52" s="11"/>
      <c r="M52" s="11"/>
      <c r="N52" s="11"/>
      <c r="O52" s="11"/>
      <c r="P52" s="11"/>
      <c r="Q52" s="11"/>
      <c r="R52" s="11"/>
      <c r="S52" s="11"/>
      <c r="T52" s="11"/>
      <c r="U52" s="11"/>
      <c r="V52" s="11"/>
      <c r="W52" s="11"/>
    </row>
    <row r="53" spans="2:23" s="41" customFormat="1">
      <c r="B53" s="11"/>
      <c r="C53" s="11" t="s">
        <v>919</v>
      </c>
      <c r="D53" s="33">
        <v>0.01</v>
      </c>
      <c r="E53" s="26" t="s">
        <v>237</v>
      </c>
      <c r="G53" s="11"/>
      <c r="H53" s="11"/>
      <c r="I53" s="11"/>
      <c r="J53" s="11"/>
      <c r="K53" s="11"/>
      <c r="L53" s="11"/>
      <c r="M53" s="11"/>
      <c r="N53" s="11"/>
      <c r="O53" s="11"/>
      <c r="P53" s="11"/>
      <c r="Q53" s="11"/>
      <c r="R53" s="11"/>
      <c r="S53" s="11"/>
      <c r="T53" s="11"/>
      <c r="U53" s="11"/>
      <c r="V53" s="11"/>
      <c r="W53" s="11"/>
    </row>
    <row r="54" spans="2:23" s="41" customFormat="1">
      <c r="B54" s="11"/>
      <c r="C54" s="11" t="s">
        <v>1010</v>
      </c>
      <c r="D54" s="33">
        <v>1</v>
      </c>
      <c r="E54" s="26"/>
      <c r="G54" s="11"/>
      <c r="H54" s="11"/>
      <c r="I54" s="11"/>
      <c r="J54" s="11"/>
      <c r="K54" s="11"/>
      <c r="L54" s="11"/>
      <c r="M54" s="11"/>
      <c r="N54" s="11"/>
      <c r="O54" s="11"/>
      <c r="P54" s="11"/>
      <c r="Q54" s="11"/>
      <c r="R54" s="11"/>
      <c r="S54" s="11"/>
      <c r="T54" s="11"/>
      <c r="U54" s="11"/>
      <c r="V54" s="11"/>
      <c r="W54" s="11"/>
    </row>
    <row r="55" spans="2:23" s="41" customFormat="1">
      <c r="B55" s="11"/>
      <c r="C55" s="11" t="s">
        <v>923</v>
      </c>
      <c r="D55" s="33">
        <v>1</v>
      </c>
      <c r="G55" s="11"/>
      <c r="H55" s="11"/>
      <c r="I55" s="11"/>
      <c r="J55" s="11"/>
      <c r="K55" s="11"/>
      <c r="L55" s="11"/>
      <c r="M55" s="11"/>
      <c r="N55" s="11"/>
      <c r="O55" s="11"/>
      <c r="P55" s="11"/>
      <c r="Q55" s="11"/>
      <c r="R55" s="11"/>
      <c r="S55" s="11"/>
      <c r="T55" s="11"/>
      <c r="U55" s="11"/>
      <c r="V55" s="11"/>
      <c r="W55" s="11"/>
    </row>
    <row r="56" spans="2:23" s="41" customFormat="1">
      <c r="B56" s="11"/>
      <c r="C56" s="11" t="s">
        <v>921</v>
      </c>
      <c r="D56" s="223">
        <v>3.0000000000000001E-5</v>
      </c>
      <c r="E56" s="26" t="s">
        <v>918</v>
      </c>
      <c r="G56" s="11"/>
      <c r="H56" s="11"/>
      <c r="I56" s="11"/>
      <c r="J56" s="11"/>
      <c r="K56" s="11"/>
      <c r="L56" s="11"/>
      <c r="M56" s="11"/>
      <c r="N56" s="11"/>
      <c r="O56" s="11"/>
      <c r="P56" s="11"/>
      <c r="Q56" s="11"/>
      <c r="R56" s="11"/>
      <c r="S56" s="11"/>
      <c r="T56" s="11"/>
      <c r="U56" s="11"/>
      <c r="V56" s="11"/>
      <c r="W56" s="11"/>
    </row>
    <row r="57" spans="2:23" s="41" customFormat="1">
      <c r="B57" s="11"/>
      <c r="C57" s="11"/>
      <c r="D57" s="33"/>
      <c r="E57" s="26"/>
      <c r="G57" s="11"/>
      <c r="H57" s="11"/>
      <c r="I57" s="11"/>
      <c r="J57" s="11"/>
      <c r="K57" s="11"/>
      <c r="L57" s="11"/>
      <c r="M57" s="11"/>
      <c r="N57" s="11"/>
      <c r="O57" s="11"/>
      <c r="P57" s="11"/>
      <c r="Q57" s="11"/>
      <c r="R57" s="11"/>
      <c r="S57" s="11"/>
      <c r="T57" s="11"/>
      <c r="U57" s="11"/>
      <c r="V57" s="11"/>
      <c r="W57" s="11"/>
    </row>
    <row r="58" spans="2:23" s="41" customFormat="1">
      <c r="B58" s="11"/>
      <c r="C58" s="11" t="s">
        <v>924</v>
      </c>
      <c r="D58" s="33" t="s">
        <v>926</v>
      </c>
      <c r="E58" s="26"/>
      <c r="G58" s="11"/>
      <c r="H58" s="11"/>
      <c r="I58" s="11"/>
      <c r="J58" s="11"/>
      <c r="K58" s="11"/>
      <c r="L58" s="11"/>
      <c r="M58" s="11"/>
      <c r="N58" s="11"/>
      <c r="O58" s="11"/>
      <c r="P58" s="11"/>
      <c r="Q58" s="11"/>
      <c r="R58" s="11"/>
      <c r="S58" s="11"/>
      <c r="T58" s="11"/>
      <c r="U58" s="11"/>
      <c r="V58" s="11"/>
      <c r="W58" s="11"/>
    </row>
    <row r="59" spans="2:23" s="41" customFormat="1">
      <c r="B59" s="11"/>
      <c r="C59" s="11" t="s">
        <v>925</v>
      </c>
      <c r="D59" s="33" t="s">
        <v>927</v>
      </c>
      <c r="E59" s="26"/>
      <c r="G59" s="11"/>
      <c r="H59" s="11"/>
      <c r="I59" s="11"/>
      <c r="J59" s="11"/>
      <c r="K59" s="11"/>
      <c r="L59" s="11"/>
      <c r="M59" s="11"/>
      <c r="N59" s="11"/>
      <c r="O59" s="11"/>
      <c r="P59" s="11"/>
      <c r="Q59" s="11"/>
      <c r="R59" s="11"/>
      <c r="S59" s="11"/>
      <c r="T59" s="11"/>
      <c r="U59" s="11"/>
      <c r="V59" s="11"/>
      <c r="W59" s="11"/>
    </row>
    <row r="60" spans="2:23" s="41" customFormat="1">
      <c r="B60" s="11"/>
      <c r="C60" s="11" t="s">
        <v>928</v>
      </c>
      <c r="D60" s="33">
        <v>234.7</v>
      </c>
      <c r="E60" s="26" t="s">
        <v>33</v>
      </c>
      <c r="G60" s="11"/>
      <c r="H60" s="11"/>
      <c r="I60" s="11"/>
      <c r="J60" s="11"/>
      <c r="K60" s="11"/>
      <c r="L60" s="11"/>
      <c r="M60" s="11"/>
      <c r="N60" s="11"/>
      <c r="O60" s="11"/>
      <c r="P60" s="11"/>
      <c r="Q60" s="11"/>
      <c r="R60" s="11"/>
      <c r="S60" s="11"/>
      <c r="T60" s="11"/>
      <c r="U60" s="11"/>
      <c r="V60" s="11"/>
      <c r="W60" s="11"/>
    </row>
    <row r="61" spans="2:23" s="41" customFormat="1">
      <c r="B61" s="11"/>
      <c r="C61" s="11" t="s">
        <v>929</v>
      </c>
      <c r="D61" s="33">
        <v>1</v>
      </c>
      <c r="E61" s="26"/>
      <c r="G61" s="11"/>
      <c r="H61" s="11"/>
      <c r="I61" s="11"/>
      <c r="J61" s="11"/>
      <c r="K61" s="11"/>
      <c r="L61" s="11"/>
      <c r="M61" s="11"/>
      <c r="N61" s="11"/>
      <c r="O61" s="11"/>
      <c r="P61" s="11"/>
      <c r="Q61" s="11"/>
      <c r="R61" s="11"/>
      <c r="S61" s="11"/>
      <c r="T61" s="11"/>
      <c r="U61" s="11"/>
      <c r="V61" s="11"/>
      <c r="W61" s="11"/>
    </row>
    <row r="62" spans="2:23" s="41" customFormat="1">
      <c r="B62" s="11"/>
      <c r="C62" s="11"/>
      <c r="D62" s="33"/>
      <c r="E62" s="26"/>
      <c r="G62" s="11"/>
      <c r="H62" s="11"/>
      <c r="I62" s="11"/>
      <c r="J62" s="11"/>
      <c r="K62" s="11"/>
      <c r="L62" s="11"/>
      <c r="M62" s="11"/>
      <c r="N62" s="11"/>
      <c r="O62" s="11"/>
      <c r="P62" s="11"/>
      <c r="Q62" s="11"/>
      <c r="R62" s="11"/>
      <c r="S62" s="11"/>
      <c r="T62" s="11"/>
      <c r="U62" s="11"/>
      <c r="V62" s="11"/>
      <c r="W62" s="11"/>
    </row>
    <row r="63" spans="2:23" s="41" customFormat="1">
      <c r="B63" s="11"/>
      <c r="C63" s="11" t="s">
        <v>930</v>
      </c>
      <c r="D63" s="33" t="s">
        <v>926</v>
      </c>
      <c r="E63" s="26"/>
      <c r="G63" s="11"/>
      <c r="H63" s="11"/>
      <c r="I63" s="11"/>
      <c r="J63" s="11"/>
      <c r="K63" s="11"/>
      <c r="L63" s="11"/>
      <c r="M63" s="11"/>
      <c r="N63" s="11"/>
      <c r="O63" s="11"/>
      <c r="P63" s="11"/>
      <c r="Q63" s="11"/>
      <c r="R63" s="11"/>
      <c r="S63" s="11"/>
      <c r="T63" s="11"/>
      <c r="U63" s="11"/>
      <c r="V63" s="11"/>
      <c r="W63" s="11"/>
    </row>
    <row r="64" spans="2:23" s="41" customFormat="1">
      <c r="B64" s="11"/>
      <c r="C64" s="11" t="s">
        <v>931</v>
      </c>
      <c r="D64" s="33" t="s">
        <v>927</v>
      </c>
      <c r="E64" s="26"/>
      <c r="G64" s="11"/>
      <c r="H64" s="11"/>
      <c r="I64" s="11"/>
      <c r="J64" s="11"/>
      <c r="K64" s="11"/>
      <c r="L64" s="11"/>
      <c r="M64" s="11"/>
      <c r="N64" s="11"/>
      <c r="O64" s="11"/>
      <c r="P64" s="11"/>
      <c r="Q64" s="11"/>
      <c r="R64" s="11"/>
      <c r="S64" s="11"/>
      <c r="T64" s="11"/>
      <c r="U64" s="11"/>
      <c r="V64" s="11"/>
      <c r="W64" s="11"/>
    </row>
    <row r="65" spans="2:23" s="41" customFormat="1">
      <c r="B65" s="39"/>
      <c r="C65" s="11" t="s">
        <v>932</v>
      </c>
      <c r="D65" s="33">
        <v>157</v>
      </c>
      <c r="E65" s="26" t="s">
        <v>33</v>
      </c>
      <c r="G65" s="11"/>
      <c r="H65" s="11"/>
      <c r="I65" s="11"/>
      <c r="J65" s="11"/>
      <c r="K65" s="11"/>
      <c r="L65" s="11"/>
      <c r="M65" s="11"/>
      <c r="N65" s="11"/>
      <c r="O65" s="11"/>
      <c r="P65" s="11"/>
      <c r="Q65" s="11"/>
      <c r="R65" s="11"/>
      <c r="S65" s="11"/>
      <c r="T65" s="11"/>
      <c r="U65" s="11"/>
      <c r="V65" s="11"/>
      <c r="W65" s="11"/>
    </row>
    <row r="66" spans="2:23">
      <c r="B66" s="39"/>
      <c r="C66" s="11" t="s">
        <v>929</v>
      </c>
      <c r="D66" s="33">
        <v>1</v>
      </c>
    </row>
    <row r="67" spans="2:23">
      <c r="B67" s="39"/>
    </row>
    <row r="68" spans="2:23">
      <c r="B68" s="39"/>
      <c r="C68" s="11" t="s">
        <v>933</v>
      </c>
      <c r="D68" s="33" t="s">
        <v>934</v>
      </c>
    </row>
    <row r="69" spans="2:23">
      <c r="B69" s="39"/>
    </row>
    <row r="70" spans="2:23" s="41" customFormat="1">
      <c r="B70" s="39" t="s">
        <v>320</v>
      </c>
      <c r="C70" s="11" t="s">
        <v>279</v>
      </c>
      <c r="D70" s="33" t="s">
        <v>280</v>
      </c>
      <c r="E70" s="26"/>
      <c r="G70" s="11"/>
      <c r="H70" s="11"/>
      <c r="I70" s="11"/>
      <c r="J70" s="11"/>
      <c r="K70" s="11"/>
      <c r="L70" s="11"/>
      <c r="M70" s="11"/>
      <c r="N70" s="11"/>
      <c r="O70" s="11"/>
      <c r="P70" s="11"/>
      <c r="Q70" s="11"/>
      <c r="R70" s="11"/>
      <c r="S70" s="11"/>
      <c r="T70" s="11"/>
      <c r="U70" s="11"/>
      <c r="V70" s="11"/>
      <c r="W70" s="11"/>
    </row>
    <row r="71" spans="2:23" s="41" customFormat="1">
      <c r="B71" s="39"/>
      <c r="C71" s="11" t="s">
        <v>321</v>
      </c>
      <c r="D71" s="33" t="s">
        <v>272</v>
      </c>
      <c r="E71" s="26" t="s">
        <v>238</v>
      </c>
      <c r="G71" s="11"/>
      <c r="H71" s="11"/>
      <c r="I71" s="11"/>
      <c r="J71" s="11"/>
      <c r="K71" s="11"/>
      <c r="L71" s="11"/>
      <c r="M71" s="11"/>
      <c r="N71" s="11"/>
      <c r="O71" s="11"/>
      <c r="P71" s="11"/>
      <c r="Q71" s="11"/>
      <c r="R71" s="11"/>
      <c r="S71" s="11"/>
      <c r="T71" s="11"/>
      <c r="U71" s="11"/>
      <c r="V71" s="11"/>
      <c r="W71" s="11"/>
    </row>
    <row r="72" spans="2:23" s="41" customFormat="1">
      <c r="B72" s="39"/>
      <c r="C72" s="11" t="s">
        <v>322</v>
      </c>
      <c r="D72" s="33" t="s">
        <v>272</v>
      </c>
      <c r="E72" s="26" t="s">
        <v>27</v>
      </c>
      <c r="G72" s="11"/>
      <c r="H72" s="11"/>
      <c r="I72" s="11"/>
      <c r="J72" s="11"/>
      <c r="K72" s="11"/>
      <c r="L72" s="11"/>
      <c r="M72" s="11"/>
      <c r="N72" s="11"/>
      <c r="O72" s="11"/>
      <c r="P72" s="11"/>
      <c r="Q72" s="11"/>
      <c r="R72" s="11"/>
      <c r="S72" s="11"/>
      <c r="T72" s="11"/>
      <c r="U72" s="11"/>
      <c r="V72" s="11"/>
      <c r="W72" s="11"/>
    </row>
    <row r="73" spans="2:23" s="41" customFormat="1">
      <c r="B73" s="39"/>
      <c r="C73" s="11" t="s">
        <v>323</v>
      </c>
      <c r="D73" s="33" t="s">
        <v>272</v>
      </c>
      <c r="E73" s="26" t="s">
        <v>27</v>
      </c>
      <c r="G73" s="11"/>
      <c r="H73" s="11"/>
      <c r="I73" s="11"/>
      <c r="J73" s="11"/>
      <c r="K73" s="11"/>
      <c r="L73" s="11"/>
      <c r="M73" s="11"/>
      <c r="N73" s="11"/>
      <c r="O73" s="11"/>
      <c r="P73" s="11"/>
      <c r="Q73" s="11"/>
      <c r="R73" s="11"/>
      <c r="S73" s="11"/>
      <c r="T73" s="11"/>
      <c r="U73" s="11"/>
      <c r="V73" s="11"/>
      <c r="W73" s="11"/>
    </row>
    <row r="74" spans="2:23" s="41" customFormat="1">
      <c r="B74" s="39"/>
      <c r="C74" s="11" t="s">
        <v>324</v>
      </c>
      <c r="D74" s="33" t="s">
        <v>272</v>
      </c>
      <c r="E74" s="26" t="s">
        <v>27</v>
      </c>
      <c r="G74" s="11"/>
      <c r="H74" s="11"/>
      <c r="I74" s="11"/>
      <c r="J74" s="11"/>
      <c r="K74" s="11"/>
      <c r="L74" s="11"/>
      <c r="M74" s="11"/>
      <c r="N74" s="11"/>
      <c r="O74" s="11"/>
      <c r="P74" s="11"/>
      <c r="Q74" s="11"/>
      <c r="R74" s="11"/>
      <c r="S74" s="11"/>
      <c r="T74" s="11"/>
      <c r="U74" s="11"/>
      <c r="V74" s="11"/>
      <c r="W74" s="11"/>
    </row>
    <row r="75" spans="2:23" s="41" customFormat="1">
      <c r="B75" s="39"/>
      <c r="C75" s="11" t="s">
        <v>325</v>
      </c>
      <c r="D75" s="33" t="s">
        <v>272</v>
      </c>
      <c r="E75" s="26" t="s">
        <v>304</v>
      </c>
      <c r="G75" s="11"/>
      <c r="H75" s="11"/>
      <c r="I75" s="11"/>
      <c r="J75" s="11"/>
      <c r="K75" s="11"/>
      <c r="L75" s="11"/>
      <c r="M75" s="11"/>
      <c r="N75" s="11"/>
      <c r="O75" s="11"/>
      <c r="P75" s="11"/>
      <c r="Q75" s="11"/>
      <c r="R75" s="11"/>
      <c r="S75" s="11"/>
      <c r="T75" s="11"/>
      <c r="U75" s="11"/>
      <c r="V75" s="11"/>
      <c r="W75" s="11"/>
    </row>
    <row r="76" spans="2:23" s="41" customFormat="1">
      <c r="B76" s="39"/>
      <c r="C76" s="11" t="s">
        <v>326</v>
      </c>
      <c r="D76" s="33" t="s">
        <v>272</v>
      </c>
      <c r="E76" s="26" t="s">
        <v>304</v>
      </c>
      <c r="G76" s="11"/>
      <c r="H76" s="11"/>
      <c r="I76" s="11"/>
      <c r="J76" s="11"/>
      <c r="K76" s="11"/>
      <c r="L76" s="11"/>
      <c r="M76" s="11"/>
      <c r="N76" s="11"/>
      <c r="O76" s="11"/>
      <c r="P76" s="11"/>
      <c r="Q76" s="11"/>
      <c r="R76" s="11"/>
      <c r="S76" s="11"/>
      <c r="T76" s="11"/>
      <c r="U76" s="11"/>
      <c r="V76" s="11"/>
      <c r="W76" s="11"/>
    </row>
    <row r="77" spans="2:23" s="41" customFormat="1">
      <c r="B77" s="39"/>
      <c r="C77" s="11" t="s">
        <v>327</v>
      </c>
      <c r="D77" s="33" t="s">
        <v>328</v>
      </c>
      <c r="E77" s="26"/>
      <c r="G77" s="11"/>
      <c r="H77" s="11"/>
      <c r="I77" s="11"/>
      <c r="J77" s="11"/>
      <c r="K77" s="11"/>
      <c r="L77" s="11"/>
      <c r="M77" s="11"/>
      <c r="N77" s="11"/>
      <c r="O77" s="11"/>
      <c r="P77" s="11"/>
      <c r="Q77" s="11"/>
      <c r="R77" s="11"/>
      <c r="S77" s="11"/>
      <c r="T77" s="11"/>
      <c r="U77" s="11"/>
      <c r="V77" s="11"/>
      <c r="W77" s="11"/>
    </row>
    <row r="78" spans="2:23" s="41" customFormat="1">
      <c r="B78" s="39"/>
      <c r="C78" s="11" t="s">
        <v>329</v>
      </c>
      <c r="D78" s="33" t="s">
        <v>330</v>
      </c>
      <c r="E78" s="26"/>
      <c r="G78" s="11"/>
      <c r="H78" s="11"/>
      <c r="I78" s="11"/>
      <c r="J78" s="11"/>
      <c r="K78" s="11"/>
      <c r="L78" s="11"/>
      <c r="M78" s="11"/>
      <c r="N78" s="11"/>
      <c r="O78" s="11"/>
      <c r="P78" s="11"/>
      <c r="Q78" s="11"/>
      <c r="R78" s="11"/>
      <c r="S78" s="11"/>
      <c r="T78" s="11"/>
      <c r="U78" s="11"/>
      <c r="V78" s="11"/>
      <c r="W78" s="11"/>
    </row>
    <row r="79" spans="2:23">
      <c r="B79" s="39"/>
    </row>
    <row r="80" spans="2:23" s="41" customFormat="1">
      <c r="B80" s="39" t="s">
        <v>286</v>
      </c>
      <c r="C80" s="11" t="s">
        <v>279</v>
      </c>
      <c r="D80" s="33" t="s">
        <v>280</v>
      </c>
      <c r="E80" s="26" t="s">
        <v>2</v>
      </c>
      <c r="G80" s="11"/>
      <c r="H80" s="11"/>
      <c r="I80" s="11"/>
      <c r="J80" s="11"/>
      <c r="K80" s="11"/>
      <c r="L80" s="11"/>
      <c r="M80" s="11"/>
      <c r="N80" s="11"/>
      <c r="O80" s="11"/>
      <c r="P80" s="11"/>
      <c r="Q80" s="11"/>
      <c r="R80" s="11"/>
      <c r="S80" s="11"/>
      <c r="T80" s="11"/>
      <c r="U80" s="11"/>
      <c r="V80" s="11"/>
      <c r="W80" s="11"/>
    </row>
    <row r="81" spans="2:23" s="41" customFormat="1">
      <c r="B81" s="39"/>
      <c r="C81" s="11" t="s">
        <v>293</v>
      </c>
      <c r="D81" s="33" t="s">
        <v>272</v>
      </c>
      <c r="E81" s="26" t="s">
        <v>303</v>
      </c>
      <c r="G81" s="11"/>
      <c r="H81" s="11"/>
      <c r="I81" s="11"/>
      <c r="J81" s="11"/>
      <c r="K81" s="11"/>
      <c r="L81" s="11"/>
      <c r="M81" s="11"/>
      <c r="N81" s="11"/>
      <c r="O81" s="11"/>
      <c r="P81" s="11"/>
      <c r="Q81" s="11"/>
      <c r="R81" s="11"/>
      <c r="S81" s="11"/>
      <c r="T81" s="11"/>
      <c r="U81" s="11"/>
      <c r="V81" s="11"/>
      <c r="W81" s="11"/>
    </row>
    <row r="82" spans="2:23" s="41" customFormat="1">
      <c r="B82" s="39"/>
      <c r="C82" s="11" t="s">
        <v>294</v>
      </c>
      <c r="D82" s="33" t="s">
        <v>272</v>
      </c>
      <c r="E82" s="26" t="s">
        <v>238</v>
      </c>
      <c r="G82" s="11"/>
      <c r="H82" s="11"/>
      <c r="I82" s="11"/>
      <c r="J82" s="11"/>
      <c r="K82" s="11"/>
      <c r="L82" s="11"/>
      <c r="M82" s="11"/>
      <c r="N82" s="11"/>
      <c r="O82" s="11"/>
      <c r="P82" s="11"/>
      <c r="Q82" s="11"/>
      <c r="R82" s="11"/>
      <c r="S82" s="11"/>
      <c r="T82" s="11"/>
      <c r="U82" s="11"/>
      <c r="V82" s="11"/>
      <c r="W82" s="11"/>
    </row>
    <row r="83" spans="2:23" s="41" customFormat="1">
      <c r="B83" s="39"/>
      <c r="C83" s="11" t="s">
        <v>295</v>
      </c>
      <c r="D83" s="33" t="s">
        <v>296</v>
      </c>
      <c r="E83" s="26" t="s">
        <v>2</v>
      </c>
      <c r="G83" s="11"/>
      <c r="H83" s="11"/>
      <c r="I83" s="11"/>
      <c r="J83" s="11"/>
      <c r="K83" s="11"/>
      <c r="L83" s="11"/>
      <c r="M83" s="11"/>
      <c r="N83" s="11"/>
      <c r="O83" s="11"/>
      <c r="P83" s="11"/>
      <c r="Q83" s="11"/>
      <c r="R83" s="11"/>
      <c r="S83" s="11"/>
      <c r="T83" s="11"/>
      <c r="U83" s="11"/>
      <c r="V83" s="11"/>
      <c r="W83" s="11"/>
    </row>
    <row r="84" spans="2:23" s="41" customFormat="1">
      <c r="B84" s="39"/>
      <c r="C84" s="11" t="s">
        <v>297</v>
      </c>
      <c r="D84" s="33" t="s">
        <v>272</v>
      </c>
      <c r="E84" s="26" t="s">
        <v>303</v>
      </c>
      <c r="G84" s="11"/>
      <c r="H84" s="11"/>
      <c r="I84" s="11"/>
      <c r="J84" s="11"/>
      <c r="K84" s="11"/>
      <c r="L84" s="11"/>
      <c r="M84" s="11"/>
      <c r="N84" s="11"/>
      <c r="O84" s="11"/>
      <c r="P84" s="11"/>
      <c r="Q84" s="11"/>
      <c r="R84" s="11"/>
      <c r="S84" s="11"/>
      <c r="T84" s="11"/>
      <c r="U84" s="11"/>
      <c r="V84" s="11"/>
      <c r="W84" s="11"/>
    </row>
    <row r="85" spans="2:23" s="41" customFormat="1">
      <c r="B85" s="39"/>
      <c r="C85" s="11" t="s">
        <v>298</v>
      </c>
      <c r="D85" s="33">
        <v>49</v>
      </c>
      <c r="E85" s="26" t="s">
        <v>27</v>
      </c>
      <c r="G85" s="11"/>
      <c r="H85" s="11"/>
      <c r="I85" s="11"/>
      <c r="J85" s="11"/>
      <c r="K85" s="11"/>
      <c r="L85" s="11"/>
      <c r="M85" s="11"/>
      <c r="N85" s="11"/>
      <c r="O85" s="11"/>
      <c r="P85" s="11"/>
      <c r="Q85" s="11"/>
      <c r="R85" s="11"/>
      <c r="S85" s="11"/>
      <c r="T85" s="11"/>
      <c r="U85" s="11"/>
      <c r="V85" s="11"/>
      <c r="W85" s="11"/>
    </row>
    <row r="86" spans="2:23" s="41" customFormat="1">
      <c r="B86" s="39"/>
      <c r="C86" s="11" t="s">
        <v>299</v>
      </c>
      <c r="D86" s="33">
        <v>7.2</v>
      </c>
      <c r="E86" s="26" t="s">
        <v>27</v>
      </c>
      <c r="G86" s="11"/>
      <c r="H86" s="11"/>
      <c r="I86" s="11"/>
      <c r="J86" s="11"/>
      <c r="K86" s="11"/>
      <c r="L86" s="11"/>
      <c r="M86" s="11"/>
      <c r="N86" s="11"/>
      <c r="O86" s="11"/>
      <c r="P86" s="11"/>
      <c r="Q86" s="11"/>
      <c r="R86" s="11"/>
      <c r="S86" s="11"/>
      <c r="T86" s="11"/>
      <c r="U86" s="11"/>
      <c r="V86" s="11"/>
      <c r="W86" s="11"/>
    </row>
    <row r="87" spans="2:23" s="41" customFormat="1">
      <c r="B87" s="39"/>
      <c r="C87" s="11" t="s">
        <v>300</v>
      </c>
      <c r="D87" s="33">
        <v>38</v>
      </c>
      <c r="E87" s="26" t="s">
        <v>27</v>
      </c>
      <c r="G87" s="11"/>
      <c r="H87" s="11"/>
      <c r="I87" s="11"/>
      <c r="J87" s="11"/>
      <c r="K87" s="11"/>
      <c r="L87" s="11"/>
      <c r="M87" s="11"/>
      <c r="N87" s="11"/>
      <c r="O87" s="11"/>
      <c r="P87" s="11"/>
      <c r="Q87" s="11"/>
      <c r="R87" s="11"/>
      <c r="S87" s="11"/>
      <c r="T87" s="11"/>
      <c r="U87" s="11"/>
      <c r="V87" s="11"/>
      <c r="W87" s="11"/>
    </row>
    <row r="88" spans="2:23" s="41" customFormat="1">
      <c r="B88" s="39"/>
      <c r="C88" s="11" t="s">
        <v>301</v>
      </c>
      <c r="D88" s="33">
        <v>13</v>
      </c>
      <c r="E88" s="26" t="s">
        <v>27</v>
      </c>
      <c r="G88" s="11"/>
      <c r="H88" s="11"/>
      <c r="I88" s="11"/>
      <c r="J88" s="11"/>
      <c r="K88" s="11"/>
      <c r="L88" s="11"/>
      <c r="M88" s="11"/>
      <c r="N88" s="11"/>
      <c r="O88" s="11"/>
      <c r="P88" s="11"/>
      <c r="Q88" s="11"/>
      <c r="R88" s="11"/>
      <c r="S88" s="11"/>
      <c r="T88" s="11"/>
      <c r="U88" s="11"/>
      <c r="V88" s="11"/>
      <c r="W88" s="11"/>
    </row>
    <row r="89" spans="2:23" s="41" customFormat="1">
      <c r="B89" s="39"/>
      <c r="C89" s="11" t="s">
        <v>302</v>
      </c>
      <c r="D89" s="33">
        <v>0.5</v>
      </c>
      <c r="E89" s="26" t="s">
        <v>2</v>
      </c>
      <c r="G89" s="11"/>
      <c r="H89" s="11"/>
      <c r="I89" s="11"/>
      <c r="J89" s="11"/>
      <c r="K89" s="11"/>
      <c r="L89" s="11"/>
      <c r="M89" s="11"/>
      <c r="N89" s="11"/>
      <c r="O89" s="11"/>
      <c r="P89" s="11"/>
      <c r="Q89" s="11"/>
      <c r="R89" s="11"/>
      <c r="S89" s="11"/>
      <c r="T89" s="11"/>
      <c r="U89" s="11"/>
      <c r="V89" s="11"/>
      <c r="W89" s="11"/>
    </row>
    <row r="90" spans="2:23">
      <c r="B90" s="39"/>
    </row>
    <row r="91" spans="2:23" s="41" customFormat="1">
      <c r="B91" s="39" t="s">
        <v>305</v>
      </c>
      <c r="C91" s="11" t="s">
        <v>306</v>
      </c>
      <c r="D91" s="33">
        <v>0.65720000000000001</v>
      </c>
      <c r="E91" s="26" t="s">
        <v>2</v>
      </c>
      <c r="G91" s="11"/>
      <c r="H91" s="11"/>
      <c r="I91" s="11"/>
      <c r="J91" s="11"/>
      <c r="K91" s="11"/>
      <c r="L91" s="11"/>
      <c r="M91" s="11"/>
      <c r="N91" s="11"/>
      <c r="O91" s="11"/>
      <c r="P91" s="11"/>
      <c r="Q91" s="11"/>
      <c r="R91" s="11"/>
      <c r="S91" s="11"/>
      <c r="T91" s="11"/>
      <c r="U91" s="11"/>
      <c r="V91" s="11"/>
      <c r="W91" s="11"/>
    </row>
    <row r="92" spans="2:23" s="41" customFormat="1">
      <c r="B92" s="39"/>
      <c r="C92" s="11" t="s">
        <v>307</v>
      </c>
      <c r="D92" s="33">
        <v>995</v>
      </c>
      <c r="E92" s="26" t="s">
        <v>308</v>
      </c>
      <c r="G92" s="11"/>
      <c r="H92" s="11"/>
      <c r="I92" s="11"/>
      <c r="J92" s="11"/>
      <c r="K92" s="11"/>
      <c r="L92" s="11"/>
      <c r="M92" s="11"/>
      <c r="N92" s="11"/>
      <c r="O92" s="11"/>
      <c r="P92" s="11"/>
      <c r="Q92" s="11"/>
      <c r="R92" s="11"/>
      <c r="S92" s="11"/>
      <c r="T92" s="11"/>
      <c r="U92" s="11"/>
      <c r="V92" s="11"/>
      <c r="W92" s="11"/>
    </row>
    <row r="93" spans="2:23" s="41" customFormat="1">
      <c r="B93" s="39"/>
      <c r="C93" s="11" t="s">
        <v>309</v>
      </c>
      <c r="D93" s="33" t="s">
        <v>272</v>
      </c>
      <c r="E93" s="26" t="s">
        <v>238</v>
      </c>
      <c r="G93" s="11"/>
      <c r="H93" s="11"/>
      <c r="I93" s="11"/>
      <c r="J93" s="11"/>
      <c r="K93" s="11"/>
      <c r="L93" s="11"/>
      <c r="M93" s="11"/>
      <c r="N93" s="11"/>
      <c r="O93" s="11"/>
      <c r="P93" s="11"/>
      <c r="Q93" s="11"/>
      <c r="R93" s="11"/>
      <c r="S93" s="11"/>
      <c r="T93" s="11"/>
      <c r="U93" s="11"/>
      <c r="V93" s="11"/>
      <c r="W93" s="11"/>
    </row>
    <row r="94" spans="2:23" s="41" customFormat="1">
      <c r="B94" s="39"/>
      <c r="C94" s="11" t="s">
        <v>310</v>
      </c>
      <c r="D94" s="33" t="s">
        <v>913</v>
      </c>
      <c r="E94" s="26"/>
      <c r="G94" s="11"/>
      <c r="H94" s="11"/>
      <c r="I94" s="11"/>
      <c r="J94" s="11"/>
      <c r="K94" s="11"/>
      <c r="L94" s="11"/>
      <c r="M94" s="11"/>
      <c r="N94" s="11"/>
      <c r="O94" s="11"/>
      <c r="P94" s="11"/>
      <c r="Q94" s="11"/>
      <c r="R94" s="11"/>
      <c r="S94" s="11"/>
      <c r="T94" s="11"/>
      <c r="U94" s="11"/>
      <c r="V94" s="11"/>
      <c r="W94" s="11"/>
    </row>
    <row r="95" spans="2:23" s="41" customFormat="1">
      <c r="B95" s="39"/>
      <c r="C95" s="11" t="s">
        <v>311</v>
      </c>
      <c r="D95" s="33">
        <v>0.25</v>
      </c>
      <c r="E95" s="26"/>
      <c r="G95" s="11"/>
      <c r="H95" s="11"/>
      <c r="I95" s="11"/>
      <c r="J95" s="11"/>
      <c r="K95" s="11"/>
      <c r="L95" s="11"/>
      <c r="M95" s="11"/>
      <c r="N95" s="11"/>
      <c r="O95" s="11"/>
      <c r="P95" s="11"/>
      <c r="Q95" s="11"/>
      <c r="R95" s="11"/>
      <c r="S95" s="11"/>
      <c r="T95" s="11"/>
      <c r="U95" s="11"/>
      <c r="V95" s="11"/>
      <c r="W95" s="11"/>
    </row>
    <row r="96" spans="2:23" s="41" customFormat="1">
      <c r="B96" s="39"/>
      <c r="C96" s="11" t="s">
        <v>312</v>
      </c>
      <c r="D96" s="33">
        <v>0</v>
      </c>
      <c r="E96" s="26" t="s">
        <v>313</v>
      </c>
      <c r="G96" s="11"/>
      <c r="H96" s="11"/>
      <c r="I96" s="11"/>
      <c r="J96" s="11"/>
      <c r="K96" s="11"/>
      <c r="L96" s="11"/>
      <c r="M96" s="11"/>
      <c r="N96" s="11"/>
      <c r="O96" s="11"/>
      <c r="P96" s="11"/>
      <c r="Q96" s="11"/>
      <c r="R96" s="11"/>
      <c r="S96" s="11"/>
      <c r="T96" s="11"/>
      <c r="U96" s="11"/>
      <c r="V96" s="11"/>
      <c r="W96" s="11"/>
    </row>
    <row r="97" spans="2:23" s="41" customFormat="1">
      <c r="B97" s="39"/>
      <c r="C97" s="11" t="s">
        <v>314</v>
      </c>
      <c r="D97" s="33">
        <v>0.95399999999999996</v>
      </c>
      <c r="E97" s="26"/>
      <c r="G97" s="11"/>
      <c r="H97" s="11"/>
      <c r="I97" s="11"/>
      <c r="J97" s="11"/>
      <c r="K97" s="11"/>
      <c r="L97" s="11"/>
      <c r="M97" s="11"/>
      <c r="N97" s="11"/>
      <c r="O97" s="11"/>
      <c r="P97" s="11"/>
      <c r="Q97" s="11"/>
      <c r="R97" s="11"/>
      <c r="S97" s="11"/>
      <c r="T97" s="11"/>
      <c r="U97" s="11"/>
      <c r="V97" s="11"/>
      <c r="W97" s="11"/>
    </row>
    <row r="98" spans="2:23" s="41" customFormat="1">
      <c r="B98" s="11"/>
      <c r="C98" s="11" t="s">
        <v>315</v>
      </c>
      <c r="D98" s="33">
        <v>1</v>
      </c>
      <c r="E98" s="26" t="s">
        <v>2</v>
      </c>
      <c r="G98" s="11"/>
      <c r="H98" s="11"/>
      <c r="I98" s="11"/>
      <c r="J98" s="11"/>
      <c r="K98" s="11"/>
      <c r="L98" s="11"/>
      <c r="M98" s="11"/>
      <c r="N98" s="11"/>
      <c r="O98" s="11"/>
      <c r="P98" s="11"/>
      <c r="Q98" s="11"/>
      <c r="R98" s="11"/>
      <c r="S98" s="11"/>
      <c r="T98" s="11"/>
      <c r="U98" s="11"/>
      <c r="V98" s="11"/>
      <c r="W98" s="11"/>
    </row>
    <row r="99" spans="2:23" s="41" customFormat="1">
      <c r="B99" s="11"/>
      <c r="C99" s="11" t="s">
        <v>316</v>
      </c>
      <c r="D99" s="33">
        <v>4.0759999999999998E-2</v>
      </c>
      <c r="E99" s="26" t="s">
        <v>2</v>
      </c>
      <c r="G99" s="11"/>
      <c r="H99" s="11"/>
      <c r="I99" s="11"/>
      <c r="J99" s="11"/>
      <c r="K99" s="11"/>
      <c r="L99" s="11"/>
      <c r="M99" s="11"/>
      <c r="N99" s="11"/>
      <c r="O99" s="11"/>
      <c r="P99" s="11"/>
      <c r="Q99" s="11"/>
      <c r="R99" s="11"/>
      <c r="S99" s="11"/>
      <c r="T99" s="11"/>
      <c r="U99" s="11"/>
      <c r="V99" s="11"/>
      <c r="W99" s="11"/>
    </row>
    <row r="100" spans="2:23" s="41" customFormat="1">
      <c r="B100" s="11"/>
      <c r="C100" s="11" t="s">
        <v>317</v>
      </c>
      <c r="D100" s="33">
        <v>9.9000000000000005E-2</v>
      </c>
      <c r="E100" s="26"/>
      <c r="G100" s="11"/>
      <c r="H100" s="11"/>
      <c r="I100" s="11"/>
      <c r="J100" s="11"/>
      <c r="K100" s="11"/>
      <c r="L100" s="11"/>
      <c r="M100" s="11"/>
      <c r="N100" s="11"/>
      <c r="O100" s="11"/>
      <c r="P100" s="11"/>
      <c r="Q100" s="11"/>
      <c r="R100" s="11"/>
      <c r="S100" s="11"/>
      <c r="T100" s="11"/>
      <c r="U100" s="11"/>
      <c r="V100" s="11"/>
      <c r="W100" s="11"/>
    </row>
    <row r="101" spans="2:23" s="41" customFormat="1">
      <c r="B101" s="11"/>
      <c r="C101" s="11" t="s">
        <v>318</v>
      </c>
      <c r="D101" s="33">
        <v>-7.2900000000000006E-2</v>
      </c>
      <c r="E101" s="26"/>
      <c r="G101" s="11"/>
      <c r="H101" s="11"/>
      <c r="I101" s="11"/>
      <c r="J101" s="11"/>
      <c r="K101" s="11"/>
      <c r="L101" s="11"/>
      <c r="M101" s="11"/>
      <c r="N101" s="11"/>
      <c r="O101" s="11"/>
      <c r="P101" s="11"/>
      <c r="Q101" s="11"/>
      <c r="R101" s="11"/>
      <c r="S101" s="11"/>
      <c r="T101" s="11"/>
      <c r="U101" s="11"/>
      <c r="V101" s="11"/>
      <c r="W101" s="11"/>
    </row>
    <row r="102" spans="2:23" s="41" customFormat="1">
      <c r="B102" s="11"/>
      <c r="C102" s="11" t="s">
        <v>319</v>
      </c>
      <c r="D102" s="33">
        <v>0.94369999999999998</v>
      </c>
      <c r="E102" s="26"/>
      <c r="G102" s="11"/>
      <c r="H102" s="11"/>
      <c r="I102" s="11"/>
      <c r="J102" s="11"/>
      <c r="K102" s="11"/>
      <c r="L102" s="11"/>
      <c r="M102" s="11"/>
      <c r="N102" s="11"/>
      <c r="O102" s="11"/>
      <c r="P102" s="11"/>
      <c r="Q102" s="11"/>
      <c r="R102" s="11"/>
      <c r="S102" s="11"/>
      <c r="T102" s="11"/>
      <c r="U102" s="11"/>
      <c r="V102" s="11"/>
      <c r="W102" s="11"/>
    </row>
    <row r="104" spans="2:23">
      <c r="B104" s="11" t="s">
        <v>975</v>
      </c>
      <c r="C104" s="15" t="s">
        <v>976</v>
      </c>
      <c r="D104" s="33" t="s">
        <v>977</v>
      </c>
      <c r="E104" s="26" t="s">
        <v>2</v>
      </c>
    </row>
    <row r="105" spans="2:23">
      <c r="B105" s="39"/>
    </row>
    <row r="106" spans="2:23" s="41" customFormat="1">
      <c r="B106" s="39" t="s">
        <v>278</v>
      </c>
      <c r="C106" s="11" t="s">
        <v>282</v>
      </c>
      <c r="D106" s="33" t="s">
        <v>283</v>
      </c>
      <c r="E106" s="26" t="s">
        <v>2</v>
      </c>
      <c r="G106" s="11"/>
      <c r="H106" s="11"/>
      <c r="I106" s="11"/>
      <c r="J106" s="11"/>
      <c r="K106" s="11"/>
      <c r="L106" s="11"/>
      <c r="M106" s="11"/>
      <c r="N106" s="11"/>
      <c r="O106" s="11"/>
      <c r="P106" s="11"/>
      <c r="Q106" s="11"/>
      <c r="R106" s="11"/>
      <c r="S106" s="11"/>
      <c r="T106" s="11"/>
      <c r="U106" s="11"/>
      <c r="V106" s="11"/>
      <c r="W106" s="11"/>
    </row>
    <row r="107" spans="2:23" s="41" customFormat="1">
      <c r="B107" s="39"/>
      <c r="C107" s="11" t="s">
        <v>284</v>
      </c>
      <c r="D107" s="33">
        <v>0.2</v>
      </c>
      <c r="E107" s="26" t="s">
        <v>2</v>
      </c>
      <c r="G107" s="11"/>
      <c r="H107" s="11"/>
      <c r="I107" s="11"/>
      <c r="J107" s="11"/>
      <c r="K107" s="11"/>
      <c r="L107" s="11"/>
      <c r="M107" s="11"/>
      <c r="N107" s="11"/>
      <c r="O107" s="11"/>
      <c r="P107" s="11"/>
      <c r="Q107" s="11"/>
      <c r="R107" s="11"/>
      <c r="S107" s="11"/>
      <c r="T107" s="11"/>
      <c r="U107" s="11"/>
      <c r="V107" s="11"/>
      <c r="W107" s="11"/>
    </row>
    <row r="108" spans="2:23" s="41" customFormat="1">
      <c r="B108" s="39"/>
      <c r="C108" s="11" t="s">
        <v>285</v>
      </c>
      <c r="D108" s="33">
        <v>0</v>
      </c>
      <c r="E108" s="26" t="s">
        <v>238</v>
      </c>
      <c r="G108" s="11"/>
      <c r="H108" s="11"/>
      <c r="I108" s="11"/>
      <c r="J108" s="11"/>
      <c r="K108" s="11"/>
      <c r="L108" s="11"/>
      <c r="M108" s="11"/>
      <c r="N108" s="11"/>
      <c r="O108" s="11"/>
      <c r="P108" s="11"/>
      <c r="Q108" s="11"/>
      <c r="R108" s="11"/>
      <c r="S108" s="11"/>
      <c r="T108" s="11"/>
      <c r="U108" s="11"/>
      <c r="V108" s="11"/>
      <c r="W108" s="11"/>
    </row>
    <row r="109" spans="2:23" s="41" customFormat="1">
      <c r="B109" s="39"/>
      <c r="C109" s="11" t="s">
        <v>287</v>
      </c>
      <c r="D109" s="33">
        <v>0</v>
      </c>
      <c r="E109" s="26" t="s">
        <v>238</v>
      </c>
      <c r="G109" s="11"/>
      <c r="H109" s="11"/>
      <c r="I109" s="11"/>
      <c r="J109" s="11"/>
      <c r="K109" s="11"/>
      <c r="L109" s="11"/>
      <c r="M109" s="11"/>
      <c r="N109" s="11"/>
      <c r="O109" s="11"/>
      <c r="P109" s="11"/>
      <c r="Q109" s="11"/>
      <c r="R109" s="11"/>
      <c r="S109" s="11"/>
      <c r="T109" s="11"/>
      <c r="U109" s="11"/>
      <c r="V109" s="11"/>
      <c r="W109" s="11"/>
    </row>
    <row r="110" spans="2:23" s="41" customFormat="1">
      <c r="B110" s="39"/>
      <c r="C110" s="11" t="s">
        <v>288</v>
      </c>
      <c r="D110" s="33">
        <v>1E-3</v>
      </c>
      <c r="E110" s="26" t="s">
        <v>2</v>
      </c>
      <c r="G110" s="11"/>
      <c r="H110" s="11"/>
      <c r="I110" s="11"/>
      <c r="J110" s="11"/>
      <c r="K110" s="11"/>
      <c r="L110" s="11"/>
      <c r="M110" s="11"/>
      <c r="N110" s="11"/>
      <c r="O110" s="11"/>
      <c r="P110" s="11"/>
      <c r="Q110" s="11"/>
      <c r="R110" s="11"/>
      <c r="S110" s="11"/>
      <c r="T110" s="11"/>
      <c r="U110" s="11"/>
      <c r="V110" s="11"/>
      <c r="W110" s="11"/>
    </row>
    <row r="111" spans="2:23" s="41" customFormat="1">
      <c r="B111" s="39"/>
      <c r="C111" s="11" t="s">
        <v>289</v>
      </c>
      <c r="D111" s="33" t="s">
        <v>1011</v>
      </c>
      <c r="E111" s="26" t="s">
        <v>2</v>
      </c>
      <c r="G111" s="11"/>
      <c r="H111" s="11"/>
      <c r="I111" s="11"/>
      <c r="J111" s="11"/>
      <c r="K111" s="11"/>
      <c r="L111" s="11"/>
      <c r="M111" s="11"/>
      <c r="N111" s="11"/>
      <c r="O111" s="11"/>
      <c r="P111" s="11"/>
      <c r="Q111" s="11"/>
      <c r="R111" s="11"/>
      <c r="S111" s="11"/>
      <c r="T111" s="11"/>
      <c r="U111" s="11"/>
      <c r="V111" s="11"/>
      <c r="W111" s="11"/>
    </row>
    <row r="112" spans="2:23" s="41" customFormat="1">
      <c r="B112" s="39"/>
      <c r="C112" s="11" t="s">
        <v>290</v>
      </c>
      <c r="D112" s="33" t="s">
        <v>272</v>
      </c>
      <c r="E112" s="26" t="s">
        <v>2</v>
      </c>
      <c r="G112" s="11"/>
      <c r="H112" s="11"/>
      <c r="I112" s="11"/>
      <c r="J112" s="11"/>
      <c r="K112" s="11"/>
      <c r="L112" s="11"/>
      <c r="M112" s="11"/>
      <c r="N112" s="11"/>
      <c r="O112" s="11"/>
      <c r="P112" s="11"/>
      <c r="Q112" s="11"/>
      <c r="R112" s="11"/>
      <c r="S112" s="11"/>
      <c r="T112" s="11"/>
      <c r="U112" s="11"/>
      <c r="V112" s="11"/>
      <c r="W112" s="11"/>
    </row>
    <row r="113" spans="2:23" s="41" customFormat="1">
      <c r="B113" s="39"/>
      <c r="C113" s="11" t="s">
        <v>291</v>
      </c>
      <c r="D113" s="33">
        <v>0.5</v>
      </c>
      <c r="E113" s="26"/>
      <c r="G113" s="11"/>
      <c r="H113" s="11"/>
      <c r="I113" s="11"/>
      <c r="J113" s="11"/>
      <c r="K113" s="11"/>
      <c r="L113" s="11"/>
      <c r="M113" s="11"/>
      <c r="N113" s="11"/>
      <c r="O113" s="11"/>
      <c r="P113" s="11"/>
      <c r="Q113" s="11"/>
      <c r="R113" s="11"/>
      <c r="S113" s="11"/>
      <c r="T113" s="11"/>
      <c r="U113" s="11"/>
      <c r="V113" s="11"/>
      <c r="W113" s="11"/>
    </row>
    <row r="114" spans="2:23" s="41" customFormat="1">
      <c r="B114" s="39"/>
      <c r="C114" s="11" t="s">
        <v>292</v>
      </c>
      <c r="D114" s="33">
        <v>40</v>
      </c>
      <c r="E114" s="26" t="s">
        <v>27</v>
      </c>
      <c r="G114" s="11"/>
      <c r="H114" s="11"/>
      <c r="I114" s="11"/>
      <c r="J114" s="11"/>
      <c r="K114" s="11"/>
      <c r="L114" s="11"/>
      <c r="M114" s="11"/>
      <c r="N114" s="11"/>
      <c r="O114" s="11"/>
      <c r="P114" s="11"/>
      <c r="Q114" s="11"/>
      <c r="R114" s="11"/>
      <c r="S114" s="11"/>
      <c r="T114" s="11"/>
      <c r="U114" s="11"/>
      <c r="V114" s="11"/>
      <c r="W114" s="11"/>
    </row>
    <row r="115" spans="2:23" s="41" customFormat="1">
      <c r="B115" s="39"/>
      <c r="C115" s="11"/>
      <c r="D115" s="33"/>
      <c r="E115" s="26"/>
      <c r="G115" s="11"/>
      <c r="H115" s="11"/>
      <c r="I115" s="11"/>
      <c r="J115" s="11"/>
      <c r="K115" s="11"/>
      <c r="L115" s="11"/>
      <c r="M115" s="11"/>
      <c r="N115" s="11"/>
      <c r="O115" s="11"/>
      <c r="P115" s="11"/>
      <c r="Q115" s="11"/>
      <c r="R115" s="11"/>
      <c r="S115" s="11"/>
      <c r="T115" s="11"/>
      <c r="U115" s="11"/>
      <c r="V115" s="11"/>
      <c r="W115" s="11"/>
    </row>
    <row r="116" spans="2:23" s="41" customFormat="1">
      <c r="B116" s="39" t="s">
        <v>1012</v>
      </c>
      <c r="C116" s="11" t="s">
        <v>1013</v>
      </c>
      <c r="D116" s="33" t="s">
        <v>1014</v>
      </c>
      <c r="E116" s="26" t="s">
        <v>2</v>
      </c>
      <c r="G116" s="11"/>
      <c r="H116" s="11"/>
      <c r="I116" s="11"/>
      <c r="J116" s="11"/>
      <c r="K116" s="11"/>
      <c r="L116" s="11"/>
      <c r="M116" s="11"/>
      <c r="N116" s="11"/>
      <c r="O116" s="11"/>
      <c r="P116" s="11"/>
      <c r="Q116" s="11"/>
      <c r="R116" s="11"/>
      <c r="S116" s="11"/>
      <c r="T116" s="11"/>
      <c r="U116" s="11"/>
      <c r="V116" s="11"/>
      <c r="W116" s="11"/>
    </row>
    <row r="117" spans="2:23" s="41" customFormat="1">
      <c r="B117" s="39"/>
      <c r="C117" s="41" t="s">
        <v>295</v>
      </c>
      <c r="D117" s="41" t="s">
        <v>1015</v>
      </c>
      <c r="E117" s="41" t="s">
        <v>2</v>
      </c>
      <c r="G117" s="11"/>
      <c r="H117" s="11"/>
      <c r="I117" s="11"/>
      <c r="J117" s="11"/>
      <c r="K117" s="11"/>
      <c r="L117" s="11"/>
      <c r="M117" s="11"/>
      <c r="N117" s="11"/>
      <c r="O117" s="11"/>
      <c r="P117" s="11"/>
      <c r="Q117" s="11"/>
      <c r="R117" s="11"/>
      <c r="S117" s="11"/>
      <c r="T117" s="11"/>
      <c r="U117" s="11"/>
      <c r="V117" s="11"/>
      <c r="W117" s="11"/>
    </row>
    <row r="118" spans="2:23" s="41" customFormat="1">
      <c r="B118" s="39"/>
      <c r="C118" s="41" t="s">
        <v>297</v>
      </c>
      <c r="D118" s="41" t="s">
        <v>272</v>
      </c>
      <c r="E118" s="41" t="s">
        <v>2</v>
      </c>
      <c r="F118" s="224">
        <v>0.5</v>
      </c>
      <c r="G118" s="11"/>
      <c r="H118" s="11"/>
      <c r="I118" s="11"/>
      <c r="J118" s="11"/>
      <c r="K118" s="11"/>
      <c r="L118" s="11"/>
      <c r="M118" s="11"/>
      <c r="N118" s="11"/>
      <c r="O118" s="11"/>
      <c r="P118" s="11"/>
      <c r="Q118" s="11"/>
      <c r="R118" s="11"/>
      <c r="S118" s="11"/>
      <c r="T118" s="11"/>
      <c r="U118" s="11"/>
      <c r="V118" s="11"/>
      <c r="W118" s="11"/>
    </row>
    <row r="119" spans="2:23" s="41" customFormat="1">
      <c r="B119" s="39"/>
      <c r="F119" s="224">
        <v>40</v>
      </c>
      <c r="G119" s="11"/>
      <c r="H119" s="11"/>
      <c r="I119" s="11"/>
      <c r="J119" s="11"/>
      <c r="K119" s="11"/>
      <c r="L119" s="11"/>
      <c r="M119" s="11"/>
      <c r="N119" s="11"/>
      <c r="O119" s="11"/>
      <c r="P119" s="11"/>
      <c r="Q119" s="11"/>
      <c r="R119" s="11"/>
      <c r="S119" s="11"/>
      <c r="T119" s="11"/>
      <c r="U119" s="11"/>
      <c r="V119" s="11"/>
      <c r="W119" s="11"/>
    </row>
    <row r="120" spans="2:23">
      <c r="B120" s="39"/>
    </row>
    <row r="121" spans="2:23" s="41" customFormat="1">
      <c r="B121" s="39" t="s">
        <v>386</v>
      </c>
      <c r="C121" s="15" t="s">
        <v>244</v>
      </c>
      <c r="D121" s="33" t="s">
        <v>245</v>
      </c>
      <c r="E121" s="26" t="s">
        <v>2</v>
      </c>
      <c r="G121" s="11"/>
      <c r="H121" s="11"/>
      <c r="I121" s="11"/>
      <c r="J121" s="11"/>
      <c r="K121" s="11"/>
      <c r="L121" s="11"/>
      <c r="M121" s="11"/>
      <c r="N121" s="11"/>
      <c r="O121" s="11"/>
      <c r="P121" s="11"/>
      <c r="Q121" s="11"/>
      <c r="R121" s="11"/>
      <c r="S121" s="11"/>
      <c r="T121" s="11"/>
      <c r="U121" s="11"/>
      <c r="V121" s="11"/>
      <c r="W121" s="11"/>
    </row>
    <row r="122" spans="2:23" s="41" customFormat="1">
      <c r="B122" s="39"/>
      <c r="C122" s="11" t="s">
        <v>250</v>
      </c>
      <c r="D122" s="33">
        <v>13</v>
      </c>
      <c r="E122" s="26" t="s">
        <v>27</v>
      </c>
      <c r="G122" s="11"/>
      <c r="H122" s="11"/>
      <c r="I122" s="11"/>
      <c r="J122" s="11"/>
      <c r="K122" s="11"/>
      <c r="L122" s="11"/>
      <c r="M122" s="11"/>
      <c r="N122" s="11"/>
      <c r="O122" s="11"/>
      <c r="P122" s="11"/>
      <c r="Q122" s="11"/>
      <c r="R122" s="11"/>
      <c r="S122" s="11"/>
      <c r="T122" s="11"/>
      <c r="U122" s="11"/>
      <c r="V122" s="11"/>
      <c r="W122" s="11"/>
    </row>
    <row r="123" spans="2:23" s="41" customFormat="1">
      <c r="B123" s="39"/>
      <c r="C123" s="11" t="s">
        <v>246</v>
      </c>
      <c r="D123" s="33">
        <v>10</v>
      </c>
      <c r="E123" s="26" t="s">
        <v>247</v>
      </c>
      <c r="G123" s="11"/>
      <c r="H123" s="11"/>
      <c r="I123" s="11"/>
      <c r="J123" s="11"/>
      <c r="K123" s="11"/>
      <c r="L123" s="11"/>
      <c r="M123" s="11"/>
      <c r="N123" s="11"/>
      <c r="O123" s="11"/>
      <c r="P123" s="11"/>
      <c r="Q123" s="11"/>
      <c r="R123" s="11"/>
      <c r="S123" s="11"/>
      <c r="T123" s="11"/>
      <c r="U123" s="11"/>
      <c r="V123" s="11"/>
      <c r="W123" s="11"/>
    </row>
    <row r="124" spans="2:23">
      <c r="B124" s="39"/>
    </row>
    <row r="125" spans="2:23" s="41" customFormat="1">
      <c r="B125" s="39"/>
      <c r="C125" s="15" t="s">
        <v>248</v>
      </c>
      <c r="D125" s="33" t="s">
        <v>245</v>
      </c>
      <c r="E125" s="26" t="s">
        <v>2</v>
      </c>
      <c r="G125" s="11"/>
      <c r="H125" s="11"/>
      <c r="I125" s="11"/>
      <c r="J125" s="11"/>
      <c r="K125" s="11"/>
      <c r="L125" s="11"/>
      <c r="M125" s="11"/>
      <c r="N125" s="11"/>
      <c r="O125" s="11"/>
      <c r="P125" s="11"/>
      <c r="Q125" s="11"/>
      <c r="R125" s="11"/>
      <c r="S125" s="11"/>
      <c r="T125" s="11"/>
      <c r="U125" s="11"/>
      <c r="V125" s="11"/>
      <c r="W125" s="11"/>
    </row>
    <row r="126" spans="2:23" s="41" customFormat="1">
      <c r="B126" s="39"/>
      <c r="C126" s="11" t="s">
        <v>251</v>
      </c>
      <c r="D126" s="33">
        <v>40</v>
      </c>
      <c r="E126" s="26" t="s">
        <v>27</v>
      </c>
      <c r="G126" s="11"/>
      <c r="H126" s="11"/>
      <c r="I126" s="11"/>
      <c r="J126" s="11"/>
      <c r="K126" s="11"/>
      <c r="L126" s="11"/>
      <c r="M126" s="11"/>
      <c r="N126" s="11"/>
      <c r="O126" s="11"/>
      <c r="P126" s="11"/>
      <c r="Q126" s="11"/>
      <c r="R126" s="11"/>
      <c r="S126" s="11"/>
      <c r="T126" s="11"/>
      <c r="U126" s="11"/>
      <c r="V126" s="11"/>
      <c r="W126" s="11"/>
    </row>
    <row r="127" spans="2:23" s="41" customFormat="1">
      <c r="B127" s="39"/>
      <c r="C127" s="11" t="s">
        <v>249</v>
      </c>
      <c r="D127" s="33">
        <v>10</v>
      </c>
      <c r="E127" s="26" t="s">
        <v>247</v>
      </c>
      <c r="G127" s="11"/>
      <c r="H127" s="11"/>
      <c r="I127" s="11"/>
      <c r="J127" s="11"/>
      <c r="K127" s="11"/>
      <c r="L127" s="11"/>
      <c r="M127" s="11"/>
      <c r="N127" s="11"/>
      <c r="O127" s="11"/>
      <c r="P127" s="11"/>
      <c r="Q127" s="11"/>
      <c r="R127" s="11"/>
      <c r="S127" s="11"/>
      <c r="T127" s="11"/>
      <c r="U127" s="11"/>
      <c r="V127" s="11"/>
      <c r="W127" s="11"/>
    </row>
    <row r="128" spans="2:23">
      <c r="B128" s="39"/>
    </row>
    <row r="129" spans="2:23" s="41" customFormat="1">
      <c r="B129" s="11"/>
      <c r="C129" s="11" t="s">
        <v>252</v>
      </c>
      <c r="D129" s="33">
        <v>8.5000000000000006E-3</v>
      </c>
      <c r="E129" s="26" t="s">
        <v>304</v>
      </c>
      <c r="G129" s="11"/>
      <c r="H129" s="11"/>
      <c r="I129" s="11"/>
      <c r="J129" s="11"/>
      <c r="K129" s="11"/>
      <c r="L129" s="11"/>
      <c r="M129" s="11"/>
      <c r="N129" s="11"/>
      <c r="O129" s="11"/>
      <c r="P129" s="11"/>
      <c r="Q129" s="11"/>
      <c r="R129" s="11"/>
      <c r="S129" s="11"/>
      <c r="T129" s="11"/>
      <c r="U129" s="11"/>
      <c r="V129" s="11"/>
      <c r="W129" s="11"/>
    </row>
    <row r="130" spans="2:23" s="41" customFormat="1">
      <c r="B130" s="11"/>
      <c r="C130" s="11" t="s">
        <v>253</v>
      </c>
      <c r="D130" s="33">
        <v>8.0000000000000002E-3</v>
      </c>
      <c r="E130" s="26" t="s">
        <v>304</v>
      </c>
      <c r="G130" s="11"/>
      <c r="H130" s="11"/>
      <c r="I130" s="11"/>
      <c r="J130" s="11"/>
      <c r="K130" s="11"/>
      <c r="L130" s="11"/>
      <c r="M130" s="11"/>
      <c r="N130" s="11"/>
      <c r="O130" s="11"/>
      <c r="P130" s="11"/>
      <c r="Q130" s="11"/>
      <c r="R130" s="11"/>
      <c r="S130" s="11"/>
      <c r="T130" s="11"/>
      <c r="U130" s="11"/>
      <c r="V130" s="11"/>
      <c r="W130" s="11"/>
    </row>
    <row r="132" spans="2:23" s="41" customFormat="1">
      <c r="B132" s="11"/>
      <c r="C132" s="11" t="s">
        <v>256</v>
      </c>
      <c r="D132" s="33" t="s">
        <v>257</v>
      </c>
      <c r="E132" s="26" t="s">
        <v>2</v>
      </c>
      <c r="G132" s="11"/>
      <c r="H132" s="11"/>
      <c r="I132" s="11"/>
      <c r="J132" s="11"/>
      <c r="K132" s="11"/>
      <c r="L132" s="11"/>
      <c r="M132" s="11"/>
      <c r="N132" s="11"/>
      <c r="O132" s="11"/>
      <c r="P132" s="11"/>
      <c r="Q132" s="11"/>
      <c r="R132" s="11"/>
      <c r="S132" s="11"/>
      <c r="T132" s="11"/>
      <c r="U132" s="11"/>
      <c r="V132" s="11"/>
      <c r="W132" s="11"/>
    </row>
    <row r="133" spans="2:23" s="41" customFormat="1">
      <c r="B133" s="11"/>
      <c r="C133" s="11" t="s">
        <v>258</v>
      </c>
      <c r="D133" s="33">
        <v>0</v>
      </c>
      <c r="E133" s="26" t="s">
        <v>238</v>
      </c>
      <c r="G133" s="11"/>
      <c r="H133" s="11"/>
      <c r="I133" s="11"/>
      <c r="J133" s="11"/>
      <c r="K133" s="11"/>
      <c r="L133" s="11"/>
      <c r="M133" s="11"/>
      <c r="N133" s="11"/>
      <c r="O133" s="11"/>
      <c r="P133" s="11"/>
      <c r="Q133" s="11"/>
      <c r="R133" s="11"/>
      <c r="S133" s="11"/>
      <c r="T133" s="11"/>
      <c r="U133" s="11"/>
      <c r="V133" s="11"/>
      <c r="W133" s="11"/>
    </row>
    <row r="134" spans="2:23" s="41" customFormat="1">
      <c r="B134" s="11"/>
      <c r="C134" s="11" t="s">
        <v>259</v>
      </c>
      <c r="D134" s="33">
        <v>7.6199999999999998E-4</v>
      </c>
      <c r="E134" s="26" t="s">
        <v>237</v>
      </c>
      <c r="G134" s="11"/>
      <c r="H134" s="11"/>
      <c r="I134" s="11"/>
      <c r="J134" s="11"/>
      <c r="K134" s="11"/>
      <c r="L134" s="11"/>
      <c r="M134" s="11"/>
      <c r="N134" s="11"/>
      <c r="O134" s="11"/>
      <c r="P134" s="11"/>
      <c r="Q134" s="11"/>
      <c r="R134" s="11"/>
      <c r="S134" s="11"/>
      <c r="T134" s="11"/>
      <c r="U134" s="11"/>
      <c r="V134" s="11"/>
      <c r="W134" s="11"/>
    </row>
    <row r="135" spans="2:23" s="41" customFormat="1">
      <c r="B135" s="11"/>
      <c r="C135" s="11" t="s">
        <v>260</v>
      </c>
      <c r="D135" s="33">
        <v>0</v>
      </c>
      <c r="E135" s="26" t="s">
        <v>238</v>
      </c>
      <c r="G135" s="11"/>
      <c r="H135" s="11"/>
      <c r="I135" s="11"/>
      <c r="J135" s="11"/>
      <c r="K135" s="11"/>
      <c r="L135" s="11"/>
      <c r="M135" s="11"/>
      <c r="N135" s="11"/>
      <c r="O135" s="11"/>
      <c r="P135" s="11"/>
      <c r="Q135" s="11"/>
      <c r="R135" s="11"/>
      <c r="S135" s="11"/>
      <c r="T135" s="11"/>
      <c r="U135" s="11"/>
      <c r="V135" s="11"/>
      <c r="W135" s="11"/>
    </row>
    <row r="136" spans="2:23" s="41" customFormat="1">
      <c r="B136" s="11"/>
      <c r="C136" s="11" t="s">
        <v>261</v>
      </c>
      <c r="D136" s="33">
        <v>0</v>
      </c>
      <c r="E136" s="26" t="s">
        <v>2</v>
      </c>
      <c r="G136" s="11"/>
      <c r="H136" s="11"/>
      <c r="I136" s="11"/>
      <c r="J136" s="11"/>
      <c r="K136" s="11"/>
      <c r="L136" s="11"/>
      <c r="M136" s="11"/>
      <c r="N136" s="11"/>
      <c r="O136" s="11"/>
      <c r="P136" s="11"/>
      <c r="Q136" s="11"/>
      <c r="R136" s="11"/>
      <c r="S136" s="11"/>
      <c r="T136" s="11"/>
      <c r="U136" s="11"/>
      <c r="V136" s="11"/>
      <c r="W136" s="11"/>
    </row>
    <row r="138" spans="2:23" s="41" customFormat="1">
      <c r="B138" s="11"/>
      <c r="C138" s="11" t="s">
        <v>262</v>
      </c>
      <c r="D138" s="33" t="s">
        <v>257</v>
      </c>
      <c r="E138" s="26" t="s">
        <v>2</v>
      </c>
      <c r="G138" s="11"/>
      <c r="H138" s="11"/>
      <c r="I138" s="11"/>
      <c r="J138" s="11"/>
      <c r="K138" s="11"/>
      <c r="L138" s="11"/>
      <c r="M138" s="11"/>
      <c r="N138" s="11"/>
      <c r="O138" s="11"/>
      <c r="P138" s="11"/>
      <c r="Q138" s="11"/>
      <c r="R138" s="11"/>
      <c r="S138" s="11"/>
      <c r="T138" s="11"/>
      <c r="U138" s="11"/>
      <c r="V138" s="11"/>
      <c r="W138" s="11"/>
    </row>
    <row r="139" spans="2:23" s="41" customFormat="1">
      <c r="B139" s="11"/>
      <c r="C139" s="11" t="s">
        <v>263</v>
      </c>
      <c r="D139" s="33">
        <v>0</v>
      </c>
      <c r="E139" s="26" t="s">
        <v>238</v>
      </c>
      <c r="G139" s="11"/>
      <c r="H139" s="11"/>
      <c r="I139" s="11"/>
      <c r="J139" s="11"/>
      <c r="K139" s="11"/>
      <c r="L139" s="11"/>
      <c r="M139" s="11"/>
      <c r="N139" s="11"/>
      <c r="O139" s="11"/>
      <c r="P139" s="11"/>
      <c r="Q139" s="11"/>
      <c r="R139" s="11"/>
      <c r="S139" s="11"/>
      <c r="T139" s="11"/>
      <c r="U139" s="11"/>
      <c r="V139" s="11"/>
      <c r="W139" s="11"/>
    </row>
    <row r="140" spans="2:23" s="41" customFormat="1">
      <c r="B140" s="11"/>
      <c r="C140" s="11" t="s">
        <v>264</v>
      </c>
      <c r="D140" s="33">
        <v>2E-3</v>
      </c>
      <c r="E140" s="26" t="s">
        <v>237</v>
      </c>
      <c r="G140" s="11"/>
      <c r="H140" s="11"/>
      <c r="I140" s="11"/>
      <c r="J140" s="11"/>
      <c r="K140" s="11"/>
      <c r="L140" s="11"/>
      <c r="M140" s="11"/>
      <c r="N140" s="11"/>
      <c r="O140" s="11"/>
      <c r="P140" s="11"/>
      <c r="Q140" s="11"/>
      <c r="R140" s="11"/>
      <c r="S140" s="11"/>
      <c r="T140" s="11"/>
      <c r="U140" s="11"/>
      <c r="V140" s="11"/>
      <c r="W140" s="11"/>
    </row>
    <row r="141" spans="2:23" s="41" customFormat="1">
      <c r="B141" s="11"/>
      <c r="C141" s="11" t="s">
        <v>265</v>
      </c>
      <c r="D141" s="33">
        <v>0.14199999999999999</v>
      </c>
      <c r="E141" s="26" t="s">
        <v>238</v>
      </c>
      <c r="G141" s="11"/>
      <c r="H141" s="11"/>
      <c r="I141" s="11"/>
      <c r="J141" s="11"/>
      <c r="K141" s="11"/>
      <c r="L141" s="11"/>
      <c r="M141" s="11"/>
      <c r="N141" s="11"/>
      <c r="O141" s="11"/>
      <c r="P141" s="11"/>
      <c r="Q141" s="11"/>
      <c r="R141" s="11"/>
      <c r="S141" s="11"/>
      <c r="T141" s="11"/>
      <c r="U141" s="11"/>
      <c r="V141" s="11"/>
      <c r="W141" s="11"/>
    </row>
    <row r="142" spans="2:23" s="41" customFormat="1">
      <c r="B142" s="11"/>
      <c r="C142" s="11" t="s">
        <v>266</v>
      </c>
      <c r="D142" s="33">
        <v>0.3</v>
      </c>
      <c r="E142" s="26" t="s">
        <v>2</v>
      </c>
      <c r="G142" s="11"/>
      <c r="H142" s="11"/>
      <c r="I142" s="11"/>
      <c r="J142" s="11"/>
      <c r="K142" s="11"/>
      <c r="L142" s="11"/>
      <c r="M142" s="11"/>
      <c r="N142" s="11"/>
      <c r="O142" s="11"/>
      <c r="P142" s="11"/>
      <c r="Q142" s="11"/>
      <c r="R142" s="11"/>
      <c r="S142" s="11"/>
      <c r="T142" s="11"/>
      <c r="U142" s="11"/>
      <c r="V142" s="11"/>
      <c r="W142" s="11"/>
    </row>
    <row r="144" spans="2:23" s="41" customFormat="1">
      <c r="B144" s="11"/>
      <c r="C144" s="11" t="s">
        <v>267</v>
      </c>
      <c r="D144" s="33" t="s">
        <v>268</v>
      </c>
      <c r="E144" s="26" t="s">
        <v>2</v>
      </c>
      <c r="G144" s="11"/>
      <c r="H144" s="11"/>
      <c r="I144" s="11"/>
      <c r="J144" s="11"/>
      <c r="K144" s="11"/>
      <c r="L144" s="11"/>
      <c r="M144" s="11"/>
      <c r="N144" s="11"/>
      <c r="O144" s="11"/>
      <c r="P144" s="11"/>
      <c r="Q144" s="11"/>
      <c r="R144" s="11"/>
      <c r="S144" s="11"/>
      <c r="T144" s="11"/>
      <c r="U144" s="11"/>
      <c r="V144" s="11"/>
      <c r="W144" s="11"/>
    </row>
    <row r="145" spans="2:23" s="41" customFormat="1">
      <c r="B145" s="11"/>
      <c r="C145" s="11" t="s">
        <v>269</v>
      </c>
      <c r="D145" s="33" t="s">
        <v>270</v>
      </c>
      <c r="E145" s="26" t="s">
        <v>2</v>
      </c>
      <c r="G145" s="11"/>
      <c r="H145" s="11"/>
      <c r="I145" s="11"/>
      <c r="J145" s="11"/>
      <c r="K145" s="11"/>
      <c r="L145" s="11"/>
      <c r="M145" s="11"/>
      <c r="N145" s="11"/>
      <c r="O145" s="11"/>
      <c r="P145" s="11"/>
      <c r="Q145" s="11"/>
      <c r="R145" s="11"/>
      <c r="S145" s="11"/>
      <c r="T145" s="11"/>
      <c r="U145" s="11"/>
      <c r="V145" s="11"/>
      <c r="W145" s="11"/>
    </row>
    <row r="146" spans="2:23" s="41" customFormat="1">
      <c r="B146" s="11"/>
      <c r="C146" s="11" t="s">
        <v>271</v>
      </c>
      <c r="D146" s="33">
        <v>15.5</v>
      </c>
      <c r="E146" s="26" t="s">
        <v>27</v>
      </c>
      <c r="G146" s="11"/>
      <c r="H146" s="11"/>
      <c r="I146" s="11"/>
      <c r="J146" s="11"/>
      <c r="K146" s="11"/>
      <c r="L146" s="11"/>
      <c r="M146" s="11"/>
      <c r="N146" s="11"/>
      <c r="O146" s="11"/>
      <c r="P146" s="11"/>
      <c r="Q146" s="11"/>
      <c r="R146" s="11"/>
      <c r="S146" s="11"/>
      <c r="T146" s="11"/>
      <c r="U146" s="11"/>
      <c r="V146" s="11"/>
      <c r="W146" s="11"/>
    </row>
    <row r="147" spans="2:23" s="41" customFormat="1">
      <c r="B147" s="11"/>
      <c r="C147" s="11" t="s">
        <v>273</v>
      </c>
      <c r="D147" s="33">
        <v>21</v>
      </c>
      <c r="E147" s="26" t="s">
        <v>27</v>
      </c>
      <c r="G147" s="11"/>
      <c r="H147" s="11"/>
      <c r="I147" s="11"/>
      <c r="J147" s="11"/>
      <c r="K147" s="11"/>
      <c r="L147" s="11"/>
      <c r="M147" s="11"/>
      <c r="N147" s="11"/>
      <c r="O147" s="11"/>
      <c r="P147" s="11"/>
      <c r="Q147" s="11"/>
      <c r="R147" s="11"/>
      <c r="S147" s="11"/>
      <c r="T147" s="11"/>
      <c r="U147" s="11"/>
      <c r="V147" s="11"/>
      <c r="W147" s="11"/>
    </row>
    <row r="149" spans="2:23" s="41" customFormat="1">
      <c r="B149" s="11"/>
      <c r="C149" s="11" t="s">
        <v>274</v>
      </c>
      <c r="D149" s="33">
        <v>1</v>
      </c>
      <c r="E149" s="26" t="s">
        <v>2</v>
      </c>
      <c r="G149" s="11"/>
      <c r="H149" s="11"/>
      <c r="I149" s="11"/>
      <c r="J149" s="11"/>
      <c r="K149" s="11"/>
      <c r="L149" s="11"/>
      <c r="M149" s="11"/>
      <c r="N149" s="11"/>
      <c r="O149" s="11"/>
      <c r="P149" s="11"/>
      <c r="Q149" s="11"/>
      <c r="R149" s="11"/>
      <c r="S149" s="11"/>
      <c r="T149" s="11"/>
      <c r="U149" s="11"/>
      <c r="V149" s="11"/>
      <c r="W149" s="11"/>
    </row>
    <row r="150" spans="2:23" s="41" customFormat="1">
      <c r="B150" s="39"/>
      <c r="C150" s="11" t="s">
        <v>275</v>
      </c>
      <c r="D150" s="33">
        <v>1</v>
      </c>
      <c r="E150" s="26" t="s">
        <v>2</v>
      </c>
      <c r="G150" s="11"/>
      <c r="H150" s="11"/>
      <c r="I150" s="11"/>
      <c r="J150" s="11"/>
      <c r="K150" s="11"/>
      <c r="L150" s="11"/>
      <c r="M150" s="11"/>
      <c r="N150" s="11"/>
      <c r="O150" s="11"/>
      <c r="P150" s="11"/>
      <c r="Q150" s="11"/>
      <c r="R150" s="11"/>
      <c r="S150" s="11"/>
      <c r="T150" s="11"/>
      <c r="U150" s="11"/>
      <c r="V150" s="11"/>
      <c r="W150" s="11"/>
    </row>
    <row r="151" spans="2:23" s="41" customFormat="1">
      <c r="B151" s="39"/>
      <c r="C151" s="11" t="s">
        <v>276</v>
      </c>
      <c r="D151" s="33">
        <v>0</v>
      </c>
      <c r="E151" s="26" t="s">
        <v>2</v>
      </c>
      <c r="G151" s="11"/>
      <c r="H151" s="11"/>
      <c r="I151" s="11"/>
      <c r="J151" s="11"/>
      <c r="K151" s="11"/>
      <c r="L151" s="11"/>
      <c r="M151" s="11"/>
      <c r="N151" s="11"/>
      <c r="O151" s="11"/>
      <c r="P151" s="11"/>
      <c r="Q151" s="11"/>
      <c r="R151" s="11"/>
      <c r="S151" s="11"/>
      <c r="T151" s="11"/>
      <c r="U151" s="11"/>
      <c r="V151" s="11"/>
      <c r="W151" s="11"/>
    </row>
    <row r="152" spans="2:23" s="41" customFormat="1">
      <c r="B152" s="39"/>
      <c r="C152" s="11" t="s">
        <v>277</v>
      </c>
      <c r="D152" s="33">
        <v>0.6</v>
      </c>
      <c r="E152" s="26" t="s">
        <v>2</v>
      </c>
      <c r="G152" s="11"/>
      <c r="H152" s="11"/>
      <c r="I152" s="11"/>
      <c r="J152" s="11"/>
      <c r="K152" s="11"/>
      <c r="L152" s="11"/>
      <c r="M152" s="11"/>
      <c r="N152" s="11"/>
      <c r="O152" s="11"/>
      <c r="P152" s="11"/>
      <c r="Q152" s="11"/>
      <c r="R152" s="11"/>
      <c r="S152" s="11"/>
      <c r="T152" s="11"/>
      <c r="U152" s="11"/>
      <c r="V152" s="11"/>
      <c r="W152" s="11"/>
    </row>
    <row r="153" spans="2:23">
      <c r="B153" s="39"/>
    </row>
    <row r="154" spans="2:23">
      <c r="B154" s="239" t="s">
        <v>387</v>
      </c>
      <c r="C154" s="239"/>
      <c r="D154" s="35"/>
      <c r="E154" s="28"/>
      <c r="F154" s="220"/>
      <c r="G154" s="11" t="s">
        <v>408</v>
      </c>
      <c r="H154" s="11" t="s">
        <v>408</v>
      </c>
      <c r="I154" s="11" t="s">
        <v>408</v>
      </c>
    </row>
    <row r="155" spans="2:23" s="39" customFormat="1">
      <c r="B155" s="36" t="s">
        <v>685</v>
      </c>
      <c r="C155" s="36" t="s">
        <v>686</v>
      </c>
      <c r="D155" s="37" t="s">
        <v>687</v>
      </c>
      <c r="E155" s="38"/>
      <c r="F155" s="36"/>
    </row>
    <row r="156" spans="2:23" s="39" customFormat="1">
      <c r="B156" s="36"/>
      <c r="C156" s="36" t="s">
        <v>688</v>
      </c>
      <c r="D156" s="37">
        <v>40</v>
      </c>
      <c r="E156" s="38" t="s">
        <v>27</v>
      </c>
      <c r="F156" s="36"/>
    </row>
    <row r="157" spans="2:23" s="39" customFormat="1">
      <c r="B157" s="36"/>
      <c r="C157" s="36" t="s">
        <v>689</v>
      </c>
      <c r="D157" s="37">
        <v>1</v>
      </c>
      <c r="E157" s="38" t="s">
        <v>27</v>
      </c>
      <c r="F157" s="36"/>
    </row>
    <row r="158" spans="2:23" s="39" customFormat="1">
      <c r="B158" s="36"/>
      <c r="C158" s="36" t="s">
        <v>690</v>
      </c>
      <c r="D158" s="37" t="s">
        <v>272</v>
      </c>
      <c r="E158" s="38" t="s">
        <v>238</v>
      </c>
      <c r="F158" s="36"/>
    </row>
    <row r="159" spans="2:23" s="39" customFormat="1">
      <c r="B159" s="36"/>
      <c r="C159" s="36" t="s">
        <v>691</v>
      </c>
      <c r="D159" s="37" t="s">
        <v>692</v>
      </c>
      <c r="E159" s="38" t="s">
        <v>238</v>
      </c>
      <c r="F159" s="36"/>
    </row>
    <row r="160" spans="2:23" s="39" customFormat="1">
      <c r="B160" s="36"/>
      <c r="C160" s="36" t="s">
        <v>693</v>
      </c>
      <c r="D160" s="37" t="s">
        <v>694</v>
      </c>
      <c r="E160" s="38"/>
      <c r="F160" s="36"/>
    </row>
    <row r="161" spans="2:6" s="39" customFormat="1">
      <c r="B161" s="36"/>
      <c r="C161" s="36"/>
      <c r="D161" s="37"/>
      <c r="E161" s="38"/>
      <c r="F161" s="36"/>
    </row>
    <row r="162" spans="2:6" s="39" customFormat="1">
      <c r="B162" s="36" t="s">
        <v>681</v>
      </c>
      <c r="C162" s="36" t="s">
        <v>695</v>
      </c>
      <c r="D162" s="37">
        <v>6.67</v>
      </c>
      <c r="E162" s="38" t="s">
        <v>27</v>
      </c>
      <c r="F162" s="36"/>
    </row>
    <row r="163" spans="2:6" s="39" customFormat="1">
      <c r="B163" s="36"/>
      <c r="C163" s="36" t="s">
        <v>696</v>
      </c>
      <c r="D163" s="37">
        <v>5.6</v>
      </c>
      <c r="E163" s="38" t="s">
        <v>247</v>
      </c>
      <c r="F163" s="36"/>
    </row>
    <row r="164" spans="2:6" s="39" customFormat="1">
      <c r="B164" s="36"/>
      <c r="C164" s="36" t="s">
        <v>675</v>
      </c>
      <c r="D164" s="37" t="s">
        <v>697</v>
      </c>
      <c r="E164" s="38"/>
      <c r="F164" s="36"/>
    </row>
    <row r="165" spans="2:6" s="39" customFormat="1">
      <c r="B165" s="36"/>
      <c r="C165" s="36" t="s">
        <v>698</v>
      </c>
      <c r="D165" s="37">
        <v>1</v>
      </c>
      <c r="E165" s="38"/>
      <c r="F165" s="36"/>
    </row>
    <row r="166" spans="2:6" s="39" customFormat="1">
      <c r="B166" s="36"/>
      <c r="C166" s="36"/>
      <c r="D166" s="37"/>
      <c r="E166" s="38"/>
      <c r="F166" s="36"/>
    </row>
    <row r="167" spans="2:6">
      <c r="B167" s="39" t="s">
        <v>331</v>
      </c>
      <c r="C167" s="11" t="s">
        <v>332</v>
      </c>
      <c r="D167" s="33" t="s">
        <v>272</v>
      </c>
      <c r="E167" s="26" t="s">
        <v>32</v>
      </c>
    </row>
    <row r="168" spans="2:6">
      <c r="B168" s="39"/>
      <c r="C168" s="11" t="s">
        <v>333</v>
      </c>
      <c r="D168" s="33">
        <v>5.33</v>
      </c>
      <c r="E168" s="26" t="s">
        <v>2</v>
      </c>
    </row>
    <row r="169" spans="2:6">
      <c r="B169" s="39"/>
      <c r="C169" s="11" t="s">
        <v>334</v>
      </c>
      <c r="D169" s="33">
        <v>6.7</v>
      </c>
      <c r="E169" s="26" t="s">
        <v>27</v>
      </c>
    </row>
    <row r="170" spans="2:6">
      <c r="B170" s="39"/>
      <c r="C170" s="11" t="s">
        <v>335</v>
      </c>
      <c r="D170" s="33">
        <v>35</v>
      </c>
      <c r="E170" s="26" t="s">
        <v>27</v>
      </c>
    </row>
    <row r="171" spans="2:6">
      <c r="B171" s="39"/>
      <c r="C171" s="11" t="s">
        <v>336</v>
      </c>
      <c r="D171" s="33" t="s">
        <v>272</v>
      </c>
      <c r="E171" s="26" t="s">
        <v>238</v>
      </c>
    </row>
    <row r="172" spans="2:6">
      <c r="B172" s="39"/>
      <c r="C172" s="11" t="s">
        <v>337</v>
      </c>
      <c r="D172" s="33" t="s">
        <v>338</v>
      </c>
      <c r="E172" s="26" t="s">
        <v>238</v>
      </c>
    </row>
    <row r="173" spans="2:6">
      <c r="B173" s="39"/>
      <c r="C173" s="11" t="s">
        <v>339</v>
      </c>
      <c r="D173" s="33">
        <v>0.15</v>
      </c>
      <c r="E173" s="26" t="s">
        <v>2</v>
      </c>
    </row>
    <row r="174" spans="2:6">
      <c r="C174" s="11" t="s">
        <v>340</v>
      </c>
      <c r="D174" s="33">
        <v>1</v>
      </c>
      <c r="E174" s="26" t="s">
        <v>2</v>
      </c>
    </row>
    <row r="175" spans="2:6">
      <c r="C175" s="11" t="s">
        <v>341</v>
      </c>
      <c r="D175" s="33">
        <v>1</v>
      </c>
      <c r="E175" s="26" t="s">
        <v>2</v>
      </c>
    </row>
    <row r="176" spans="2:6">
      <c r="C176" s="11" t="s">
        <v>342</v>
      </c>
      <c r="D176" s="33">
        <v>0.25</v>
      </c>
      <c r="E176" s="26" t="s">
        <v>2</v>
      </c>
    </row>
    <row r="177" spans="2:9">
      <c r="C177" s="11" t="s">
        <v>343</v>
      </c>
      <c r="D177" s="33">
        <v>0</v>
      </c>
      <c r="E177" s="26" t="s">
        <v>2</v>
      </c>
    </row>
    <row r="178" spans="2:9">
      <c r="C178" s="11" t="s">
        <v>344</v>
      </c>
      <c r="D178" s="33">
        <v>1</v>
      </c>
      <c r="E178" s="26" t="s">
        <v>2</v>
      </c>
    </row>
    <row r="179" spans="2:9">
      <c r="C179" s="11" t="s">
        <v>345</v>
      </c>
      <c r="D179" s="33">
        <v>2.2999999999999998</v>
      </c>
      <c r="E179" s="26" t="s">
        <v>27</v>
      </c>
    </row>
    <row r="181" spans="2:9">
      <c r="B181" s="239" t="s">
        <v>388</v>
      </c>
      <c r="C181" s="239"/>
      <c r="D181" s="35"/>
      <c r="E181" s="28"/>
      <c r="F181" s="220"/>
      <c r="G181" s="11" t="s">
        <v>407</v>
      </c>
      <c r="H181" s="11" t="s">
        <v>408</v>
      </c>
      <c r="I181" s="11" t="s">
        <v>408</v>
      </c>
    </row>
    <row r="182" spans="2:9" s="39" customFormat="1">
      <c r="B182" s="36" t="s">
        <v>685</v>
      </c>
      <c r="C182" s="36" t="s">
        <v>686</v>
      </c>
      <c r="D182" s="37" t="s">
        <v>687</v>
      </c>
      <c r="E182" s="38"/>
      <c r="F182" s="36"/>
    </row>
    <row r="183" spans="2:9" s="39" customFormat="1">
      <c r="B183" s="36"/>
      <c r="C183" s="36" t="s">
        <v>688</v>
      </c>
      <c r="D183" s="37">
        <v>100</v>
      </c>
      <c r="E183" s="38" t="s">
        <v>27</v>
      </c>
      <c r="F183" s="36"/>
    </row>
    <row r="184" spans="2:9" s="39" customFormat="1">
      <c r="B184" s="36"/>
      <c r="C184" s="36" t="s">
        <v>689</v>
      </c>
      <c r="D184" s="37">
        <v>10</v>
      </c>
      <c r="E184" s="38" t="s">
        <v>27</v>
      </c>
      <c r="F184" s="36"/>
    </row>
    <row r="185" spans="2:9" s="39" customFormat="1">
      <c r="B185" s="36"/>
      <c r="C185" s="36" t="s">
        <v>690</v>
      </c>
      <c r="D185" s="37" t="s">
        <v>272</v>
      </c>
      <c r="E185" s="38" t="s">
        <v>238</v>
      </c>
      <c r="F185" s="36"/>
    </row>
    <row r="186" spans="2:9" s="39" customFormat="1">
      <c r="B186" s="36"/>
      <c r="C186" s="36" t="s">
        <v>691</v>
      </c>
      <c r="D186" s="37" t="s">
        <v>692</v>
      </c>
      <c r="E186" s="38" t="s">
        <v>238</v>
      </c>
      <c r="F186" s="36"/>
    </row>
    <row r="187" spans="2:9" s="39" customFormat="1">
      <c r="B187" s="36"/>
      <c r="C187" s="36" t="s">
        <v>693</v>
      </c>
      <c r="D187" s="37" t="s">
        <v>694</v>
      </c>
      <c r="E187" s="38"/>
      <c r="F187" s="36"/>
    </row>
    <row r="188" spans="2:9" s="39" customFormat="1">
      <c r="B188" s="36"/>
      <c r="C188" s="36"/>
      <c r="D188" s="37"/>
      <c r="E188" s="38"/>
      <c r="F188" s="36"/>
    </row>
    <row r="189" spans="2:9" s="39" customFormat="1">
      <c r="B189" s="36" t="s">
        <v>681</v>
      </c>
      <c r="C189" s="36" t="s">
        <v>695</v>
      </c>
      <c r="D189" s="37">
        <v>50</v>
      </c>
      <c r="E189" s="38" t="s">
        <v>27</v>
      </c>
      <c r="F189" s="36"/>
    </row>
    <row r="190" spans="2:9" s="39" customFormat="1">
      <c r="B190" s="36"/>
      <c r="C190" s="36" t="s">
        <v>696</v>
      </c>
      <c r="D190" s="37">
        <v>11</v>
      </c>
      <c r="E190" s="38" t="s">
        <v>247</v>
      </c>
      <c r="F190" s="36"/>
    </row>
    <row r="191" spans="2:9" s="39" customFormat="1">
      <c r="B191" s="36"/>
      <c r="C191" s="36" t="s">
        <v>675</v>
      </c>
      <c r="D191" s="37" t="s">
        <v>697</v>
      </c>
      <c r="E191" s="38"/>
      <c r="F191" s="36"/>
    </row>
    <row r="192" spans="2:9" s="39" customFormat="1">
      <c r="B192" s="36"/>
      <c r="C192" s="36" t="s">
        <v>698</v>
      </c>
      <c r="D192" s="37">
        <v>1</v>
      </c>
      <c r="E192" s="38"/>
      <c r="F192" s="36"/>
    </row>
    <row r="193" spans="2:9" s="39" customFormat="1">
      <c r="B193" s="36"/>
      <c r="C193" s="36"/>
      <c r="D193" s="37"/>
      <c r="E193" s="38"/>
      <c r="F193" s="36"/>
    </row>
    <row r="194" spans="2:9">
      <c r="B194" s="11" t="s">
        <v>346</v>
      </c>
      <c r="C194" s="11" t="s">
        <v>347</v>
      </c>
      <c r="D194" s="33" t="s">
        <v>348</v>
      </c>
      <c r="E194" s="26" t="s">
        <v>2</v>
      </c>
    </row>
    <row r="195" spans="2:9">
      <c r="C195" s="11" t="s">
        <v>349</v>
      </c>
      <c r="D195" s="33" t="s">
        <v>272</v>
      </c>
      <c r="E195" s="26" t="s">
        <v>32</v>
      </c>
    </row>
    <row r="196" spans="2:9">
      <c r="C196" s="11" t="s">
        <v>350</v>
      </c>
      <c r="D196" s="33">
        <v>0.93300000000000005</v>
      </c>
      <c r="E196" s="26" t="s">
        <v>2</v>
      </c>
    </row>
    <row r="197" spans="2:9">
      <c r="C197" s="11" t="s">
        <v>351</v>
      </c>
      <c r="D197" s="33" t="s">
        <v>352</v>
      </c>
      <c r="E197" s="26" t="s">
        <v>2</v>
      </c>
    </row>
    <row r="198" spans="2:9">
      <c r="C198" s="11" t="s">
        <v>321</v>
      </c>
      <c r="D198" s="33" t="s">
        <v>272</v>
      </c>
      <c r="E198" s="26" t="s">
        <v>238</v>
      </c>
    </row>
    <row r="199" spans="2:9">
      <c r="C199" s="11" t="s">
        <v>339</v>
      </c>
      <c r="D199" s="33">
        <v>0</v>
      </c>
      <c r="E199" s="26" t="s">
        <v>2</v>
      </c>
    </row>
    <row r="200" spans="2:9">
      <c r="C200" s="11" t="s">
        <v>340</v>
      </c>
      <c r="D200" s="33">
        <v>1.2</v>
      </c>
      <c r="E200" s="26" t="s">
        <v>2</v>
      </c>
    </row>
    <row r="201" spans="2:9">
      <c r="C201" s="11" t="s">
        <v>341</v>
      </c>
      <c r="D201" s="33">
        <v>1</v>
      </c>
      <c r="E201" s="26" t="s">
        <v>2</v>
      </c>
    </row>
    <row r="202" spans="2:9">
      <c r="C202" s="11" t="s">
        <v>353</v>
      </c>
      <c r="D202" s="33">
        <v>95</v>
      </c>
      <c r="E202" s="26" t="s">
        <v>27</v>
      </c>
    </row>
    <row r="203" spans="2:9">
      <c r="C203" s="11" t="s">
        <v>354</v>
      </c>
      <c r="D203" s="33" t="s">
        <v>936</v>
      </c>
      <c r="E203" s="26" t="s">
        <v>2</v>
      </c>
    </row>
    <row r="204" spans="2:9">
      <c r="C204" s="11" t="s">
        <v>356</v>
      </c>
      <c r="D204" s="33">
        <v>0</v>
      </c>
      <c r="E204" s="26" t="s">
        <v>32</v>
      </c>
    </row>
    <row r="205" spans="2:9">
      <c r="C205" s="11" t="s">
        <v>357</v>
      </c>
      <c r="D205" s="33">
        <v>1</v>
      </c>
    </row>
    <row r="207" spans="2:9">
      <c r="B207" s="239" t="s">
        <v>985</v>
      </c>
      <c r="C207" s="239"/>
      <c r="D207" s="35"/>
      <c r="E207" s="28"/>
      <c r="F207" s="237"/>
      <c r="G207" s="11" t="s">
        <v>407</v>
      </c>
      <c r="H207" s="11" t="s">
        <v>408</v>
      </c>
      <c r="I207" s="11" t="s">
        <v>408</v>
      </c>
    </row>
    <row r="208" spans="2:9">
      <c r="B208" s="36" t="s">
        <v>685</v>
      </c>
      <c r="C208" s="36" t="s">
        <v>686</v>
      </c>
      <c r="D208" s="37" t="s">
        <v>687</v>
      </c>
      <c r="E208" s="38"/>
      <c r="F208" s="36"/>
      <c r="G208" s="39"/>
      <c r="H208" s="39"/>
      <c r="I208" s="39"/>
    </row>
    <row r="209" spans="2:9">
      <c r="B209" s="36"/>
      <c r="C209" s="36" t="s">
        <v>688</v>
      </c>
      <c r="D209" s="37">
        <v>80</v>
      </c>
      <c r="E209" s="38" t="s">
        <v>27</v>
      </c>
      <c r="F209" s="36"/>
      <c r="G209" s="39"/>
      <c r="H209" s="39"/>
      <c r="I209" s="39"/>
    </row>
    <row r="210" spans="2:9">
      <c r="B210" s="36"/>
      <c r="C210" s="36" t="s">
        <v>689</v>
      </c>
      <c r="D210" s="37">
        <v>5</v>
      </c>
      <c r="E210" s="38" t="s">
        <v>27</v>
      </c>
      <c r="F210" s="36"/>
      <c r="G210" s="39"/>
      <c r="H210" s="39"/>
      <c r="I210" s="39"/>
    </row>
    <row r="211" spans="2:9">
      <c r="B211" s="36"/>
      <c r="C211" s="36" t="s">
        <v>690</v>
      </c>
      <c r="D211" s="37" t="s">
        <v>272</v>
      </c>
      <c r="E211" s="38" t="s">
        <v>238</v>
      </c>
      <c r="F211" s="36"/>
      <c r="G211" s="39"/>
      <c r="H211" s="39"/>
      <c r="I211" s="39"/>
    </row>
    <row r="212" spans="2:9">
      <c r="B212" s="36"/>
      <c r="C212" s="36" t="s">
        <v>691</v>
      </c>
      <c r="D212" s="37" t="s">
        <v>692</v>
      </c>
      <c r="E212" s="38" t="s">
        <v>238</v>
      </c>
    </row>
    <row r="213" spans="2:9">
      <c r="B213" s="36"/>
      <c r="C213" s="36" t="s">
        <v>693</v>
      </c>
      <c r="D213" s="37" t="s">
        <v>694</v>
      </c>
      <c r="E213" s="38"/>
    </row>
    <row r="214" spans="2:9">
      <c r="B214" s="36"/>
      <c r="C214" s="36"/>
      <c r="D214" s="37"/>
      <c r="E214" s="38"/>
    </row>
    <row r="215" spans="2:9">
      <c r="B215" s="36" t="s">
        <v>681</v>
      </c>
      <c r="C215" s="36" t="s">
        <v>695</v>
      </c>
      <c r="D215" s="37">
        <v>29.5</v>
      </c>
      <c r="E215" s="38" t="s">
        <v>27</v>
      </c>
    </row>
    <row r="216" spans="2:9">
      <c r="B216" s="36"/>
      <c r="C216" s="36" t="s">
        <v>696</v>
      </c>
      <c r="D216" s="37">
        <v>5.5</v>
      </c>
      <c r="E216" s="38" t="s">
        <v>247</v>
      </c>
    </row>
    <row r="217" spans="2:9">
      <c r="B217" s="36"/>
      <c r="C217" s="36" t="s">
        <v>675</v>
      </c>
      <c r="D217" s="37" t="s">
        <v>970</v>
      </c>
      <c r="E217" s="38"/>
    </row>
    <row r="218" spans="2:9">
      <c r="B218" s="36"/>
      <c r="C218" s="36" t="s">
        <v>698</v>
      </c>
      <c r="D218" s="37">
        <v>6</v>
      </c>
      <c r="E218" s="38"/>
    </row>
    <row r="219" spans="2:9">
      <c r="B219" s="36"/>
      <c r="C219" s="36"/>
      <c r="D219" s="37"/>
      <c r="E219" s="38"/>
    </row>
    <row r="220" spans="2:9">
      <c r="B220" s="11" t="s">
        <v>999</v>
      </c>
      <c r="C220" s="11" t="s">
        <v>1000</v>
      </c>
      <c r="D220" s="33">
        <v>25.5</v>
      </c>
      <c r="E220" s="26" t="s">
        <v>27</v>
      </c>
    </row>
    <row r="221" spans="2:9">
      <c r="C221" s="11" t="s">
        <v>1001</v>
      </c>
      <c r="D221" s="33">
        <v>4</v>
      </c>
      <c r="E221" s="26" t="s">
        <v>247</v>
      </c>
    </row>
    <row r="222" spans="2:9">
      <c r="C222" s="11" t="s">
        <v>1002</v>
      </c>
      <c r="D222" s="33">
        <v>5.5</v>
      </c>
      <c r="E222" s="26" t="s">
        <v>247</v>
      </c>
    </row>
    <row r="223" spans="2:9">
      <c r="C223" s="11" t="s">
        <v>321</v>
      </c>
      <c r="D223" s="33" t="s">
        <v>272</v>
      </c>
      <c r="E223" s="26" t="s">
        <v>2</v>
      </c>
    </row>
    <row r="224" spans="2:9">
      <c r="C224" s="11" t="s">
        <v>1003</v>
      </c>
      <c r="D224" s="33" t="s">
        <v>272</v>
      </c>
      <c r="E224" s="26" t="s">
        <v>2</v>
      </c>
    </row>
    <row r="225" spans="3:5">
      <c r="C225" s="11" t="s">
        <v>1004</v>
      </c>
      <c r="D225" s="33">
        <v>63782</v>
      </c>
      <c r="E225" s="26" t="s">
        <v>32</v>
      </c>
    </row>
    <row r="226" spans="3:5">
      <c r="C226" s="11" t="s">
        <v>1005</v>
      </c>
      <c r="D226" s="33">
        <v>0.2</v>
      </c>
      <c r="E226" s="26" t="s">
        <v>2</v>
      </c>
    </row>
    <row r="227" spans="3:5">
      <c r="C227" s="11" t="s">
        <v>1006</v>
      </c>
      <c r="D227" s="33">
        <v>0.125</v>
      </c>
      <c r="E227" s="26" t="s">
        <v>2</v>
      </c>
    </row>
  </sheetData>
  <mergeCells count="5">
    <mergeCell ref="B207:C207"/>
    <mergeCell ref="B6:C6"/>
    <mergeCell ref="S6:T6"/>
    <mergeCell ref="B154:C154"/>
    <mergeCell ref="B181:C181"/>
  </mergeCells>
  <pageMargins left="0.7" right="0.7" top="0.75" bottom="0.75" header="0.3" footer="0.3"/>
  <pageSetup paperSize="9" orientation="portrait" horizontalDpi="1200" verticalDpi="1200"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CC6CCE-31D8-423C-980F-A2F1E6B19115}">
  <dimension ref="B1:W114"/>
  <sheetViews>
    <sheetView workbookViewId="0">
      <selection activeCell="B19" sqref="B19"/>
    </sheetView>
  </sheetViews>
  <sheetFormatPr defaultRowHeight="15"/>
  <cols>
    <col min="1" max="1" width="4.85546875" style="11" customWidth="1"/>
    <col min="2" max="2" width="24.140625" style="11" bestFit="1" customWidth="1"/>
    <col min="3" max="3" width="55" style="11" bestFit="1" customWidth="1"/>
    <col min="4" max="4" width="26.42578125" style="33" customWidth="1"/>
    <col min="5" max="5" width="12" style="26" bestFit="1" customWidth="1"/>
    <col min="6" max="6" width="13.85546875" style="41" customWidth="1"/>
    <col min="7" max="18" width="9.140625" style="11"/>
    <col min="19" max="19" width="7.7109375" style="11" customWidth="1"/>
    <col min="20" max="20" width="5.7109375" style="11" bestFit="1" customWidth="1"/>
    <col min="21" max="21" width="24" style="11" bestFit="1" customWidth="1"/>
    <col min="22" max="22" width="13.42578125" style="11" customWidth="1"/>
    <col min="23" max="16384" width="9.140625" style="11"/>
  </cols>
  <sheetData>
    <row r="1" spans="2:23" s="10" customFormat="1">
      <c r="B1" s="9" t="s">
        <v>961</v>
      </c>
      <c r="D1" s="34"/>
      <c r="E1" s="25"/>
      <c r="F1" s="40"/>
    </row>
    <row r="3" spans="2:23">
      <c r="B3" s="11" t="s">
        <v>1008</v>
      </c>
      <c r="C3" s="11" t="s">
        <v>983</v>
      </c>
      <c r="D3" s="11"/>
    </row>
    <row r="4" spans="2:23">
      <c r="C4" s="11" t="s">
        <v>984</v>
      </c>
      <c r="D4" s="11"/>
    </row>
    <row r="6" spans="2:23">
      <c r="B6" s="239" t="s">
        <v>644</v>
      </c>
      <c r="C6" s="239"/>
      <c r="D6" s="35"/>
      <c r="E6" s="28"/>
      <c r="F6" s="128"/>
      <c r="G6" s="11" t="s">
        <v>407</v>
      </c>
      <c r="H6" s="11" t="s">
        <v>407</v>
      </c>
      <c r="I6" s="11" t="s">
        <v>407</v>
      </c>
      <c r="S6" s="239" t="s">
        <v>523</v>
      </c>
      <c r="T6" s="239"/>
      <c r="U6" s="35"/>
      <c r="V6" s="28"/>
      <c r="W6" s="128"/>
    </row>
    <row r="7" spans="2:23" s="39" customFormat="1">
      <c r="B7" s="36"/>
      <c r="C7" s="11" t="s">
        <v>964</v>
      </c>
      <c r="D7" s="33" t="s">
        <v>1017</v>
      </c>
      <c r="F7" s="36"/>
    </row>
    <row r="8" spans="2:23" s="39" customFormat="1">
      <c r="B8" s="36"/>
      <c r="C8" s="11" t="s">
        <v>966</v>
      </c>
      <c r="D8" s="33" t="s">
        <v>1018</v>
      </c>
      <c r="F8" s="36"/>
    </row>
    <row r="9" spans="2:23" s="39" customFormat="1">
      <c r="B9" s="36"/>
      <c r="C9" s="36"/>
      <c r="D9" s="37"/>
      <c r="F9" s="36"/>
    </row>
    <row r="10" spans="2:23" s="39" customFormat="1">
      <c r="B10" s="36" t="s">
        <v>358</v>
      </c>
      <c r="C10" s="36" t="s">
        <v>359</v>
      </c>
      <c r="D10" s="37" t="s">
        <v>360</v>
      </c>
      <c r="F10" s="36" t="s">
        <v>361</v>
      </c>
    </row>
    <row r="11" spans="2:23" s="39" customFormat="1">
      <c r="B11" s="36"/>
      <c r="C11" s="36" t="s">
        <v>362</v>
      </c>
      <c r="D11" s="37" t="s">
        <v>701</v>
      </c>
      <c r="E11" s="38"/>
      <c r="F11" s="36"/>
      <c r="S11" s="39" t="s">
        <v>2</v>
      </c>
      <c r="T11" s="18" t="s">
        <v>522</v>
      </c>
      <c r="U11" s="126" t="s">
        <v>524</v>
      </c>
      <c r="V11" s="126"/>
      <c r="W11" s="126"/>
    </row>
    <row r="12" spans="2:23" s="39" customFormat="1">
      <c r="B12" s="36"/>
      <c r="C12" s="36"/>
      <c r="D12" s="37"/>
      <c r="E12" s="38"/>
      <c r="F12" s="36"/>
      <c r="V12" s="39" t="s">
        <v>526</v>
      </c>
      <c r="W12" s="39" t="s">
        <v>525</v>
      </c>
    </row>
    <row r="13" spans="2:23" s="39" customFormat="1">
      <c r="B13" s="36" t="s">
        <v>364</v>
      </c>
      <c r="C13" s="36" t="s">
        <v>365</v>
      </c>
      <c r="D13" s="37" t="s">
        <v>700</v>
      </c>
      <c r="F13" s="36" t="s">
        <v>367</v>
      </c>
    </row>
    <row r="14" spans="2:23" s="39" customFormat="1">
      <c r="B14" s="36"/>
      <c r="C14" s="36"/>
      <c r="D14" s="37"/>
      <c r="E14" s="38"/>
      <c r="F14" s="36"/>
      <c r="S14" s="39" t="s">
        <v>530</v>
      </c>
      <c r="T14" s="18" t="s">
        <v>527</v>
      </c>
      <c r="U14" s="126" t="s">
        <v>528</v>
      </c>
      <c r="V14" s="126"/>
      <c r="W14" s="126"/>
    </row>
    <row r="15" spans="2:23" s="39" customFormat="1">
      <c r="B15" s="36" t="s">
        <v>368</v>
      </c>
      <c r="C15" s="36" t="s">
        <v>369</v>
      </c>
      <c r="D15" s="37" t="s">
        <v>370</v>
      </c>
      <c r="E15" s="38"/>
      <c r="F15" s="36"/>
      <c r="V15" s="39" t="s">
        <v>526</v>
      </c>
      <c r="W15" s="39" t="s">
        <v>529</v>
      </c>
    </row>
    <row r="16" spans="2:23" s="39" customFormat="1">
      <c r="B16" s="36"/>
      <c r="C16" s="36" t="s">
        <v>371</v>
      </c>
      <c r="D16" s="37" t="s">
        <v>699</v>
      </c>
      <c r="E16" s="38"/>
      <c r="F16" s="36"/>
    </row>
    <row r="17" spans="2:23" s="39" customFormat="1">
      <c r="B17" s="36"/>
      <c r="C17" s="36"/>
      <c r="D17" s="37"/>
      <c r="E17" s="38"/>
      <c r="F17" s="36"/>
      <c r="S17" s="39" t="s">
        <v>530</v>
      </c>
      <c r="T17" s="18" t="s">
        <v>532</v>
      </c>
      <c r="U17" s="126" t="s">
        <v>531</v>
      </c>
      <c r="V17" s="126"/>
      <c r="W17" s="126"/>
    </row>
    <row r="18" spans="2:23" s="39" customFormat="1">
      <c r="B18" s="36" t="s">
        <v>373</v>
      </c>
      <c r="C18" s="36" t="s">
        <v>376</v>
      </c>
      <c r="D18" s="37" t="s">
        <v>377</v>
      </c>
      <c r="E18" s="38"/>
      <c r="F18" s="36" t="s">
        <v>385</v>
      </c>
    </row>
    <row r="19" spans="2:23" s="39" customFormat="1">
      <c r="B19" s="36"/>
      <c r="C19" s="36" t="s">
        <v>378</v>
      </c>
      <c r="D19" s="37" t="s">
        <v>379</v>
      </c>
      <c r="E19" s="38"/>
      <c r="F19" s="36"/>
      <c r="S19" s="39" t="s">
        <v>536</v>
      </c>
      <c r="T19" s="18" t="s">
        <v>534</v>
      </c>
      <c r="U19" s="126" t="s">
        <v>535</v>
      </c>
      <c r="V19" s="126"/>
      <c r="W19" s="126"/>
    </row>
    <row r="20" spans="2:23" s="39" customFormat="1">
      <c r="B20" s="36"/>
      <c r="C20" s="36" t="s">
        <v>380</v>
      </c>
      <c r="D20" s="37">
        <v>1</v>
      </c>
      <c r="E20" s="38" t="s">
        <v>247</v>
      </c>
      <c r="F20" s="36"/>
      <c r="V20" s="39" t="s">
        <v>526</v>
      </c>
      <c r="W20" s="39" t="s">
        <v>537</v>
      </c>
    </row>
    <row r="21" spans="2:23" s="39" customFormat="1">
      <c r="B21" s="36"/>
      <c r="C21" s="36" t="s">
        <v>381</v>
      </c>
      <c r="D21" s="37" t="s">
        <v>382</v>
      </c>
      <c r="E21" s="38"/>
      <c r="F21" s="36"/>
    </row>
    <row r="22" spans="2:23" s="39" customFormat="1">
      <c r="B22" s="36"/>
      <c r="C22" s="36" t="s">
        <v>383</v>
      </c>
      <c r="D22" s="37">
        <v>3600</v>
      </c>
      <c r="E22" s="38" t="s">
        <v>384</v>
      </c>
      <c r="F22" s="36"/>
    </row>
    <row r="23" spans="2:23">
      <c r="B23" s="39"/>
    </row>
    <row r="24" spans="2:23">
      <c r="B24" s="39" t="s">
        <v>664</v>
      </c>
      <c r="C24" s="11" t="s">
        <v>665</v>
      </c>
      <c r="D24" s="33" t="s">
        <v>682</v>
      </c>
    </row>
    <row r="25" spans="2:23">
      <c r="B25" s="39"/>
      <c r="C25" s="11" t="s">
        <v>667</v>
      </c>
      <c r="D25" s="33" t="s">
        <v>272</v>
      </c>
    </row>
    <row r="26" spans="2:23">
      <c r="B26" s="39"/>
      <c r="C26" s="11" t="s">
        <v>668</v>
      </c>
      <c r="D26" s="33">
        <v>1</v>
      </c>
    </row>
    <row r="27" spans="2:23">
      <c r="B27" s="39"/>
      <c r="C27" s="11" t="s">
        <v>669</v>
      </c>
      <c r="D27" s="33">
        <v>7</v>
      </c>
      <c r="E27" s="26" t="s">
        <v>27</v>
      </c>
    </row>
    <row r="28" spans="2:23">
      <c r="B28" s="39"/>
      <c r="C28" s="11" t="s">
        <v>670</v>
      </c>
      <c r="D28" s="33">
        <v>8.0000000000000002E-3</v>
      </c>
      <c r="E28" s="26" t="s">
        <v>304</v>
      </c>
    </row>
    <row r="29" spans="2:23">
      <c r="B29" s="39"/>
      <c r="C29" s="11" t="s">
        <v>672</v>
      </c>
      <c r="D29" s="33">
        <v>12.8</v>
      </c>
      <c r="E29" s="26" t="s">
        <v>27</v>
      </c>
    </row>
    <row r="30" spans="2:23">
      <c r="B30" s="39"/>
      <c r="C30" s="11" t="s">
        <v>671</v>
      </c>
      <c r="D30" s="33">
        <v>8.0000000000000002E-3</v>
      </c>
      <c r="E30" s="26" t="s">
        <v>304</v>
      </c>
    </row>
    <row r="31" spans="2:23">
      <c r="B31" s="39"/>
      <c r="C31" s="11" t="s">
        <v>673</v>
      </c>
      <c r="D31" s="33">
        <v>12.5</v>
      </c>
      <c r="E31" s="26" t="s">
        <v>27</v>
      </c>
    </row>
    <row r="32" spans="2:23">
      <c r="B32" s="39"/>
      <c r="C32" s="11" t="s">
        <v>674</v>
      </c>
      <c r="D32" s="33">
        <v>21</v>
      </c>
      <c r="E32" s="26" t="s">
        <v>27</v>
      </c>
    </row>
    <row r="33" spans="2:23">
      <c r="B33" s="39"/>
      <c r="C33" s="11" t="s">
        <v>675</v>
      </c>
      <c r="D33" s="33" t="s">
        <v>914</v>
      </c>
    </row>
    <row r="34" spans="2:23">
      <c r="B34" s="39"/>
      <c r="C34" s="11" t="s">
        <v>676</v>
      </c>
      <c r="D34" s="33" t="s">
        <v>587</v>
      </c>
    </row>
    <row r="35" spans="2:23">
      <c r="B35" s="39"/>
      <c r="C35" s="11" t="s">
        <v>677</v>
      </c>
      <c r="D35" s="33" t="s">
        <v>587</v>
      </c>
    </row>
    <row r="36" spans="2:23">
      <c r="B36" s="39"/>
      <c r="C36" s="11" t="s">
        <v>678</v>
      </c>
      <c r="D36" s="33">
        <v>8.5000000000000006E-3</v>
      </c>
      <c r="E36" s="26" t="s">
        <v>304</v>
      </c>
    </row>
    <row r="37" spans="2:23">
      <c r="B37" s="39"/>
      <c r="C37" s="11" t="s">
        <v>679</v>
      </c>
      <c r="D37" s="33">
        <v>8.0000000000000002E-3</v>
      </c>
      <c r="E37" s="26" t="s">
        <v>304</v>
      </c>
    </row>
    <row r="38" spans="2:23">
      <c r="B38" s="39"/>
      <c r="C38" s="11" t="s">
        <v>256</v>
      </c>
      <c r="D38" s="33" t="s">
        <v>680</v>
      </c>
    </row>
    <row r="39" spans="2:23">
      <c r="B39" s="39"/>
      <c r="C39" s="11" t="s">
        <v>258</v>
      </c>
      <c r="D39" s="33">
        <v>0</v>
      </c>
      <c r="E39" s="26" t="s">
        <v>238</v>
      </c>
    </row>
    <row r="40" spans="2:23">
      <c r="B40" s="39"/>
      <c r="C40" s="11" t="s">
        <v>262</v>
      </c>
      <c r="D40" s="33" t="s">
        <v>680</v>
      </c>
    </row>
    <row r="41" spans="2:23">
      <c r="B41" s="39"/>
      <c r="C41" s="11" t="s">
        <v>263</v>
      </c>
      <c r="D41" s="33">
        <v>0</v>
      </c>
      <c r="E41" s="26" t="s">
        <v>238</v>
      </c>
    </row>
    <row r="42" spans="2:23">
      <c r="B42" s="39"/>
      <c r="C42" s="11" t="s">
        <v>683</v>
      </c>
      <c r="D42" s="33" t="s">
        <v>971</v>
      </c>
    </row>
    <row r="43" spans="2:23">
      <c r="B43" s="39"/>
      <c r="C43" s="11" t="s">
        <v>684</v>
      </c>
      <c r="D43" s="33">
        <v>1</v>
      </c>
    </row>
    <row r="44" spans="2:23">
      <c r="B44" s="39"/>
    </row>
    <row r="45" spans="2:23" s="41" customFormat="1">
      <c r="B45" s="39" t="s">
        <v>646</v>
      </c>
      <c r="C45" s="11" t="s">
        <v>647</v>
      </c>
      <c r="D45" s="33" t="s">
        <v>272</v>
      </c>
      <c r="E45" s="26" t="s">
        <v>32</v>
      </c>
      <c r="G45" s="11"/>
      <c r="H45" s="11"/>
      <c r="I45" s="11"/>
      <c r="J45" s="11"/>
      <c r="K45" s="11"/>
      <c r="L45" s="11"/>
      <c r="M45" s="11"/>
      <c r="N45" s="11"/>
      <c r="O45" s="11"/>
      <c r="P45" s="11"/>
      <c r="Q45" s="11"/>
      <c r="R45" s="11"/>
      <c r="S45" s="11"/>
      <c r="T45" s="11"/>
      <c r="U45" s="11"/>
      <c r="V45" s="11"/>
      <c r="W45" s="11"/>
    </row>
    <row r="46" spans="2:23" s="41" customFormat="1">
      <c r="B46" s="39"/>
      <c r="C46" s="11" t="s">
        <v>648</v>
      </c>
      <c r="D46" s="33" t="s">
        <v>272</v>
      </c>
      <c r="E46" s="26"/>
      <c r="G46" s="11"/>
      <c r="H46" s="11"/>
      <c r="I46" s="11"/>
      <c r="J46" s="11"/>
      <c r="K46" s="11"/>
      <c r="L46" s="11"/>
      <c r="M46" s="11"/>
      <c r="N46" s="11"/>
      <c r="O46" s="11"/>
      <c r="P46" s="11"/>
      <c r="Q46" s="11"/>
      <c r="R46" s="11"/>
      <c r="S46" s="11"/>
      <c r="T46" s="11"/>
      <c r="U46" s="11"/>
      <c r="V46" s="11"/>
      <c r="W46" s="11"/>
    </row>
    <row r="47" spans="2:23" s="41" customFormat="1">
      <c r="B47" s="39"/>
      <c r="C47" s="11" t="s">
        <v>649</v>
      </c>
      <c r="D47" s="33">
        <v>3</v>
      </c>
      <c r="E47" s="26"/>
      <c r="G47" s="11"/>
      <c r="H47" s="11"/>
      <c r="I47" s="11"/>
      <c r="J47" s="11"/>
      <c r="K47" s="11"/>
      <c r="L47" s="11"/>
      <c r="M47" s="11"/>
      <c r="N47" s="11"/>
      <c r="O47" s="11"/>
      <c r="P47" s="11"/>
      <c r="Q47" s="11"/>
      <c r="R47" s="11"/>
      <c r="S47" s="11"/>
      <c r="T47" s="11"/>
      <c r="U47" s="11"/>
      <c r="V47" s="11"/>
      <c r="W47" s="11"/>
    </row>
    <row r="48" spans="2:23" s="41" customFormat="1">
      <c r="B48" s="39"/>
      <c r="C48" s="11" t="s">
        <v>650</v>
      </c>
      <c r="D48" s="33" t="s">
        <v>272</v>
      </c>
      <c r="E48" s="26" t="s">
        <v>238</v>
      </c>
      <c r="G48" s="11"/>
      <c r="H48" s="11"/>
      <c r="I48" s="11"/>
      <c r="J48" s="11"/>
      <c r="K48" s="11"/>
      <c r="L48" s="11"/>
      <c r="M48" s="11"/>
      <c r="N48" s="11"/>
      <c r="O48" s="11"/>
      <c r="P48" s="11"/>
      <c r="Q48" s="11"/>
      <c r="R48" s="11"/>
      <c r="S48" s="11"/>
      <c r="T48" s="11"/>
      <c r="U48" s="11"/>
      <c r="V48" s="11"/>
      <c r="W48" s="11"/>
    </row>
    <row r="49" spans="2:23" s="41" customFormat="1">
      <c r="B49" s="39"/>
      <c r="C49" s="11" t="s">
        <v>658</v>
      </c>
      <c r="D49" s="33">
        <v>773.3</v>
      </c>
      <c r="E49" s="26" t="s">
        <v>308</v>
      </c>
      <c r="G49" s="11"/>
      <c r="H49" s="11"/>
      <c r="I49" s="11"/>
      <c r="J49" s="11"/>
      <c r="K49" s="11"/>
      <c r="L49" s="11"/>
      <c r="M49" s="11"/>
      <c r="N49" s="11"/>
      <c r="O49" s="11"/>
      <c r="P49" s="11"/>
      <c r="Q49" s="11"/>
      <c r="R49" s="11"/>
      <c r="S49" s="11"/>
      <c r="T49" s="11"/>
      <c r="U49" s="11"/>
      <c r="V49" s="11"/>
      <c r="W49" s="11"/>
    </row>
    <row r="50" spans="2:23" s="41" customFormat="1">
      <c r="B50" s="39"/>
      <c r="C50" s="11" t="s">
        <v>651</v>
      </c>
      <c r="D50" s="33" t="s">
        <v>272</v>
      </c>
      <c r="E50" s="26" t="s">
        <v>32</v>
      </c>
      <c r="G50" s="11"/>
      <c r="H50" s="11"/>
      <c r="I50" s="11"/>
      <c r="J50" s="11"/>
      <c r="K50" s="11"/>
      <c r="L50" s="11"/>
      <c r="M50" s="11"/>
      <c r="N50" s="11"/>
      <c r="O50" s="11"/>
      <c r="P50" s="11"/>
      <c r="Q50" s="11"/>
      <c r="R50" s="11"/>
      <c r="S50" s="11"/>
      <c r="T50" s="11"/>
      <c r="U50" s="11"/>
      <c r="V50" s="11"/>
      <c r="W50" s="11"/>
    </row>
    <row r="51" spans="2:23" s="41" customFormat="1">
      <c r="B51" s="39"/>
      <c r="C51" s="11" t="s">
        <v>1019</v>
      </c>
      <c r="D51" s="33">
        <v>0.69</v>
      </c>
      <c r="E51" s="26"/>
      <c r="G51" s="11"/>
      <c r="H51" s="11"/>
      <c r="I51" s="11"/>
      <c r="J51" s="11"/>
      <c r="K51" s="11"/>
      <c r="L51" s="11"/>
      <c r="M51" s="11"/>
      <c r="N51" s="11"/>
      <c r="O51" s="11"/>
      <c r="P51" s="11"/>
      <c r="Q51" s="11"/>
      <c r="R51" s="11"/>
      <c r="S51" s="11"/>
      <c r="T51" s="11"/>
      <c r="U51" s="11"/>
      <c r="V51" s="11"/>
      <c r="W51" s="11"/>
    </row>
    <row r="52" spans="2:23" s="41" customFormat="1">
      <c r="B52" s="39"/>
      <c r="C52" s="11" t="s">
        <v>653</v>
      </c>
      <c r="D52" s="33">
        <v>3</v>
      </c>
      <c r="E52" s="26"/>
      <c r="G52" s="11"/>
      <c r="H52" s="11"/>
      <c r="I52" s="11"/>
      <c r="J52" s="11"/>
      <c r="K52" s="11"/>
      <c r="L52" s="11"/>
      <c r="M52" s="11"/>
      <c r="N52" s="11"/>
      <c r="O52" s="11"/>
      <c r="P52" s="11"/>
      <c r="Q52" s="11"/>
      <c r="R52" s="11"/>
      <c r="S52" s="11"/>
      <c r="T52" s="11"/>
      <c r="U52" s="11"/>
      <c r="V52" s="11"/>
      <c r="W52" s="11"/>
    </row>
    <row r="53" spans="2:23" s="41" customFormat="1">
      <c r="B53" s="39"/>
      <c r="C53" s="11" t="s">
        <v>652</v>
      </c>
      <c r="D53" s="33" t="s">
        <v>272</v>
      </c>
      <c r="E53" s="26" t="s">
        <v>238</v>
      </c>
      <c r="G53" s="11"/>
      <c r="H53" s="11"/>
      <c r="I53" s="11"/>
      <c r="J53" s="11"/>
      <c r="K53" s="11"/>
      <c r="L53" s="11"/>
      <c r="M53" s="11"/>
      <c r="N53" s="11"/>
      <c r="O53" s="11"/>
      <c r="P53" s="11"/>
      <c r="Q53" s="11"/>
      <c r="R53" s="11"/>
      <c r="S53" s="11"/>
      <c r="T53" s="11"/>
      <c r="U53" s="11"/>
      <c r="V53" s="11"/>
      <c r="W53" s="11"/>
    </row>
    <row r="54" spans="2:23" s="41" customFormat="1">
      <c r="B54" s="39"/>
      <c r="C54" s="11" t="s">
        <v>654</v>
      </c>
      <c r="D54" s="33">
        <v>-25</v>
      </c>
      <c r="E54" s="26" t="s">
        <v>27</v>
      </c>
      <c r="G54" s="11"/>
      <c r="H54" s="11"/>
      <c r="I54" s="11"/>
      <c r="J54" s="11"/>
      <c r="K54" s="11"/>
      <c r="L54" s="11"/>
      <c r="M54" s="11"/>
      <c r="N54" s="11"/>
      <c r="O54" s="11"/>
      <c r="P54" s="11"/>
      <c r="Q54" s="11"/>
      <c r="R54" s="11"/>
      <c r="S54" s="11"/>
      <c r="T54" s="11"/>
      <c r="U54" s="11"/>
      <c r="V54" s="11"/>
      <c r="W54" s="11"/>
    </row>
    <row r="55" spans="2:23">
      <c r="B55" s="39"/>
    </row>
    <row r="56" spans="2:23" s="41" customFormat="1">
      <c r="B56" s="39" t="s">
        <v>655</v>
      </c>
      <c r="C56" s="11" t="s">
        <v>656</v>
      </c>
      <c r="D56" s="33" t="s">
        <v>272</v>
      </c>
      <c r="E56" s="26" t="s">
        <v>32</v>
      </c>
      <c r="G56" s="11"/>
      <c r="H56" s="11"/>
      <c r="I56" s="11"/>
      <c r="J56" s="11"/>
      <c r="K56" s="11"/>
      <c r="L56" s="11"/>
      <c r="M56" s="11"/>
      <c r="N56" s="11"/>
      <c r="O56" s="11"/>
      <c r="P56" s="11"/>
      <c r="Q56" s="11"/>
      <c r="R56" s="11"/>
      <c r="S56" s="11"/>
      <c r="T56" s="11"/>
      <c r="U56" s="11"/>
      <c r="V56" s="11"/>
      <c r="W56" s="11"/>
    </row>
    <row r="57" spans="2:23" s="41" customFormat="1">
      <c r="B57" s="39"/>
      <c r="C57" s="11" t="s">
        <v>657</v>
      </c>
      <c r="D57" s="33">
        <v>3.6</v>
      </c>
      <c r="E57" s="26"/>
      <c r="G57" s="11"/>
      <c r="H57" s="11"/>
      <c r="I57" s="11"/>
      <c r="J57" s="11"/>
      <c r="K57" s="11"/>
      <c r="L57" s="11"/>
      <c r="M57" s="11"/>
      <c r="N57" s="11"/>
      <c r="O57" s="11"/>
      <c r="P57" s="11"/>
      <c r="Q57" s="11"/>
      <c r="R57" s="11"/>
      <c r="S57" s="11"/>
      <c r="T57" s="11"/>
      <c r="U57" s="11"/>
      <c r="V57" s="11"/>
      <c r="W57" s="11"/>
    </row>
    <row r="58" spans="2:23" s="41" customFormat="1">
      <c r="B58" s="39"/>
      <c r="C58" s="11" t="s">
        <v>645</v>
      </c>
      <c r="D58" s="33" t="s">
        <v>272</v>
      </c>
      <c r="E58" s="26" t="s">
        <v>238</v>
      </c>
      <c r="G58" s="11"/>
      <c r="H58" s="11"/>
      <c r="I58" s="11"/>
      <c r="J58" s="11"/>
      <c r="K58" s="11"/>
      <c r="L58" s="11"/>
      <c r="M58" s="11"/>
      <c r="N58" s="11"/>
      <c r="O58" s="11"/>
      <c r="P58" s="11"/>
      <c r="Q58" s="11"/>
      <c r="R58" s="11"/>
      <c r="S58" s="11"/>
      <c r="T58" s="11"/>
      <c r="U58" s="11"/>
      <c r="V58" s="11"/>
      <c r="W58" s="11"/>
    </row>
    <row r="59" spans="2:23" s="41" customFormat="1">
      <c r="B59" s="39"/>
      <c r="C59" s="11" t="s">
        <v>658</v>
      </c>
      <c r="D59" s="33">
        <v>773.3</v>
      </c>
      <c r="E59" s="26" t="s">
        <v>308</v>
      </c>
      <c r="G59" s="11"/>
      <c r="H59" s="11"/>
      <c r="I59" s="11"/>
      <c r="J59" s="11"/>
      <c r="K59" s="11"/>
      <c r="L59" s="11"/>
      <c r="M59" s="11"/>
      <c r="N59" s="11"/>
      <c r="O59" s="11"/>
      <c r="P59" s="11"/>
      <c r="Q59" s="11"/>
      <c r="R59" s="11"/>
      <c r="S59" s="11"/>
      <c r="T59" s="11"/>
      <c r="U59" s="11"/>
      <c r="V59" s="11"/>
      <c r="W59" s="11"/>
    </row>
    <row r="60" spans="2:23" s="41" customFormat="1">
      <c r="B60" s="39"/>
      <c r="C60" s="11" t="s">
        <v>654</v>
      </c>
      <c r="D60" s="33">
        <v>-8</v>
      </c>
      <c r="E60" s="26" t="s">
        <v>27</v>
      </c>
      <c r="G60" s="11"/>
      <c r="H60" s="11"/>
      <c r="I60" s="11"/>
      <c r="J60" s="11"/>
      <c r="K60" s="11"/>
      <c r="L60" s="11"/>
      <c r="M60" s="11"/>
      <c r="N60" s="11"/>
      <c r="O60" s="11"/>
      <c r="P60" s="11"/>
      <c r="Q60" s="11"/>
      <c r="R60" s="11"/>
      <c r="S60" s="11"/>
      <c r="T60" s="11"/>
      <c r="U60" s="11"/>
      <c r="V60" s="11"/>
      <c r="W60" s="11"/>
    </row>
    <row r="61" spans="2:23" s="41" customFormat="1">
      <c r="B61" s="39"/>
      <c r="C61" s="11" t="s">
        <v>659</v>
      </c>
      <c r="D61" s="33">
        <v>5</v>
      </c>
      <c r="E61" s="26" t="s">
        <v>27</v>
      </c>
      <c r="G61" s="11"/>
      <c r="H61" s="11"/>
      <c r="I61" s="11"/>
      <c r="J61" s="11"/>
      <c r="K61" s="11"/>
      <c r="L61" s="11"/>
      <c r="M61" s="11"/>
      <c r="N61" s="11"/>
      <c r="O61" s="11"/>
      <c r="P61" s="11"/>
      <c r="Q61" s="11"/>
      <c r="R61" s="11"/>
      <c r="S61" s="11"/>
      <c r="T61" s="11"/>
      <c r="U61" s="11"/>
      <c r="V61" s="11"/>
      <c r="W61" s="11"/>
    </row>
    <row r="62" spans="2:23" s="41" customFormat="1">
      <c r="B62" s="39"/>
      <c r="C62" s="11"/>
      <c r="D62" s="33"/>
      <c r="E62" s="26"/>
      <c r="G62" s="11"/>
      <c r="H62" s="11"/>
      <c r="I62" s="11"/>
      <c r="J62" s="11"/>
      <c r="K62" s="11"/>
      <c r="L62" s="11"/>
      <c r="M62" s="11"/>
      <c r="N62" s="11"/>
      <c r="O62" s="11"/>
      <c r="P62" s="11"/>
      <c r="Q62" s="11"/>
      <c r="R62" s="11"/>
      <c r="S62" s="11"/>
      <c r="T62" s="11"/>
      <c r="U62" s="11"/>
      <c r="V62" s="11"/>
      <c r="W62" s="11"/>
    </row>
    <row r="63" spans="2:23" s="41" customFormat="1">
      <c r="B63" s="39" t="s">
        <v>1020</v>
      </c>
      <c r="C63" s="11" t="s">
        <v>279</v>
      </c>
      <c r="D63" s="33" t="s">
        <v>280</v>
      </c>
      <c r="E63" s="26" t="s">
        <v>2</v>
      </c>
      <c r="G63" s="11"/>
      <c r="H63" s="11"/>
      <c r="I63" s="11"/>
      <c r="J63" s="11"/>
      <c r="K63" s="11"/>
      <c r="L63" s="11"/>
      <c r="M63" s="11"/>
      <c r="N63" s="11"/>
      <c r="O63" s="11"/>
      <c r="P63" s="11"/>
      <c r="Q63" s="11"/>
      <c r="R63" s="11"/>
      <c r="S63" s="11"/>
      <c r="T63" s="11"/>
      <c r="U63" s="11"/>
      <c r="V63" s="11"/>
      <c r="W63" s="11"/>
    </row>
    <row r="64" spans="2:23" s="41" customFormat="1">
      <c r="B64" s="39"/>
      <c r="C64" s="11" t="s">
        <v>660</v>
      </c>
      <c r="D64" s="33">
        <v>1</v>
      </c>
      <c r="E64" s="26" t="s">
        <v>2</v>
      </c>
      <c r="G64" s="11"/>
      <c r="H64" s="11"/>
      <c r="I64" s="11"/>
      <c r="J64" s="11"/>
      <c r="K64" s="11"/>
      <c r="L64" s="11"/>
      <c r="M64" s="11"/>
      <c r="N64" s="11"/>
      <c r="O64" s="11"/>
      <c r="P64" s="11"/>
      <c r="Q64" s="11"/>
      <c r="R64" s="11"/>
      <c r="S64" s="11"/>
      <c r="T64" s="11"/>
      <c r="U64" s="11"/>
      <c r="V64" s="11"/>
      <c r="W64" s="11"/>
    </row>
    <row r="65" spans="2:23" s="41" customFormat="1">
      <c r="B65" s="39"/>
      <c r="C65" s="11" t="s">
        <v>349</v>
      </c>
      <c r="D65" s="33" t="s">
        <v>272</v>
      </c>
      <c r="E65" s="26" t="s">
        <v>2</v>
      </c>
      <c r="G65" s="11"/>
      <c r="H65" s="11"/>
      <c r="I65" s="11"/>
      <c r="J65" s="11"/>
      <c r="K65" s="11"/>
      <c r="L65" s="11"/>
      <c r="M65" s="11"/>
      <c r="N65" s="11"/>
      <c r="O65" s="11"/>
      <c r="P65" s="11"/>
      <c r="Q65" s="11"/>
      <c r="R65" s="11"/>
      <c r="S65" s="11"/>
      <c r="T65" s="11"/>
      <c r="U65" s="11"/>
      <c r="V65" s="11"/>
      <c r="W65" s="11"/>
    </row>
    <row r="66" spans="2:23">
      <c r="B66" s="39"/>
    </row>
    <row r="67" spans="2:23">
      <c r="B67" s="39" t="s">
        <v>1021</v>
      </c>
      <c r="C67" s="11" t="s">
        <v>306</v>
      </c>
      <c r="D67" s="33">
        <v>0.59</v>
      </c>
      <c r="E67" s="26" t="s">
        <v>2</v>
      </c>
    </row>
    <row r="68" spans="2:23">
      <c r="B68" s="39"/>
      <c r="C68" s="11" t="s">
        <v>307</v>
      </c>
      <c r="D68" s="33">
        <v>622</v>
      </c>
      <c r="E68" s="26" t="s">
        <v>308</v>
      </c>
    </row>
    <row r="69" spans="2:23">
      <c r="B69" s="39"/>
      <c r="C69" s="11" t="s">
        <v>309</v>
      </c>
      <c r="D69" s="33" t="s">
        <v>272</v>
      </c>
      <c r="E69" s="26" t="s">
        <v>238</v>
      </c>
    </row>
    <row r="70" spans="2:23">
      <c r="B70" s="39"/>
      <c r="C70" s="11" t="s">
        <v>314</v>
      </c>
      <c r="D70" s="33">
        <v>0.91700000000000004</v>
      </c>
      <c r="E70" s="26" t="s">
        <v>2</v>
      </c>
    </row>
    <row r="71" spans="2:23">
      <c r="B71" s="39"/>
    </row>
    <row r="72" spans="2:23">
      <c r="B72" s="11" t="s">
        <v>975</v>
      </c>
      <c r="C72" s="15" t="s">
        <v>976</v>
      </c>
      <c r="D72" s="33" t="s">
        <v>977</v>
      </c>
      <c r="E72" s="26" t="s">
        <v>2</v>
      </c>
    </row>
    <row r="73" spans="2:23">
      <c r="C73" s="11" t="s">
        <v>978</v>
      </c>
      <c r="D73" s="33">
        <v>21</v>
      </c>
      <c r="E73" s="26" t="s">
        <v>27</v>
      </c>
    </row>
    <row r="74" spans="2:23">
      <c r="C74" s="11" t="s">
        <v>979</v>
      </c>
      <c r="D74" s="33">
        <v>13</v>
      </c>
      <c r="E74" s="26" t="s">
        <v>27</v>
      </c>
    </row>
    <row r="75" spans="2:23">
      <c r="C75" s="11" t="s">
        <v>980</v>
      </c>
      <c r="D75" s="33">
        <v>15.5</v>
      </c>
      <c r="E75" s="26" t="s">
        <v>27</v>
      </c>
    </row>
    <row r="76" spans="2:23">
      <c r="C76" s="11" t="s">
        <v>981</v>
      </c>
      <c r="D76" s="33">
        <v>21</v>
      </c>
      <c r="E76" s="26" t="s">
        <v>27</v>
      </c>
    </row>
    <row r="78" spans="2:23" s="41" customFormat="1">
      <c r="B78" s="39" t="s">
        <v>973</v>
      </c>
      <c r="C78" s="11" t="s">
        <v>281</v>
      </c>
      <c r="D78" s="33" t="s">
        <v>272</v>
      </c>
      <c r="E78" s="26" t="s">
        <v>238</v>
      </c>
      <c r="G78" s="11"/>
      <c r="H78" s="11"/>
      <c r="I78" s="11"/>
      <c r="J78" s="11"/>
      <c r="K78" s="11"/>
      <c r="L78" s="11"/>
      <c r="M78" s="11"/>
      <c r="N78" s="11"/>
      <c r="O78" s="11"/>
      <c r="P78" s="11"/>
      <c r="Q78" s="11"/>
      <c r="R78" s="11"/>
      <c r="S78" s="11"/>
      <c r="T78" s="11"/>
      <c r="U78" s="11"/>
      <c r="V78" s="11"/>
      <c r="W78" s="11"/>
    </row>
    <row r="79" spans="2:23">
      <c r="B79" s="39"/>
    </row>
    <row r="80" spans="2:23">
      <c r="B80" s="39" t="s">
        <v>386</v>
      </c>
      <c r="C80" s="15" t="s">
        <v>244</v>
      </c>
      <c r="D80" s="33" t="s">
        <v>245</v>
      </c>
      <c r="E80" s="26" t="s">
        <v>2</v>
      </c>
    </row>
    <row r="81" spans="2:23">
      <c r="B81" s="39"/>
      <c r="C81" s="11" t="s">
        <v>250</v>
      </c>
      <c r="D81" s="33">
        <v>13</v>
      </c>
      <c r="E81" s="26" t="s">
        <v>27</v>
      </c>
    </row>
    <row r="82" spans="2:23">
      <c r="B82" s="39"/>
      <c r="C82" s="11" t="s">
        <v>246</v>
      </c>
      <c r="D82" s="33">
        <v>10</v>
      </c>
      <c r="E82" s="26" t="s">
        <v>247</v>
      </c>
    </row>
    <row r="83" spans="2:23">
      <c r="B83" s="39"/>
    </row>
    <row r="84" spans="2:23">
      <c r="B84" s="39"/>
      <c r="C84" s="15" t="s">
        <v>248</v>
      </c>
      <c r="D84" s="33" t="s">
        <v>245</v>
      </c>
      <c r="E84" s="26" t="s">
        <v>2</v>
      </c>
    </row>
    <row r="85" spans="2:23">
      <c r="B85" s="39"/>
      <c r="C85" s="11" t="s">
        <v>251</v>
      </c>
      <c r="D85" s="33">
        <v>40</v>
      </c>
      <c r="E85" s="26" t="s">
        <v>27</v>
      </c>
    </row>
    <row r="86" spans="2:23">
      <c r="B86" s="39"/>
      <c r="C86" s="11" t="s">
        <v>249</v>
      </c>
      <c r="D86" s="33">
        <v>10</v>
      </c>
      <c r="E86" s="26" t="s">
        <v>247</v>
      </c>
    </row>
    <row r="87" spans="2:23">
      <c r="B87" s="39"/>
    </row>
    <row r="88" spans="2:23">
      <c r="B88" s="39"/>
      <c r="C88" s="11" t="s">
        <v>252</v>
      </c>
      <c r="D88" s="33">
        <v>8.5000000000000006E-3</v>
      </c>
      <c r="E88" s="26" t="s">
        <v>304</v>
      </c>
    </row>
    <row r="89" spans="2:23">
      <c r="B89" s="39"/>
      <c r="C89" s="11" t="s">
        <v>253</v>
      </c>
      <c r="D89" s="33">
        <v>8.0000000000000002E-3</v>
      </c>
      <c r="E89" s="26" t="s">
        <v>304</v>
      </c>
    </row>
    <row r="90" spans="2:23">
      <c r="B90" s="39"/>
    </row>
    <row r="91" spans="2:23">
      <c r="B91" s="39"/>
      <c r="C91" s="11" t="s">
        <v>254</v>
      </c>
      <c r="E91" s="26" t="s">
        <v>2</v>
      </c>
    </row>
    <row r="92" spans="2:23">
      <c r="B92" s="39"/>
      <c r="C92" s="11" t="s">
        <v>255</v>
      </c>
      <c r="E92" s="26" t="s">
        <v>2</v>
      </c>
    </row>
    <row r="93" spans="2:23">
      <c r="B93" s="39"/>
    </row>
    <row r="94" spans="2:23" s="41" customFormat="1">
      <c r="B94" s="39"/>
      <c r="C94" s="11" t="s">
        <v>256</v>
      </c>
      <c r="D94" s="33" t="s">
        <v>257</v>
      </c>
      <c r="E94" s="26" t="s">
        <v>2</v>
      </c>
      <c r="G94" s="11"/>
      <c r="H94" s="11"/>
      <c r="I94" s="11"/>
      <c r="J94" s="11"/>
      <c r="K94" s="11"/>
      <c r="L94" s="11"/>
      <c r="M94" s="11"/>
      <c r="N94" s="11"/>
      <c r="O94" s="11"/>
      <c r="P94" s="11"/>
      <c r="Q94" s="11"/>
      <c r="R94" s="11"/>
      <c r="S94" s="11"/>
      <c r="T94" s="11"/>
      <c r="U94" s="11"/>
      <c r="V94" s="11"/>
      <c r="W94" s="11"/>
    </row>
    <row r="95" spans="2:23" s="41" customFormat="1">
      <c r="B95" s="39"/>
      <c r="C95" s="11" t="s">
        <v>258</v>
      </c>
      <c r="D95" s="33">
        <v>0</v>
      </c>
      <c r="E95" s="26" t="s">
        <v>238</v>
      </c>
      <c r="G95" s="11"/>
      <c r="H95" s="11"/>
      <c r="I95" s="11"/>
      <c r="J95" s="11"/>
      <c r="K95" s="11"/>
      <c r="L95" s="11"/>
      <c r="M95" s="11"/>
      <c r="N95" s="11"/>
      <c r="O95" s="11"/>
      <c r="P95" s="11"/>
      <c r="Q95" s="11"/>
      <c r="R95" s="11"/>
      <c r="S95" s="11"/>
      <c r="T95" s="11"/>
      <c r="U95" s="11"/>
      <c r="V95" s="11"/>
      <c r="W95" s="11"/>
    </row>
    <row r="96" spans="2:23" s="41" customFormat="1">
      <c r="B96" s="39"/>
      <c r="C96" s="11" t="s">
        <v>259</v>
      </c>
      <c r="D96" s="33">
        <v>7.6199999999999998E-4</v>
      </c>
      <c r="E96" s="26" t="s">
        <v>237</v>
      </c>
      <c r="G96" s="11"/>
      <c r="H96" s="11"/>
      <c r="I96" s="11"/>
      <c r="J96" s="11"/>
      <c r="K96" s="11"/>
      <c r="L96" s="11"/>
      <c r="M96" s="11"/>
      <c r="N96" s="11"/>
      <c r="O96" s="11"/>
      <c r="P96" s="11"/>
      <c r="Q96" s="11"/>
      <c r="R96" s="11"/>
      <c r="S96" s="11"/>
      <c r="T96" s="11"/>
      <c r="U96" s="11"/>
      <c r="V96" s="11"/>
      <c r="W96" s="11"/>
    </row>
    <row r="97" spans="2:23" s="41" customFormat="1">
      <c r="B97" s="39"/>
      <c r="C97" s="11" t="s">
        <v>260</v>
      </c>
      <c r="D97" s="33">
        <v>0</v>
      </c>
      <c r="E97" s="26" t="s">
        <v>238</v>
      </c>
      <c r="G97" s="11"/>
      <c r="H97" s="11"/>
      <c r="I97" s="11"/>
      <c r="J97" s="11"/>
      <c r="K97" s="11"/>
      <c r="L97" s="11"/>
      <c r="M97" s="11"/>
      <c r="N97" s="11"/>
      <c r="O97" s="11"/>
      <c r="P97" s="11"/>
      <c r="Q97" s="11"/>
      <c r="R97" s="11"/>
      <c r="S97" s="11"/>
      <c r="T97" s="11"/>
      <c r="U97" s="11"/>
      <c r="V97" s="11"/>
      <c r="W97" s="11"/>
    </row>
    <row r="98" spans="2:23" s="41" customFormat="1">
      <c r="B98" s="39"/>
      <c r="C98" s="11" t="s">
        <v>261</v>
      </c>
      <c r="D98" s="33">
        <v>0</v>
      </c>
      <c r="E98" s="26" t="s">
        <v>2</v>
      </c>
      <c r="G98" s="11"/>
      <c r="H98" s="11"/>
      <c r="I98" s="11"/>
      <c r="J98" s="11"/>
      <c r="K98" s="11"/>
      <c r="L98" s="11"/>
      <c r="M98" s="11"/>
      <c r="N98" s="11"/>
      <c r="O98" s="11"/>
      <c r="P98" s="11"/>
      <c r="Q98" s="11"/>
      <c r="R98" s="11"/>
      <c r="S98" s="11"/>
      <c r="T98" s="11"/>
      <c r="U98" s="11"/>
      <c r="V98" s="11"/>
      <c r="W98" s="11"/>
    </row>
    <row r="99" spans="2:23">
      <c r="B99" s="39"/>
    </row>
    <row r="100" spans="2:23" s="41" customFormat="1">
      <c r="B100" s="39"/>
      <c r="C100" s="11" t="s">
        <v>262</v>
      </c>
      <c r="D100" s="33" t="s">
        <v>257</v>
      </c>
      <c r="E100" s="26" t="s">
        <v>2</v>
      </c>
      <c r="G100" s="11"/>
      <c r="H100" s="11"/>
      <c r="I100" s="11"/>
      <c r="J100" s="11"/>
      <c r="K100" s="11"/>
      <c r="L100" s="11"/>
      <c r="M100" s="11"/>
      <c r="N100" s="11"/>
      <c r="O100" s="11"/>
      <c r="P100" s="11"/>
      <c r="Q100" s="11"/>
      <c r="R100" s="11"/>
      <c r="S100" s="11"/>
      <c r="T100" s="11"/>
      <c r="U100" s="11"/>
      <c r="V100" s="11"/>
      <c r="W100" s="11"/>
    </row>
    <row r="101" spans="2:23" s="41" customFormat="1">
      <c r="B101" s="39"/>
      <c r="C101" s="11" t="s">
        <v>263</v>
      </c>
      <c r="D101" s="33">
        <v>0</v>
      </c>
      <c r="E101" s="26" t="s">
        <v>238</v>
      </c>
      <c r="G101" s="11"/>
      <c r="H101" s="11"/>
      <c r="I101" s="11"/>
      <c r="J101" s="11"/>
      <c r="K101" s="11"/>
      <c r="L101" s="11"/>
      <c r="M101" s="11"/>
      <c r="N101" s="11"/>
      <c r="O101" s="11"/>
      <c r="P101" s="11"/>
      <c r="Q101" s="11"/>
      <c r="R101" s="11"/>
      <c r="S101" s="11"/>
      <c r="T101" s="11"/>
      <c r="U101" s="11"/>
      <c r="V101" s="11"/>
      <c r="W101" s="11"/>
    </row>
    <row r="102" spans="2:23" s="41" customFormat="1">
      <c r="B102" s="39"/>
      <c r="C102" s="11" t="s">
        <v>264</v>
      </c>
      <c r="D102" s="33">
        <v>2E-3</v>
      </c>
      <c r="E102" s="26" t="s">
        <v>237</v>
      </c>
      <c r="G102" s="11"/>
      <c r="H102" s="11"/>
      <c r="I102" s="11"/>
      <c r="J102" s="11"/>
      <c r="K102" s="11"/>
      <c r="L102" s="11"/>
      <c r="M102" s="11"/>
      <c r="N102" s="11"/>
      <c r="O102" s="11"/>
      <c r="P102" s="11"/>
      <c r="Q102" s="11"/>
      <c r="R102" s="11"/>
      <c r="S102" s="11"/>
      <c r="T102" s="11"/>
      <c r="U102" s="11"/>
      <c r="V102" s="11"/>
      <c r="W102" s="11"/>
    </row>
    <row r="103" spans="2:23" s="41" customFormat="1">
      <c r="B103" s="39"/>
      <c r="C103" s="11" t="s">
        <v>265</v>
      </c>
      <c r="D103" s="33">
        <v>0.14199999999999999</v>
      </c>
      <c r="E103" s="26" t="s">
        <v>238</v>
      </c>
      <c r="G103" s="11"/>
      <c r="H103" s="11"/>
      <c r="I103" s="11"/>
      <c r="J103" s="11"/>
      <c r="K103" s="11"/>
      <c r="L103" s="11"/>
      <c r="M103" s="11"/>
      <c r="N103" s="11"/>
      <c r="O103" s="11"/>
      <c r="P103" s="11"/>
      <c r="Q103" s="11"/>
      <c r="R103" s="11"/>
      <c r="S103" s="11"/>
      <c r="T103" s="11"/>
      <c r="U103" s="11"/>
      <c r="V103" s="11"/>
      <c r="W103" s="11"/>
    </row>
    <row r="104" spans="2:23" s="41" customFormat="1">
      <c r="B104" s="39"/>
      <c r="C104" s="11" t="s">
        <v>266</v>
      </c>
      <c r="D104" s="33">
        <v>0.3</v>
      </c>
      <c r="E104" s="26" t="s">
        <v>2</v>
      </c>
      <c r="G104" s="11"/>
      <c r="H104" s="11"/>
      <c r="I104" s="11"/>
      <c r="J104" s="11"/>
      <c r="K104" s="11"/>
      <c r="L104" s="11"/>
      <c r="M104" s="11"/>
      <c r="N104" s="11"/>
      <c r="O104" s="11"/>
      <c r="P104" s="11"/>
      <c r="Q104" s="11"/>
      <c r="R104" s="11"/>
      <c r="S104" s="11"/>
      <c r="T104" s="11"/>
      <c r="U104" s="11"/>
      <c r="V104" s="11"/>
      <c r="W104" s="11"/>
    </row>
    <row r="105" spans="2:23">
      <c r="B105" s="39"/>
    </row>
    <row r="106" spans="2:23" s="41" customFormat="1">
      <c r="B106" s="39"/>
      <c r="C106" s="11" t="s">
        <v>267</v>
      </c>
      <c r="D106" s="33" t="s">
        <v>268</v>
      </c>
      <c r="E106" s="26" t="s">
        <v>2</v>
      </c>
      <c r="G106" s="11"/>
      <c r="H106" s="11"/>
      <c r="I106" s="11"/>
      <c r="J106" s="11"/>
      <c r="K106" s="11"/>
      <c r="L106" s="11"/>
      <c r="M106" s="11"/>
      <c r="N106" s="11"/>
      <c r="O106" s="11"/>
      <c r="P106" s="11"/>
      <c r="Q106" s="11"/>
      <c r="R106" s="11"/>
      <c r="S106" s="11"/>
      <c r="T106" s="11"/>
      <c r="U106" s="11"/>
      <c r="V106" s="11"/>
      <c r="W106" s="11"/>
    </row>
    <row r="107" spans="2:23" s="41" customFormat="1">
      <c r="B107" s="39"/>
      <c r="C107" s="11" t="s">
        <v>269</v>
      </c>
      <c r="D107" s="33" t="s">
        <v>270</v>
      </c>
      <c r="E107" s="26" t="s">
        <v>2</v>
      </c>
      <c r="G107" s="11"/>
      <c r="H107" s="11"/>
      <c r="I107" s="11"/>
      <c r="J107" s="11"/>
      <c r="K107" s="11"/>
      <c r="L107" s="11"/>
      <c r="M107" s="11"/>
      <c r="N107" s="11"/>
      <c r="O107" s="11"/>
      <c r="P107" s="11"/>
      <c r="Q107" s="11"/>
      <c r="R107" s="11"/>
      <c r="S107" s="11"/>
      <c r="T107" s="11"/>
      <c r="U107" s="11"/>
      <c r="V107" s="11"/>
      <c r="W107" s="11"/>
    </row>
    <row r="108" spans="2:23" s="41" customFormat="1">
      <c r="B108" s="39"/>
      <c r="C108" s="11" t="s">
        <v>271</v>
      </c>
      <c r="D108" s="33">
        <v>15.5</v>
      </c>
      <c r="E108" s="26" t="s">
        <v>27</v>
      </c>
      <c r="G108" s="11"/>
      <c r="H108" s="11"/>
      <c r="I108" s="11"/>
      <c r="J108" s="11"/>
      <c r="K108" s="11"/>
      <c r="L108" s="11"/>
      <c r="M108" s="11"/>
      <c r="N108" s="11"/>
      <c r="O108" s="11"/>
      <c r="P108" s="11"/>
      <c r="Q108" s="11"/>
      <c r="R108" s="11"/>
      <c r="S108" s="11"/>
      <c r="T108" s="11"/>
      <c r="U108" s="11"/>
      <c r="V108" s="11"/>
      <c r="W108" s="11"/>
    </row>
    <row r="109" spans="2:23" s="41" customFormat="1">
      <c r="B109" s="39"/>
      <c r="C109" s="11" t="s">
        <v>273</v>
      </c>
      <c r="D109" s="33">
        <v>21</v>
      </c>
      <c r="E109" s="26" t="s">
        <v>27</v>
      </c>
      <c r="G109" s="11"/>
      <c r="H109" s="11"/>
      <c r="I109" s="11"/>
      <c r="J109" s="11"/>
      <c r="K109" s="11"/>
      <c r="L109" s="11"/>
      <c r="M109" s="11"/>
      <c r="N109" s="11"/>
      <c r="O109" s="11"/>
      <c r="P109" s="11"/>
      <c r="Q109" s="11"/>
      <c r="R109" s="11"/>
      <c r="S109" s="11"/>
      <c r="T109" s="11"/>
      <c r="U109" s="11"/>
      <c r="V109" s="11"/>
      <c r="W109" s="11"/>
    </row>
    <row r="110" spans="2:23">
      <c r="B110" s="39"/>
    </row>
    <row r="111" spans="2:23" s="41" customFormat="1">
      <c r="B111" s="39"/>
      <c r="C111" s="11" t="s">
        <v>274</v>
      </c>
      <c r="D111" s="33">
        <v>1</v>
      </c>
      <c r="E111" s="26" t="s">
        <v>2</v>
      </c>
      <c r="G111" s="11"/>
      <c r="H111" s="11"/>
      <c r="I111" s="11"/>
      <c r="J111" s="11"/>
      <c r="K111" s="11"/>
      <c r="L111" s="11"/>
      <c r="M111" s="11"/>
      <c r="N111" s="11"/>
      <c r="O111" s="11"/>
      <c r="P111" s="11"/>
      <c r="Q111" s="11"/>
      <c r="R111" s="11"/>
      <c r="S111" s="11"/>
      <c r="T111" s="11"/>
      <c r="U111" s="11"/>
      <c r="V111" s="11"/>
      <c r="W111" s="11"/>
    </row>
    <row r="112" spans="2:23" s="41" customFormat="1">
      <c r="B112" s="39"/>
      <c r="C112" s="11" t="s">
        <v>275</v>
      </c>
      <c r="D112" s="33">
        <v>1</v>
      </c>
      <c r="E112" s="26" t="s">
        <v>2</v>
      </c>
      <c r="G112" s="11"/>
      <c r="H112" s="11"/>
      <c r="I112" s="11"/>
      <c r="J112" s="11"/>
      <c r="K112" s="11"/>
      <c r="L112" s="11"/>
      <c r="M112" s="11"/>
      <c r="N112" s="11"/>
      <c r="O112" s="11"/>
      <c r="P112" s="11"/>
      <c r="Q112" s="11"/>
      <c r="R112" s="11"/>
      <c r="S112" s="11"/>
      <c r="T112" s="11"/>
      <c r="U112" s="11"/>
      <c r="V112" s="11"/>
      <c r="W112" s="11"/>
    </row>
    <row r="113" spans="2:23" s="41" customFormat="1">
      <c r="B113" s="39"/>
      <c r="C113" s="11" t="s">
        <v>276</v>
      </c>
      <c r="D113" s="33">
        <v>0</v>
      </c>
      <c r="E113" s="26" t="s">
        <v>2</v>
      </c>
      <c r="G113" s="11"/>
      <c r="H113" s="11"/>
      <c r="I113" s="11"/>
      <c r="J113" s="11"/>
      <c r="K113" s="11"/>
      <c r="L113" s="11"/>
      <c r="M113" s="11"/>
      <c r="N113" s="11"/>
      <c r="O113" s="11"/>
      <c r="P113" s="11"/>
      <c r="Q113" s="11"/>
      <c r="R113" s="11"/>
      <c r="S113" s="11"/>
      <c r="T113" s="11"/>
      <c r="U113" s="11"/>
      <c r="V113" s="11"/>
      <c r="W113" s="11"/>
    </row>
    <row r="114" spans="2:23" s="41" customFormat="1">
      <c r="B114" s="39"/>
      <c r="C114" s="11" t="s">
        <v>277</v>
      </c>
      <c r="D114" s="33">
        <v>0.6</v>
      </c>
      <c r="E114" s="26" t="s">
        <v>2</v>
      </c>
      <c r="G114" s="11"/>
      <c r="H114" s="11"/>
      <c r="I114" s="11"/>
      <c r="J114" s="11"/>
      <c r="K114" s="11"/>
      <c r="L114" s="11"/>
      <c r="M114" s="11"/>
      <c r="N114" s="11"/>
      <c r="O114" s="11"/>
      <c r="P114" s="11"/>
      <c r="Q114" s="11"/>
      <c r="R114" s="11"/>
      <c r="S114" s="11"/>
      <c r="T114" s="11"/>
      <c r="U114" s="11"/>
      <c r="V114" s="11"/>
      <c r="W114" s="11"/>
    </row>
  </sheetData>
  <mergeCells count="2">
    <mergeCell ref="B6:C6"/>
    <mergeCell ref="S6:T6"/>
  </mergeCells>
  <pageMargins left="0.7" right="0.7" top="0.75" bottom="0.75" header="0.3" footer="0.3"/>
  <pageSetup paperSize="9" orientation="portrait" horizontalDpi="1200" verticalDpi="1200"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E7357D-36B3-456A-AEDF-5868C0880DE2}">
  <sheetPr codeName="Sheet10"/>
  <dimension ref="B1:F24"/>
  <sheetViews>
    <sheetView workbookViewId="0">
      <selection activeCell="C35" sqref="C35"/>
    </sheetView>
  </sheetViews>
  <sheetFormatPr defaultRowHeight="15"/>
  <cols>
    <col min="2" max="2" width="14" bestFit="1" customWidth="1"/>
    <col min="3" max="3" width="41.7109375" bestFit="1" customWidth="1"/>
    <col min="4" max="4" width="9.7109375" customWidth="1"/>
    <col min="5" max="5" width="9.140625" style="5"/>
  </cols>
  <sheetData>
    <row r="1" spans="2:6" s="10" customFormat="1">
      <c r="B1" s="9" t="s">
        <v>389</v>
      </c>
      <c r="D1" s="34"/>
      <c r="E1" s="25"/>
      <c r="F1" s="40"/>
    </row>
    <row r="2" spans="2:6" s="11" customFormat="1">
      <c r="D2" s="33"/>
      <c r="E2" s="26"/>
      <c r="F2" s="41"/>
    </row>
    <row r="3" spans="2:6" s="11" customFormat="1">
      <c r="D3" s="33"/>
      <c r="E3" s="26"/>
      <c r="F3" s="41"/>
    </row>
    <row r="4" spans="2:6" s="11" customFormat="1">
      <c r="B4" s="247" t="s">
        <v>390</v>
      </c>
      <c r="C4" s="247"/>
      <c r="D4" s="35"/>
      <c r="E4" s="28"/>
      <c r="F4" s="20"/>
    </row>
    <row r="5" spans="2:6">
      <c r="B5" t="s">
        <v>391</v>
      </c>
      <c r="C5" t="s">
        <v>392</v>
      </c>
      <c r="D5">
        <v>13</v>
      </c>
      <c r="E5" s="5" t="s">
        <v>27</v>
      </c>
    </row>
    <row r="6" spans="2:6">
      <c r="C6" t="s">
        <v>393</v>
      </c>
      <c r="D6">
        <v>8.5000000000000006E-3</v>
      </c>
    </row>
    <row r="7" spans="2:6">
      <c r="C7" t="s">
        <v>394</v>
      </c>
    </row>
    <row r="8" spans="2:6">
      <c r="C8" t="s">
        <v>395</v>
      </c>
      <c r="D8">
        <v>7.6199999999999998E-4</v>
      </c>
      <c r="E8" s="5" t="s">
        <v>396</v>
      </c>
    </row>
    <row r="9" spans="2:6">
      <c r="C9" t="s">
        <v>397</v>
      </c>
      <c r="D9">
        <v>1</v>
      </c>
    </row>
    <row r="10" spans="2:6">
      <c r="C10" t="s">
        <v>261</v>
      </c>
      <c r="D10">
        <v>0</v>
      </c>
    </row>
    <row r="11" spans="2:6">
      <c r="C11" t="s">
        <v>256</v>
      </c>
      <c r="D11" t="s">
        <v>257</v>
      </c>
    </row>
    <row r="12" spans="2:6">
      <c r="C12" t="s">
        <v>258</v>
      </c>
      <c r="D12">
        <v>0</v>
      </c>
      <c r="E12" s="5" t="s">
        <v>396</v>
      </c>
    </row>
    <row r="13" spans="2:6">
      <c r="C13" t="s">
        <v>398</v>
      </c>
      <c r="D13">
        <v>0</v>
      </c>
      <c r="E13" s="5" t="s">
        <v>396</v>
      </c>
    </row>
    <row r="15" spans="2:6">
      <c r="B15" s="247" t="s">
        <v>399</v>
      </c>
      <c r="C15" s="247"/>
      <c r="D15" s="35"/>
      <c r="E15" s="28"/>
      <c r="F15" s="20"/>
    </row>
    <row r="16" spans="2:6">
      <c r="B16" t="s">
        <v>391</v>
      </c>
      <c r="C16" t="s">
        <v>400</v>
      </c>
      <c r="D16">
        <v>40</v>
      </c>
      <c r="E16" s="5" t="s">
        <v>27</v>
      </c>
    </row>
    <row r="17" spans="3:5">
      <c r="C17" t="s">
        <v>401</v>
      </c>
      <c r="D17">
        <v>8.0000000000000002E-3</v>
      </c>
    </row>
    <row r="18" spans="3:5">
      <c r="C18" t="s">
        <v>402</v>
      </c>
    </row>
    <row r="19" spans="3:5">
      <c r="C19" t="s">
        <v>264</v>
      </c>
      <c r="D19" s="30">
        <v>2.032E-3</v>
      </c>
      <c r="E19" s="5" t="s">
        <v>396</v>
      </c>
    </row>
    <row r="20" spans="3:5">
      <c r="C20" t="s">
        <v>275</v>
      </c>
      <c r="D20">
        <v>1</v>
      </c>
    </row>
    <row r="21" spans="3:5">
      <c r="C21" t="s">
        <v>266</v>
      </c>
      <c r="D21">
        <v>0.3</v>
      </c>
    </row>
    <row r="22" spans="3:5">
      <c r="C22" t="s">
        <v>262</v>
      </c>
      <c r="D22" t="s">
        <v>257</v>
      </c>
    </row>
    <row r="23" spans="3:5">
      <c r="C23" t="s">
        <v>263</v>
      </c>
      <c r="D23">
        <v>0</v>
      </c>
      <c r="E23" s="5" t="s">
        <v>396</v>
      </c>
    </row>
    <row r="24" spans="3:5">
      <c r="C24" t="s">
        <v>403</v>
      </c>
      <c r="D24" s="42">
        <v>0.14157600000000001</v>
      </c>
      <c r="E24" s="5" t="s">
        <v>396</v>
      </c>
    </row>
  </sheetData>
  <mergeCells count="2">
    <mergeCell ref="B4:C4"/>
    <mergeCell ref="B15:C15"/>
  </mergeCells>
  <pageMargins left="0.7" right="0.7" top="0.75" bottom="0.75" header="0.3" footer="0.3"/>
  <pageSetup paperSize="9" orientation="portrait" horizontalDpi="1200" verticalDpi="12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3075D5-B913-41DA-9289-1483C0C59F8F}">
  <sheetPr codeName="Sheet11"/>
  <dimension ref="B2:C32"/>
  <sheetViews>
    <sheetView workbookViewId="0">
      <selection activeCell="B6" sqref="A1:XFD1048576"/>
    </sheetView>
  </sheetViews>
  <sheetFormatPr defaultRowHeight="15"/>
  <cols>
    <col min="2" max="2" width="58.42578125" bestFit="1" customWidth="1"/>
  </cols>
  <sheetData>
    <row r="2" spans="2:3">
      <c r="B2" s="7" t="s">
        <v>39</v>
      </c>
      <c r="C2" s="2"/>
    </row>
    <row r="4" spans="2:3">
      <c r="B4" s="8" t="s">
        <v>57</v>
      </c>
      <c r="C4" s="8"/>
    </row>
    <row r="5" spans="2:3">
      <c r="B5" t="s">
        <v>58</v>
      </c>
      <c r="C5" t="s">
        <v>44</v>
      </c>
    </row>
    <row r="7" spans="2:3">
      <c r="B7" s="8" t="s">
        <v>60</v>
      </c>
      <c r="C7" s="8"/>
    </row>
    <row r="8" spans="2:3">
      <c r="B8" t="s">
        <v>61</v>
      </c>
      <c r="C8" t="s">
        <v>44</v>
      </c>
    </row>
    <row r="10" spans="2:3">
      <c r="B10" s="8" t="s">
        <v>38</v>
      </c>
      <c r="C10" s="8"/>
    </row>
    <row r="11" spans="2:3">
      <c r="B11" t="s">
        <v>59</v>
      </c>
      <c r="C11" t="s">
        <v>44</v>
      </c>
    </row>
    <row r="12" spans="2:3">
      <c r="B12" t="s">
        <v>55</v>
      </c>
      <c r="C12" t="s">
        <v>44</v>
      </c>
    </row>
    <row r="14" spans="2:3">
      <c r="B14" s="8" t="s">
        <v>49</v>
      </c>
      <c r="C14" s="8"/>
    </row>
    <row r="15" spans="2:3">
      <c r="B15" t="s">
        <v>46</v>
      </c>
      <c r="C15" t="s">
        <v>44</v>
      </c>
    </row>
    <row r="17" spans="2:3">
      <c r="B17" s="8" t="s">
        <v>48</v>
      </c>
      <c r="C17" s="8"/>
    </row>
    <row r="18" spans="2:3">
      <c r="B18" t="s">
        <v>56</v>
      </c>
    </row>
    <row r="19" spans="2:3">
      <c r="B19" t="s">
        <v>53</v>
      </c>
      <c r="C19" t="s">
        <v>44</v>
      </c>
    </row>
    <row r="20" spans="2:3">
      <c r="B20" t="s">
        <v>54</v>
      </c>
      <c r="C20" t="s">
        <v>44</v>
      </c>
    </row>
    <row r="21" spans="2:3">
      <c r="B21" t="s">
        <v>52</v>
      </c>
      <c r="C21" t="s">
        <v>44</v>
      </c>
    </row>
    <row r="22" spans="2:3">
      <c r="B22" t="s">
        <v>47</v>
      </c>
      <c r="C22" t="s">
        <v>44</v>
      </c>
    </row>
    <row r="23" spans="2:3">
      <c r="B23" t="s">
        <v>727</v>
      </c>
      <c r="C23" t="s">
        <v>44</v>
      </c>
    </row>
    <row r="25" spans="2:3">
      <c r="B25" s="8" t="s">
        <v>50</v>
      </c>
      <c r="C25" s="8"/>
    </row>
    <row r="26" spans="2:3">
      <c r="B26" t="s">
        <v>45</v>
      </c>
      <c r="C26" t="s">
        <v>44</v>
      </c>
    </row>
    <row r="28" spans="2:3">
      <c r="B28" s="8" t="s">
        <v>51</v>
      </c>
      <c r="C28" s="8"/>
    </row>
    <row r="29" spans="2:3">
      <c r="B29" t="s">
        <v>43</v>
      </c>
      <c r="C29" t="s">
        <v>44</v>
      </c>
    </row>
    <row r="30" spans="2:3">
      <c r="B30" t="s">
        <v>42</v>
      </c>
      <c r="C30" t="s">
        <v>44</v>
      </c>
    </row>
    <row r="31" spans="2:3">
      <c r="B31" t="s">
        <v>40</v>
      </c>
      <c r="C31" t="s">
        <v>44</v>
      </c>
    </row>
    <row r="32" spans="2:3">
      <c r="B32" t="s">
        <v>41</v>
      </c>
      <c r="C32" t="s">
        <v>44</v>
      </c>
    </row>
  </sheetData>
  <pageMargins left="0.7" right="0.7" top="0.75" bottom="0.75" header="0.3" footer="0.3"/>
  <pageSetup paperSize="9" orientation="portrait" horizontalDpi="1200" verticalDpi="1200"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8068AA-70EE-4706-9949-0A2EC7DD63FE}">
  <sheetPr codeName="Sheet12"/>
  <dimension ref="A2:Q207"/>
  <sheetViews>
    <sheetView tabSelected="1" topLeftCell="A166" zoomScale="85" zoomScaleNormal="85" workbookViewId="0">
      <selection activeCell="G188" sqref="G188"/>
    </sheetView>
  </sheetViews>
  <sheetFormatPr defaultRowHeight="15" customHeight="1"/>
  <cols>
    <col min="1" max="1" width="28" style="143" bestFit="1" customWidth="1"/>
    <col min="2" max="2" width="23.28515625" style="139" customWidth="1"/>
    <col min="3" max="4" width="22.7109375" style="144" customWidth="1"/>
    <col min="5" max="7" width="22.7109375" style="145" customWidth="1"/>
    <col min="8" max="9" width="22.7109375" style="146" customWidth="1"/>
    <col min="10" max="11" width="9.140625" style="139"/>
    <col min="12" max="12" width="8.85546875" style="41" customWidth="1"/>
    <col min="13" max="13" width="14.42578125" style="41" bestFit="1" customWidth="1"/>
    <col min="14" max="14" width="19.7109375" style="41" bestFit="1" customWidth="1"/>
    <col min="15" max="15" width="42.42578125" style="41" bestFit="1" customWidth="1"/>
    <col min="16" max="16" width="20.42578125" style="139" customWidth="1"/>
    <col min="17" max="16384" width="9.140625" style="139"/>
  </cols>
  <sheetData>
    <row r="2" spans="1:15" ht="15" customHeight="1">
      <c r="E2" s="144"/>
      <c r="F2" s="144"/>
    </row>
    <row r="3" spans="1:15" ht="15" customHeight="1">
      <c r="A3" s="250" t="s">
        <v>613</v>
      </c>
      <c r="B3" s="250"/>
      <c r="C3" s="250"/>
      <c r="D3" s="250"/>
      <c r="E3" s="250"/>
      <c r="F3" s="250"/>
      <c r="G3" s="250"/>
      <c r="H3" s="250"/>
      <c r="I3" s="250"/>
      <c r="L3" s="139"/>
      <c r="M3" s="139"/>
    </row>
    <row r="4" spans="1:15" ht="15" customHeight="1">
      <c r="A4" s="147"/>
      <c r="B4" s="147"/>
      <c r="C4" s="147"/>
      <c r="D4" s="147"/>
      <c r="E4" s="147"/>
      <c r="F4" s="147"/>
      <c r="H4" s="139"/>
      <c r="I4" s="139"/>
      <c r="L4" s="139"/>
      <c r="M4" s="139"/>
    </row>
    <row r="5" spans="1:15" ht="15" customHeight="1">
      <c r="A5" s="147"/>
      <c r="B5" s="147"/>
      <c r="C5" s="147"/>
      <c r="D5" s="147"/>
      <c r="E5" s="147"/>
      <c r="F5" s="147"/>
      <c r="H5" s="139"/>
      <c r="I5" s="139"/>
      <c r="L5" s="139"/>
      <c r="M5" s="139"/>
    </row>
    <row r="6" spans="1:15" ht="15" customHeight="1">
      <c r="A6" s="147">
        <f>3*16</f>
        <v>48</v>
      </c>
      <c r="B6" s="213" t="s">
        <v>590</v>
      </c>
      <c r="C6" s="139"/>
      <c r="D6" s="139"/>
      <c r="E6" s="139"/>
      <c r="F6" s="148"/>
      <c r="H6" s="139"/>
      <c r="I6" s="139"/>
      <c r="L6" s="139"/>
      <c r="M6" s="139"/>
    </row>
    <row r="7" spans="1:15" ht="15" customHeight="1">
      <c r="A7" s="147"/>
      <c r="B7" s="214" t="s">
        <v>941</v>
      </c>
      <c r="C7" s="215">
        <v>1</v>
      </c>
      <c r="D7" s="215">
        <v>2</v>
      </c>
      <c r="E7" s="215">
        <v>3</v>
      </c>
      <c r="F7" s="148"/>
      <c r="H7" s="139"/>
      <c r="I7" s="139"/>
      <c r="L7" s="139"/>
      <c r="M7" s="139"/>
    </row>
    <row r="8" spans="1:15" ht="15" customHeight="1">
      <c r="A8" s="147"/>
      <c r="B8" s="149" t="s">
        <v>579</v>
      </c>
      <c r="C8" s="130" t="s">
        <v>580</v>
      </c>
      <c r="D8" s="130" t="s">
        <v>581</v>
      </c>
      <c r="E8" s="130" t="s">
        <v>582</v>
      </c>
      <c r="F8" s="148"/>
      <c r="H8" s="139"/>
      <c r="I8" s="139"/>
    </row>
    <row r="9" spans="1:15" ht="15" customHeight="1">
      <c r="A9" s="147"/>
      <c r="B9" s="150" t="s">
        <v>583</v>
      </c>
      <c r="C9" s="151">
        <v>16</v>
      </c>
      <c r="D9" s="151">
        <v>16</v>
      </c>
      <c r="E9" s="151">
        <v>16</v>
      </c>
      <c r="F9" s="148"/>
      <c r="H9" s="139"/>
      <c r="I9" s="139"/>
    </row>
    <row r="10" spans="1:15" ht="15" customHeight="1">
      <c r="A10" s="147"/>
      <c r="B10" s="152" t="s">
        <v>588</v>
      </c>
      <c r="C10" s="153" t="s">
        <v>586</v>
      </c>
      <c r="D10" s="154" t="s">
        <v>587</v>
      </c>
      <c r="E10" s="154" t="s">
        <v>587</v>
      </c>
      <c r="F10" s="139"/>
      <c r="G10" s="139"/>
      <c r="H10" s="139"/>
      <c r="I10" s="139"/>
    </row>
    <row r="11" spans="1:15" ht="15" customHeight="1">
      <c r="A11" s="147"/>
      <c r="B11" s="155" t="s">
        <v>589</v>
      </c>
      <c r="C11" s="156" t="s">
        <v>586</v>
      </c>
      <c r="D11" s="157" t="s">
        <v>586</v>
      </c>
      <c r="E11" s="158" t="s">
        <v>587</v>
      </c>
      <c r="F11" s="139"/>
      <c r="G11" s="139"/>
      <c r="H11" s="139"/>
      <c r="I11" s="139"/>
      <c r="L11" s="139"/>
      <c r="M11" s="139"/>
      <c r="N11" s="139"/>
      <c r="O11" s="139"/>
    </row>
    <row r="12" spans="1:15" ht="15" customHeight="1">
      <c r="A12" s="147"/>
      <c r="C12" s="139"/>
      <c r="D12" s="135"/>
      <c r="E12" s="135"/>
      <c r="F12" s="139"/>
      <c r="G12" s="139"/>
      <c r="H12" s="139"/>
      <c r="I12" s="139"/>
      <c r="L12" s="139"/>
      <c r="M12" s="139"/>
      <c r="N12" s="139"/>
      <c r="O12" s="139"/>
    </row>
    <row r="13" spans="1:15" ht="15" customHeight="1">
      <c r="A13" s="147"/>
      <c r="C13" s="139"/>
      <c r="D13" s="135"/>
      <c r="E13" s="135"/>
      <c r="F13" s="139"/>
      <c r="G13" s="139"/>
      <c r="H13" s="139"/>
      <c r="I13" s="139"/>
      <c r="L13" s="139"/>
      <c r="M13" s="139"/>
      <c r="N13" s="139"/>
      <c r="O13" s="139"/>
    </row>
    <row r="14" spans="1:15" ht="15" customHeight="1">
      <c r="A14" s="147"/>
      <c r="B14" s="159" t="s">
        <v>591</v>
      </c>
      <c r="C14" s="130"/>
      <c r="D14" s="130"/>
      <c r="E14" s="130"/>
      <c r="F14" s="139"/>
      <c r="G14" s="139"/>
      <c r="H14" s="139"/>
      <c r="I14" s="139"/>
      <c r="L14" s="139"/>
      <c r="M14" s="139"/>
      <c r="N14" s="139"/>
      <c r="O14" s="139"/>
    </row>
    <row r="15" spans="1:15" ht="15" customHeight="1">
      <c r="A15" s="147"/>
      <c r="B15" s="150" t="s">
        <v>611</v>
      </c>
      <c r="C15" s="160">
        <v>26</v>
      </c>
      <c r="D15" s="139"/>
      <c r="E15" s="135"/>
      <c r="F15" s="148"/>
      <c r="H15" s="139"/>
      <c r="I15" s="139"/>
      <c r="L15" s="139"/>
      <c r="M15" s="139"/>
      <c r="N15" s="139"/>
      <c r="O15" s="139"/>
    </row>
    <row r="16" spans="1:15" ht="15" customHeight="1">
      <c r="A16" s="147"/>
      <c r="B16" s="150" t="s">
        <v>610</v>
      </c>
      <c r="C16" s="160">
        <v>21</v>
      </c>
      <c r="D16" s="139"/>
      <c r="E16" s="139"/>
      <c r="F16" s="148"/>
      <c r="H16" s="139"/>
      <c r="I16" s="139"/>
      <c r="L16" s="139"/>
      <c r="M16" s="139"/>
      <c r="N16" s="139"/>
      <c r="O16" s="139"/>
    </row>
    <row r="17" spans="1:15" ht="15" customHeight="1">
      <c r="A17" s="147"/>
      <c r="B17" s="161" t="s">
        <v>1</v>
      </c>
      <c r="C17" s="160" t="s">
        <v>1022</v>
      </c>
      <c r="D17" s="139"/>
      <c r="E17" s="139"/>
      <c r="F17" s="162"/>
      <c r="H17" s="139"/>
      <c r="I17" s="139"/>
      <c r="L17" s="139"/>
      <c r="M17" s="139"/>
      <c r="N17" s="139"/>
      <c r="O17" s="139"/>
    </row>
    <row r="18" spans="1:15" ht="15" customHeight="1">
      <c r="A18" s="147"/>
      <c r="B18" s="161" t="s">
        <v>601</v>
      </c>
      <c r="C18" s="160" t="s">
        <v>584</v>
      </c>
      <c r="D18" s="139"/>
      <c r="E18" s="139"/>
      <c r="F18" s="148"/>
      <c r="H18" s="139"/>
      <c r="I18" s="139"/>
      <c r="L18" s="139"/>
      <c r="M18" s="139"/>
      <c r="N18" s="139"/>
      <c r="O18" s="139"/>
    </row>
    <row r="19" spans="1:15" ht="15" customHeight="1">
      <c r="A19" s="147"/>
      <c r="B19" s="161" t="s">
        <v>600</v>
      </c>
      <c r="C19" s="160" t="s">
        <v>603</v>
      </c>
      <c r="D19" s="11"/>
      <c r="E19" s="139"/>
      <c r="F19" s="148"/>
      <c r="G19" s="139"/>
    </row>
    <row r="20" spans="1:15" ht="15" customHeight="1">
      <c r="A20" s="139"/>
      <c r="B20" s="150" t="s">
        <v>606</v>
      </c>
      <c r="C20" s="135" t="s">
        <v>609</v>
      </c>
      <c r="D20" s="11"/>
      <c r="E20" s="151"/>
      <c r="F20" s="148"/>
    </row>
    <row r="21" spans="1:15" ht="15" customHeight="1">
      <c r="A21" s="147"/>
      <c r="B21" s="248" t="s">
        <v>602</v>
      </c>
      <c r="C21" s="138" t="s">
        <v>598</v>
      </c>
      <c r="D21" s="141"/>
      <c r="E21" s="141"/>
      <c r="F21" s="148"/>
      <c r="H21" s="139"/>
      <c r="I21" s="139"/>
      <c r="L21" s="139"/>
      <c r="M21" s="139"/>
      <c r="N21" s="139"/>
      <c r="O21" s="139"/>
    </row>
    <row r="22" spans="1:15" ht="15" customHeight="1">
      <c r="A22" s="147"/>
      <c r="B22" s="248"/>
      <c r="C22" s="136" t="s">
        <v>702</v>
      </c>
      <c r="D22" s="141"/>
      <c r="E22" s="141"/>
      <c r="F22" s="148"/>
      <c r="H22" s="139"/>
      <c r="I22" s="139"/>
      <c r="L22" s="139"/>
      <c r="M22" s="139"/>
      <c r="N22" s="139"/>
      <c r="O22" s="139"/>
    </row>
    <row r="23" spans="1:15" ht="15" customHeight="1">
      <c r="A23" s="147"/>
      <c r="B23" s="248"/>
      <c r="C23" s="136" t="s">
        <v>703</v>
      </c>
      <c r="D23" s="141"/>
      <c r="E23" s="141"/>
      <c r="F23" s="148"/>
      <c r="H23" s="139"/>
      <c r="I23" s="139"/>
      <c r="J23" s="11"/>
      <c r="K23" s="11"/>
      <c r="L23" s="139"/>
      <c r="M23" s="139"/>
      <c r="N23" s="139"/>
      <c r="O23" s="139"/>
    </row>
    <row r="24" spans="1:15" ht="15" customHeight="1">
      <c r="A24" s="147"/>
      <c r="B24" s="248"/>
      <c r="C24" s="136" t="s">
        <v>704</v>
      </c>
      <c r="D24" s="141"/>
      <c r="E24" s="141"/>
      <c r="F24" s="148"/>
      <c r="H24" s="139"/>
      <c r="I24" s="139"/>
      <c r="L24" s="139"/>
      <c r="M24" s="139"/>
      <c r="N24" s="139"/>
      <c r="O24" s="139"/>
    </row>
    <row r="25" spans="1:15" ht="15" customHeight="1">
      <c r="A25" s="147"/>
      <c r="B25" s="248"/>
      <c r="C25" s="136" t="s">
        <v>705</v>
      </c>
      <c r="D25" s="141"/>
      <c r="E25" s="141"/>
      <c r="F25" s="148"/>
      <c r="H25" s="139"/>
      <c r="I25" s="139"/>
      <c r="L25" s="139"/>
      <c r="M25" s="139"/>
      <c r="N25" s="139"/>
      <c r="O25" s="139"/>
    </row>
    <row r="26" spans="1:15" ht="15" customHeight="1">
      <c r="A26" s="147"/>
      <c r="B26" s="248"/>
      <c r="C26" s="136" t="s">
        <v>706</v>
      </c>
      <c r="D26" s="141"/>
      <c r="E26" s="141"/>
      <c r="F26" s="148"/>
      <c r="L26" s="139"/>
      <c r="M26" s="139"/>
      <c r="N26" s="139"/>
      <c r="O26" s="139"/>
    </row>
    <row r="27" spans="1:15" ht="15" customHeight="1">
      <c r="A27" s="147"/>
      <c r="B27" s="249"/>
      <c r="C27" s="137" t="s">
        <v>707</v>
      </c>
      <c r="D27" s="142"/>
      <c r="E27" s="142"/>
      <c r="F27" s="148"/>
    </row>
    <row r="28" spans="1:15" ht="15" customHeight="1">
      <c r="A28" s="147"/>
      <c r="C28" s="139"/>
      <c r="D28" s="139"/>
      <c r="E28" s="139"/>
      <c r="F28" s="148"/>
      <c r="J28" s="144"/>
      <c r="K28" s="144"/>
    </row>
    <row r="29" spans="1:15" ht="15" customHeight="1">
      <c r="A29" s="147"/>
      <c r="B29" s="163"/>
      <c r="C29" s="148"/>
      <c r="D29" s="148"/>
      <c r="E29" s="148"/>
      <c r="F29" s="148"/>
      <c r="J29" s="144"/>
      <c r="K29" s="144"/>
    </row>
    <row r="30" spans="1:15" ht="15" customHeight="1">
      <c r="A30" s="250" t="s">
        <v>596</v>
      </c>
      <c r="B30" s="250"/>
      <c r="C30" s="250"/>
      <c r="D30" s="250"/>
      <c r="E30" s="250"/>
      <c r="F30" s="250"/>
      <c r="G30" s="250"/>
      <c r="H30" s="250"/>
      <c r="I30" s="250"/>
    </row>
    <row r="31" spans="1:15" ht="15" customHeight="1">
      <c r="A31" s="139"/>
      <c r="C31" s="139"/>
      <c r="D31" s="139"/>
      <c r="E31" s="139"/>
      <c r="F31" s="139"/>
      <c r="G31" s="139"/>
      <c r="H31" s="139"/>
      <c r="I31" s="139"/>
    </row>
    <row r="32" spans="1:15" ht="15" customHeight="1">
      <c r="A32" s="139"/>
      <c r="C32" s="139"/>
      <c r="D32" s="139"/>
      <c r="E32" s="139"/>
      <c r="F32" s="139"/>
      <c r="G32" s="139"/>
      <c r="H32" s="139"/>
      <c r="I32" s="139"/>
    </row>
    <row r="33" spans="1:15" ht="15" customHeight="1">
      <c r="A33" s="143">
        <f>4*16</f>
        <v>64</v>
      </c>
      <c r="B33" s="216" t="s">
        <v>1023</v>
      </c>
      <c r="C33" s="11"/>
      <c r="D33" s="11"/>
      <c r="E33" s="139"/>
      <c r="F33" s="148"/>
      <c r="G33" s="139"/>
      <c r="I33" s="139"/>
    </row>
    <row r="34" spans="1:15" ht="15" customHeight="1">
      <c r="A34" s="139"/>
      <c r="B34" s="214" t="s">
        <v>941</v>
      </c>
      <c r="C34" s="215">
        <v>4</v>
      </c>
      <c r="D34" s="215">
        <f>C34+1</f>
        <v>5</v>
      </c>
      <c r="E34" s="215">
        <f t="shared" ref="E34:F34" si="0">D34+1</f>
        <v>6</v>
      </c>
      <c r="F34" s="215">
        <f t="shared" si="0"/>
        <v>7</v>
      </c>
      <c r="G34" s="139"/>
      <c r="I34" s="139"/>
    </row>
    <row r="35" spans="1:15" ht="15" customHeight="1">
      <c r="A35" s="139"/>
      <c r="B35" s="149" t="s">
        <v>579</v>
      </c>
      <c r="C35" s="238" t="s">
        <v>1024</v>
      </c>
      <c r="D35" s="130" t="s">
        <v>1024</v>
      </c>
      <c r="E35" s="238" t="s">
        <v>1025</v>
      </c>
      <c r="F35" s="238" t="s">
        <v>1025</v>
      </c>
      <c r="I35" s="139"/>
    </row>
    <row r="36" spans="1:15" ht="15" customHeight="1">
      <c r="A36" s="139"/>
      <c r="B36" s="150" t="s">
        <v>583</v>
      </c>
      <c r="C36" s="151">
        <v>16</v>
      </c>
      <c r="D36" s="151">
        <v>16</v>
      </c>
      <c r="E36" s="151">
        <v>16</v>
      </c>
      <c r="F36" s="151">
        <v>16</v>
      </c>
      <c r="I36" s="139"/>
    </row>
    <row r="37" spans="1:15" ht="15" customHeight="1">
      <c r="A37" s="139"/>
      <c r="B37" s="161" t="s">
        <v>1</v>
      </c>
      <c r="C37" s="169" t="s">
        <v>597</v>
      </c>
      <c r="D37" s="169" t="s">
        <v>597</v>
      </c>
      <c r="E37" s="169" t="s">
        <v>534</v>
      </c>
      <c r="F37" s="169" t="s">
        <v>534</v>
      </c>
      <c r="I37" s="139"/>
    </row>
    <row r="38" spans="1:15" ht="15" customHeight="1">
      <c r="A38" s="139"/>
      <c r="B38" s="161" t="s">
        <v>588</v>
      </c>
      <c r="C38" s="151" t="s">
        <v>587</v>
      </c>
      <c r="D38" s="151" t="s">
        <v>587</v>
      </c>
      <c r="E38" s="151" t="s">
        <v>587</v>
      </c>
      <c r="F38" s="151" t="s">
        <v>587</v>
      </c>
      <c r="I38" s="139"/>
    </row>
    <row r="39" spans="1:15" ht="15" customHeight="1">
      <c r="A39" s="139"/>
      <c r="B39" s="161" t="s">
        <v>589</v>
      </c>
      <c r="C39" s="151" t="s">
        <v>586</v>
      </c>
      <c r="D39" s="154" t="s">
        <v>587</v>
      </c>
      <c r="E39" s="151" t="s">
        <v>586</v>
      </c>
      <c r="F39" s="154" t="s">
        <v>587</v>
      </c>
      <c r="I39" s="139"/>
    </row>
    <row r="40" spans="1:15" ht="15" customHeight="1">
      <c r="A40" s="139"/>
      <c r="B40" s="150" t="s">
        <v>611</v>
      </c>
      <c r="C40" s="151">
        <v>26</v>
      </c>
      <c r="D40" s="151">
        <v>26</v>
      </c>
      <c r="E40" s="151">
        <v>26</v>
      </c>
      <c r="F40" s="151">
        <v>26</v>
      </c>
      <c r="G40" s="139"/>
      <c r="H40" s="139"/>
      <c r="I40" s="139"/>
    </row>
    <row r="41" spans="1:15" ht="15" customHeight="1">
      <c r="A41" s="139"/>
      <c r="B41" s="149" t="s">
        <v>610</v>
      </c>
      <c r="C41" s="157">
        <v>21</v>
      </c>
      <c r="D41" s="157">
        <v>21</v>
      </c>
      <c r="E41" s="157">
        <v>21</v>
      </c>
      <c r="F41" s="157">
        <v>21</v>
      </c>
      <c r="G41" s="139"/>
      <c r="H41" s="139"/>
      <c r="I41" s="139"/>
    </row>
    <row r="42" spans="1:15" ht="15" customHeight="1">
      <c r="A42" s="139"/>
      <c r="B42" s="11"/>
      <c r="C42" s="11"/>
      <c r="D42" s="135"/>
      <c r="E42" s="135"/>
      <c r="F42" s="139"/>
      <c r="G42" s="139"/>
      <c r="H42" s="139"/>
      <c r="I42" s="139"/>
    </row>
    <row r="43" spans="1:15" ht="15" customHeight="1">
      <c r="A43" s="139"/>
      <c r="B43" s="11"/>
      <c r="C43" s="11"/>
      <c r="D43" s="135"/>
      <c r="E43" s="135"/>
      <c r="F43" s="139"/>
      <c r="G43" s="139"/>
      <c r="H43" s="139"/>
    </row>
    <row r="44" spans="1:15" ht="15" customHeight="1">
      <c r="A44" s="139"/>
      <c r="B44" s="159" t="s">
        <v>591</v>
      </c>
      <c r="C44" s="130"/>
      <c r="D44" s="130"/>
      <c r="E44" s="130"/>
      <c r="F44" s="139"/>
      <c r="G44" s="139"/>
    </row>
    <row r="45" spans="1:15" ht="15" customHeight="1">
      <c r="A45" s="139"/>
      <c r="B45" s="161" t="s">
        <v>601</v>
      </c>
      <c r="C45" s="160" t="s">
        <v>584</v>
      </c>
      <c r="D45" s="11"/>
      <c r="E45" s="139"/>
      <c r="F45" s="148"/>
    </row>
    <row r="46" spans="1:15" ht="15" customHeight="1">
      <c r="A46" s="139"/>
      <c r="B46" s="161" t="s">
        <v>600</v>
      </c>
      <c r="C46" s="160" t="s">
        <v>603</v>
      </c>
      <c r="D46" s="11"/>
      <c r="E46" s="139"/>
      <c r="F46" s="148"/>
    </row>
    <row r="47" spans="1:15" ht="15" customHeight="1">
      <c r="A47" s="139"/>
      <c r="B47" s="150" t="s">
        <v>606</v>
      </c>
      <c r="C47" s="135" t="s">
        <v>609</v>
      </c>
      <c r="D47" s="11"/>
      <c r="E47" s="151"/>
      <c r="F47" s="148"/>
    </row>
    <row r="48" spans="1:15" ht="15" customHeight="1">
      <c r="A48" s="147"/>
      <c r="B48" s="248" t="s">
        <v>602</v>
      </c>
      <c r="C48" s="138" t="s">
        <v>598</v>
      </c>
      <c r="D48" s="141"/>
      <c r="E48" s="141"/>
      <c r="F48" s="148"/>
      <c r="H48" s="139"/>
      <c r="I48" s="139"/>
      <c r="L48" s="139"/>
      <c r="M48" s="139"/>
      <c r="N48" s="139"/>
      <c r="O48" s="139"/>
    </row>
    <row r="49" spans="1:15" ht="15" customHeight="1">
      <c r="A49" s="147"/>
      <c r="B49" s="248"/>
      <c r="C49" s="136" t="s">
        <v>702</v>
      </c>
      <c r="D49" s="141"/>
      <c r="E49" s="141"/>
      <c r="F49" s="148"/>
      <c r="H49" s="139"/>
      <c r="I49" s="139"/>
      <c r="L49" s="139"/>
      <c r="M49" s="139"/>
      <c r="N49" s="139"/>
      <c r="O49" s="139"/>
    </row>
    <row r="50" spans="1:15" ht="15" customHeight="1">
      <c r="A50" s="147"/>
      <c r="B50" s="248"/>
      <c r="C50" s="136" t="s">
        <v>703</v>
      </c>
      <c r="D50" s="141"/>
      <c r="E50" s="141"/>
      <c r="F50" s="148"/>
      <c r="H50" s="139"/>
      <c r="I50" s="139"/>
      <c r="J50" s="11"/>
      <c r="K50" s="11"/>
      <c r="L50" s="139"/>
      <c r="M50" s="139"/>
      <c r="N50" s="139"/>
      <c r="O50" s="139"/>
    </row>
    <row r="51" spans="1:15" ht="15" customHeight="1">
      <c r="A51" s="147"/>
      <c r="B51" s="248"/>
      <c r="C51" s="136" t="s">
        <v>704</v>
      </c>
      <c r="D51" s="141"/>
      <c r="E51" s="141"/>
      <c r="F51" s="148"/>
      <c r="H51" s="139"/>
      <c r="I51" s="139"/>
      <c r="L51" s="139"/>
      <c r="M51" s="139"/>
      <c r="N51" s="139"/>
      <c r="O51" s="139"/>
    </row>
    <row r="52" spans="1:15" ht="15" customHeight="1">
      <c r="A52" s="147"/>
      <c r="B52" s="248"/>
      <c r="C52" s="136" t="s">
        <v>705</v>
      </c>
      <c r="D52" s="141"/>
      <c r="E52" s="141"/>
      <c r="F52" s="148"/>
      <c r="H52" s="139"/>
      <c r="I52" s="139"/>
      <c r="L52" s="139"/>
      <c r="M52" s="139"/>
      <c r="N52" s="139"/>
      <c r="O52" s="139"/>
    </row>
    <row r="53" spans="1:15" ht="15" customHeight="1">
      <c r="A53" s="147"/>
      <c r="B53" s="248"/>
      <c r="C53" s="136" t="s">
        <v>706</v>
      </c>
      <c r="D53" s="141"/>
      <c r="E53" s="141"/>
      <c r="F53" s="148"/>
      <c r="L53" s="139"/>
      <c r="M53" s="139"/>
      <c r="N53" s="139"/>
      <c r="O53" s="139"/>
    </row>
    <row r="54" spans="1:15" ht="15" customHeight="1">
      <c r="A54" s="147"/>
      <c r="B54" s="249"/>
      <c r="C54" s="137" t="s">
        <v>707</v>
      </c>
      <c r="D54" s="142"/>
      <c r="E54" s="142"/>
      <c r="F54" s="148"/>
    </row>
    <row r="55" spans="1:15" ht="15" customHeight="1">
      <c r="A55" s="139"/>
      <c r="C55" s="139"/>
      <c r="D55" s="139"/>
      <c r="E55" s="139"/>
      <c r="F55" s="139"/>
      <c r="G55" s="139"/>
      <c r="H55" s="139"/>
      <c r="I55" s="139"/>
    </row>
    <row r="56" spans="1:15" ht="15" customHeight="1">
      <c r="A56" s="139"/>
      <c r="C56" s="139"/>
      <c r="D56" s="139"/>
      <c r="E56" s="139"/>
      <c r="F56" s="139"/>
      <c r="G56" s="139"/>
      <c r="H56" s="139"/>
      <c r="I56" s="139"/>
    </row>
    <row r="57" spans="1:15" ht="15" customHeight="1">
      <c r="A57" s="250" t="s">
        <v>639</v>
      </c>
      <c r="B57" s="250"/>
      <c r="C57" s="250"/>
      <c r="D57" s="250"/>
      <c r="E57" s="250"/>
      <c r="F57" s="250"/>
      <c r="G57" s="250"/>
      <c r="H57" s="250"/>
      <c r="I57" s="250"/>
      <c r="L57" s="139"/>
      <c r="M57" s="139"/>
    </row>
    <row r="58" spans="1:15" ht="15" customHeight="1">
      <c r="A58" s="147"/>
      <c r="B58" s="147"/>
      <c r="C58" s="147"/>
      <c r="D58" s="147"/>
      <c r="E58" s="147"/>
      <c r="F58" s="147"/>
      <c r="H58" s="139"/>
      <c r="I58" s="139"/>
      <c r="L58" s="139"/>
      <c r="M58" s="139"/>
    </row>
    <row r="59" spans="1:15" ht="15" customHeight="1">
      <c r="A59" s="147"/>
      <c r="B59" s="147"/>
      <c r="C59" s="147"/>
      <c r="D59" s="147"/>
      <c r="E59" s="147"/>
      <c r="F59" s="147"/>
      <c r="H59" s="139"/>
      <c r="I59" s="139"/>
      <c r="L59" s="139"/>
      <c r="M59" s="139"/>
    </row>
    <row r="60" spans="1:15" ht="15" customHeight="1">
      <c r="A60" s="147">
        <v>8</v>
      </c>
      <c r="B60" s="213" t="s">
        <v>641</v>
      </c>
      <c r="C60" s="139"/>
      <c r="D60" s="139"/>
      <c r="E60" s="139"/>
      <c r="F60" s="148"/>
      <c r="H60" s="139"/>
      <c r="I60" s="139"/>
      <c r="L60" s="139"/>
      <c r="M60" s="139"/>
    </row>
    <row r="61" spans="1:15" ht="15" customHeight="1">
      <c r="A61" s="147"/>
      <c r="B61" s="214" t="s">
        <v>941</v>
      </c>
      <c r="C61" s="215">
        <v>8</v>
      </c>
      <c r="D61" s="129"/>
      <c r="E61" s="129"/>
      <c r="F61" s="148"/>
      <c r="H61" s="139"/>
      <c r="I61" s="139"/>
      <c r="L61" s="139"/>
      <c r="M61" s="139"/>
    </row>
    <row r="62" spans="1:15" ht="15" customHeight="1">
      <c r="A62" s="147"/>
      <c r="B62" s="149" t="s">
        <v>579</v>
      </c>
      <c r="C62" s="130" t="s">
        <v>580</v>
      </c>
      <c r="D62" s="130"/>
      <c r="E62" s="130"/>
      <c r="F62" s="148"/>
      <c r="H62" s="139"/>
      <c r="I62" s="139"/>
    </row>
    <row r="63" spans="1:15" ht="15" customHeight="1">
      <c r="A63" s="147"/>
      <c r="B63" s="150" t="s">
        <v>583</v>
      </c>
      <c r="C63" s="151">
        <v>8</v>
      </c>
      <c r="D63" s="151"/>
      <c r="E63" s="151"/>
      <c r="F63" s="148"/>
      <c r="H63" s="139"/>
      <c r="I63" s="139"/>
    </row>
    <row r="64" spans="1:15" ht="15" customHeight="1">
      <c r="A64" s="147"/>
      <c r="B64" s="155" t="s">
        <v>640</v>
      </c>
      <c r="C64" s="175" t="s">
        <v>642</v>
      </c>
      <c r="D64" s="157"/>
      <c r="E64" s="158"/>
      <c r="F64" s="148"/>
      <c r="H64" s="139"/>
      <c r="I64" s="139"/>
    </row>
    <row r="65" spans="1:15" ht="15" customHeight="1">
      <c r="A65" s="147"/>
      <c r="C65" s="139"/>
      <c r="D65" s="135"/>
      <c r="E65" s="135"/>
      <c r="F65" s="139"/>
      <c r="G65" s="139"/>
      <c r="H65" s="139"/>
      <c r="I65" s="139"/>
      <c r="L65" s="139"/>
      <c r="M65" s="139"/>
      <c r="N65" s="139"/>
      <c r="O65" s="139"/>
    </row>
    <row r="66" spans="1:15" ht="15" customHeight="1">
      <c r="A66" s="147"/>
      <c r="C66" s="139"/>
      <c r="D66" s="135"/>
      <c r="E66" s="135"/>
      <c r="F66" s="139"/>
      <c r="G66" s="139"/>
      <c r="H66" s="139"/>
      <c r="I66" s="139"/>
      <c r="L66" s="139"/>
      <c r="M66" s="139"/>
      <c r="N66" s="139"/>
      <c r="O66" s="139"/>
    </row>
    <row r="67" spans="1:15" ht="15" customHeight="1">
      <c r="A67" s="147"/>
      <c r="B67" s="159" t="s">
        <v>591</v>
      </c>
      <c r="C67" s="130"/>
      <c r="D67" s="130"/>
      <c r="E67" s="130"/>
      <c r="F67" s="139"/>
      <c r="G67" s="139"/>
      <c r="H67" s="139"/>
      <c r="I67" s="139"/>
      <c r="L67" s="139"/>
      <c r="M67" s="139"/>
      <c r="N67" s="139"/>
      <c r="O67" s="139"/>
    </row>
    <row r="68" spans="1:15" ht="15" customHeight="1">
      <c r="A68" s="147"/>
      <c r="B68" s="150" t="s">
        <v>611</v>
      </c>
      <c r="C68" s="160">
        <v>26</v>
      </c>
      <c r="D68" s="139"/>
      <c r="E68" s="135"/>
      <c r="F68" s="148"/>
      <c r="H68" s="139"/>
      <c r="I68" s="139"/>
      <c r="L68" s="139"/>
      <c r="M68" s="139"/>
      <c r="N68" s="139"/>
      <c r="O68" s="139"/>
    </row>
    <row r="69" spans="1:15" ht="15" customHeight="1">
      <c r="A69" s="147"/>
      <c r="B69" s="150" t="s">
        <v>610</v>
      </c>
      <c r="C69" s="160">
        <v>21</v>
      </c>
      <c r="D69" s="139"/>
      <c r="E69" s="139"/>
      <c r="F69" s="148"/>
      <c r="H69" s="139"/>
      <c r="I69" s="139"/>
      <c r="L69" s="139"/>
      <c r="M69" s="139"/>
      <c r="N69" s="139"/>
      <c r="O69" s="139"/>
    </row>
    <row r="70" spans="1:15" ht="15" customHeight="1">
      <c r="A70" s="147"/>
      <c r="B70" s="161" t="s">
        <v>1</v>
      </c>
      <c r="C70" s="136" t="s">
        <v>597</v>
      </c>
      <c r="D70" s="139"/>
      <c r="E70" s="139"/>
      <c r="F70" s="162"/>
      <c r="H70" s="139"/>
      <c r="I70" s="139"/>
      <c r="L70" s="139"/>
      <c r="M70" s="139"/>
      <c r="N70" s="139"/>
      <c r="O70" s="139"/>
    </row>
    <row r="71" spans="1:15" ht="15" customHeight="1">
      <c r="A71" s="147"/>
      <c r="B71" s="161" t="s">
        <v>601</v>
      </c>
      <c r="C71" s="160" t="s">
        <v>584</v>
      </c>
      <c r="D71" s="139"/>
      <c r="E71" s="139"/>
      <c r="F71" s="148"/>
      <c r="H71" s="139"/>
      <c r="I71" s="139"/>
      <c r="L71" s="139"/>
      <c r="M71" s="139"/>
      <c r="N71" s="139"/>
      <c r="O71" s="139"/>
    </row>
    <row r="72" spans="1:15" ht="15" customHeight="1">
      <c r="A72" s="147"/>
      <c r="B72" s="161" t="s">
        <v>600</v>
      </c>
      <c r="C72" s="160" t="s">
        <v>603</v>
      </c>
      <c r="D72" s="11"/>
      <c r="E72" s="139"/>
      <c r="F72" s="148"/>
      <c r="G72" s="139"/>
    </row>
    <row r="73" spans="1:15" ht="15" customHeight="1">
      <c r="A73" s="139"/>
      <c r="B73" s="150" t="s">
        <v>606</v>
      </c>
      <c r="C73" s="135" t="s">
        <v>609</v>
      </c>
      <c r="D73" s="11"/>
      <c r="E73" s="151"/>
      <c r="F73" s="148"/>
    </row>
    <row r="74" spans="1:15" ht="15" customHeight="1">
      <c r="A74" s="139"/>
      <c r="B74" s="161" t="s">
        <v>588</v>
      </c>
      <c r="C74" s="135" t="s">
        <v>587</v>
      </c>
      <c r="D74" s="11"/>
      <c r="E74" s="151"/>
      <c r="F74" s="148"/>
    </row>
    <row r="75" spans="1:15" ht="15" customHeight="1">
      <c r="A75" s="139"/>
      <c r="B75" s="161" t="s">
        <v>589</v>
      </c>
      <c r="C75" s="135" t="s">
        <v>586</v>
      </c>
      <c r="D75" s="11"/>
      <c r="E75" s="151"/>
      <c r="F75" s="148"/>
    </row>
    <row r="76" spans="1:15" ht="15" customHeight="1">
      <c r="A76" s="147"/>
      <c r="B76" s="248" t="s">
        <v>602</v>
      </c>
      <c r="C76" s="140" t="s">
        <v>599</v>
      </c>
      <c r="D76" s="141"/>
      <c r="E76" s="141"/>
      <c r="F76" s="148"/>
      <c r="H76" s="139"/>
      <c r="I76" s="139"/>
      <c r="L76" s="139"/>
      <c r="M76" s="139"/>
      <c r="N76" s="139"/>
      <c r="O76" s="139"/>
    </row>
    <row r="77" spans="1:15" ht="15" customHeight="1">
      <c r="A77" s="147"/>
      <c r="B77" s="248"/>
      <c r="C77" s="170" t="s">
        <v>702</v>
      </c>
      <c r="D77" s="141"/>
      <c r="E77" s="141"/>
      <c r="F77" s="148"/>
      <c r="H77" s="139"/>
      <c r="I77" s="139"/>
      <c r="L77" s="139"/>
      <c r="M77" s="139"/>
      <c r="N77" s="139"/>
      <c r="O77" s="139"/>
    </row>
    <row r="78" spans="1:15" ht="15" customHeight="1">
      <c r="A78" s="147"/>
      <c r="B78" s="248"/>
      <c r="C78" s="170" t="s">
        <v>703</v>
      </c>
      <c r="D78" s="141"/>
      <c r="E78" s="141"/>
      <c r="F78" s="148"/>
      <c r="H78" s="139"/>
      <c r="I78" s="139"/>
      <c r="J78" s="11"/>
      <c r="K78" s="11"/>
      <c r="L78" s="139"/>
      <c r="M78" s="139"/>
      <c r="N78" s="139"/>
      <c r="O78" s="139"/>
    </row>
    <row r="79" spans="1:15" ht="15" customHeight="1">
      <c r="A79" s="147"/>
      <c r="B79" s="248"/>
      <c r="C79" s="170" t="s">
        <v>708</v>
      </c>
      <c r="D79" s="141"/>
      <c r="E79" s="141"/>
      <c r="F79" s="148"/>
      <c r="H79" s="139"/>
      <c r="I79" s="139"/>
      <c r="L79" s="139"/>
      <c r="M79" s="139"/>
      <c r="N79" s="139"/>
      <c r="O79" s="139"/>
    </row>
    <row r="80" spans="1:15" ht="15" customHeight="1">
      <c r="A80" s="147"/>
      <c r="B80" s="249"/>
      <c r="C80" s="171" t="s">
        <v>709</v>
      </c>
      <c r="D80" s="142"/>
      <c r="E80" s="142"/>
      <c r="F80" s="148"/>
      <c r="H80" s="139"/>
      <c r="I80" s="139"/>
      <c r="L80" s="139"/>
      <c r="M80" s="139"/>
      <c r="N80" s="139"/>
      <c r="O80" s="139"/>
    </row>
    <row r="81" spans="1:15" ht="15" customHeight="1">
      <c r="A81" s="147"/>
      <c r="C81" s="139"/>
      <c r="D81" s="139"/>
      <c r="E81" s="139"/>
      <c r="F81" s="148"/>
      <c r="J81" s="144"/>
      <c r="K81" s="144"/>
    </row>
    <row r="82" spans="1:15" ht="15" customHeight="1">
      <c r="A82" s="147"/>
      <c r="B82" s="163"/>
      <c r="C82" s="148"/>
      <c r="D82" s="148"/>
      <c r="E82" s="148"/>
      <c r="F82" s="148"/>
      <c r="J82" s="144"/>
      <c r="K82" s="144"/>
    </row>
    <row r="83" spans="1:15" ht="15" customHeight="1">
      <c r="A83" s="250" t="s">
        <v>614</v>
      </c>
      <c r="B83" s="250"/>
      <c r="C83" s="250"/>
      <c r="D83" s="250"/>
      <c r="E83" s="250"/>
      <c r="F83" s="250"/>
      <c r="G83" s="250"/>
      <c r="H83" s="250"/>
      <c r="I83" s="250"/>
      <c r="L83" s="139"/>
      <c r="M83" s="139"/>
    </row>
    <row r="84" spans="1:15" ht="15" customHeight="1">
      <c r="A84" s="147"/>
      <c r="B84" s="147"/>
      <c r="C84" s="147"/>
      <c r="D84" s="147"/>
      <c r="E84" s="147"/>
      <c r="F84" s="147"/>
      <c r="H84" s="139"/>
      <c r="I84" s="139"/>
      <c r="L84" s="139"/>
      <c r="M84" s="139"/>
    </row>
    <row r="85" spans="1:15" ht="15" customHeight="1">
      <c r="A85" s="147"/>
      <c r="B85" s="147"/>
      <c r="C85" s="147"/>
      <c r="D85" s="147"/>
      <c r="E85" s="147"/>
      <c r="F85" s="147"/>
      <c r="H85" s="139"/>
      <c r="I85" s="139"/>
      <c r="L85" s="139"/>
      <c r="M85" s="139"/>
    </row>
    <row r="86" spans="1:15" ht="15" customHeight="1">
      <c r="A86" s="143">
        <v>9</v>
      </c>
      <c r="B86" s="213" t="s">
        <v>938</v>
      </c>
      <c r="C86" s="139"/>
      <c r="D86" s="139"/>
      <c r="E86" s="139"/>
      <c r="F86" s="148"/>
      <c r="H86" s="139"/>
      <c r="I86" s="139"/>
      <c r="L86" s="139"/>
      <c r="M86" s="139"/>
    </row>
    <row r="87" spans="1:15" ht="15" customHeight="1">
      <c r="A87" s="147"/>
      <c r="B87" s="214" t="s">
        <v>941</v>
      </c>
      <c r="C87" s="215">
        <v>9</v>
      </c>
      <c r="D87" s="215">
        <f>C87+1</f>
        <v>10</v>
      </c>
      <c r="E87" s="215">
        <f t="shared" ref="E87:I87" si="1">D87+1</f>
        <v>11</v>
      </c>
      <c r="F87" s="215">
        <f t="shared" si="1"/>
        <v>12</v>
      </c>
      <c r="G87" s="215">
        <f t="shared" si="1"/>
        <v>13</v>
      </c>
      <c r="H87" s="215">
        <f t="shared" si="1"/>
        <v>14</v>
      </c>
      <c r="I87" s="215">
        <f t="shared" si="1"/>
        <v>15</v>
      </c>
      <c r="L87" s="139"/>
      <c r="M87" s="139"/>
    </row>
    <row r="88" spans="1:15" ht="15" customHeight="1">
      <c r="A88" s="147"/>
      <c r="B88" s="149" t="s">
        <v>579</v>
      </c>
      <c r="C88" s="130" t="s">
        <v>630</v>
      </c>
      <c r="D88" s="130" t="s">
        <v>631</v>
      </c>
      <c r="E88" s="130" t="s">
        <v>632</v>
      </c>
      <c r="F88" s="130" t="s">
        <v>37</v>
      </c>
      <c r="G88" s="130" t="s">
        <v>618</v>
      </c>
      <c r="H88" s="130" t="s">
        <v>617</v>
      </c>
      <c r="I88" s="193" t="s">
        <v>873</v>
      </c>
    </row>
    <row r="89" spans="1:15" ht="15" customHeight="1">
      <c r="A89" s="147"/>
      <c r="B89" s="150" t="s">
        <v>583</v>
      </c>
      <c r="C89" s="151">
        <v>1</v>
      </c>
      <c r="D89" s="151">
        <v>1</v>
      </c>
      <c r="E89" s="151">
        <v>1</v>
      </c>
      <c r="F89" s="151">
        <v>1</v>
      </c>
      <c r="G89" s="151">
        <v>1</v>
      </c>
      <c r="H89" s="151">
        <v>1</v>
      </c>
      <c r="I89" s="151">
        <v>3</v>
      </c>
    </row>
    <row r="90" spans="1:15" ht="15" customHeight="1">
      <c r="A90" s="147"/>
      <c r="B90" s="155" t="s">
        <v>602</v>
      </c>
      <c r="C90" s="173" t="s">
        <v>633</v>
      </c>
      <c r="D90" s="173" t="s">
        <v>635</v>
      </c>
      <c r="E90" s="173" t="s">
        <v>634</v>
      </c>
      <c r="F90" s="158" t="s">
        <v>0</v>
      </c>
      <c r="G90" s="158" t="s">
        <v>616</v>
      </c>
      <c r="H90" s="173" t="s">
        <v>615</v>
      </c>
      <c r="I90" s="228" t="s">
        <v>940</v>
      </c>
    </row>
    <row r="91" spans="1:15" ht="15" customHeight="1">
      <c r="A91" s="147"/>
      <c r="C91" s="139"/>
      <c r="D91" s="135"/>
      <c r="E91" s="135"/>
      <c r="F91" s="139"/>
      <c r="G91" s="139"/>
      <c r="H91" s="139"/>
      <c r="I91" s="139"/>
      <c r="L91" s="139"/>
      <c r="M91" s="139"/>
      <c r="N91" s="139"/>
      <c r="O91" s="139"/>
    </row>
    <row r="92" spans="1:15" ht="15" customHeight="1">
      <c r="A92" s="147"/>
      <c r="C92" s="139"/>
      <c r="D92" s="135"/>
      <c r="E92" s="135"/>
      <c r="F92" s="139"/>
      <c r="G92" s="139"/>
      <c r="H92" s="139"/>
      <c r="I92" s="213" t="s">
        <v>939</v>
      </c>
      <c r="L92" s="139"/>
      <c r="M92" s="139"/>
      <c r="N92" s="139"/>
      <c r="O92" s="139"/>
    </row>
    <row r="93" spans="1:15" ht="15" customHeight="1">
      <c r="A93" s="147"/>
      <c r="B93" s="159" t="s">
        <v>591</v>
      </c>
      <c r="C93" s="130"/>
      <c r="D93" s="130"/>
      <c r="E93" s="130"/>
      <c r="F93" s="139"/>
      <c r="G93" s="139"/>
      <c r="H93" s="139"/>
      <c r="I93" s="139"/>
      <c r="L93" s="139"/>
      <c r="M93" s="139"/>
      <c r="N93" s="139"/>
      <c r="O93" s="139"/>
    </row>
    <row r="94" spans="1:15" ht="15" customHeight="1">
      <c r="A94" s="147"/>
      <c r="B94" s="150" t="s">
        <v>611</v>
      </c>
      <c r="C94" s="160">
        <v>26</v>
      </c>
      <c r="D94" s="139"/>
      <c r="E94" s="135"/>
      <c r="F94" s="148"/>
      <c r="H94" s="139"/>
      <c r="I94" s="139"/>
      <c r="L94" s="139"/>
      <c r="M94" s="139"/>
      <c r="N94" s="139"/>
      <c r="O94" s="139"/>
    </row>
    <row r="95" spans="1:15" ht="15" customHeight="1">
      <c r="A95" s="147"/>
      <c r="B95" s="150" t="s">
        <v>610</v>
      </c>
      <c r="C95" s="160">
        <v>21</v>
      </c>
      <c r="D95" s="139"/>
      <c r="E95" s="139"/>
      <c r="F95" s="148"/>
      <c r="H95" s="139"/>
      <c r="I95" s="139"/>
      <c r="L95" s="139"/>
      <c r="M95" s="139"/>
      <c r="N95" s="139"/>
      <c r="O95" s="139"/>
    </row>
    <row r="96" spans="1:15" ht="15" customHeight="1">
      <c r="A96" s="147"/>
      <c r="B96" s="161" t="s">
        <v>1</v>
      </c>
      <c r="C96" s="136" t="s">
        <v>597</v>
      </c>
      <c r="D96" s="139"/>
      <c r="E96" s="139"/>
      <c r="F96" s="162"/>
      <c r="H96" s="139"/>
      <c r="I96" s="139"/>
      <c r="L96" s="139"/>
      <c r="M96" s="139"/>
      <c r="N96" s="139"/>
      <c r="O96" s="139"/>
    </row>
    <row r="97" spans="1:15" ht="15" customHeight="1">
      <c r="A97" s="147"/>
      <c r="B97" s="161" t="s">
        <v>601</v>
      </c>
      <c r="C97" s="160" t="s">
        <v>584</v>
      </c>
      <c r="D97" s="139"/>
      <c r="E97" s="139"/>
      <c r="F97" s="148"/>
      <c r="H97" s="139"/>
      <c r="I97" s="139"/>
      <c r="L97" s="139"/>
      <c r="M97" s="139"/>
      <c r="N97" s="139"/>
      <c r="O97" s="139"/>
    </row>
    <row r="98" spans="1:15" ht="15" customHeight="1">
      <c r="A98" s="147"/>
      <c r="B98" s="161" t="s">
        <v>600</v>
      </c>
      <c r="C98" s="160" t="s">
        <v>603</v>
      </c>
      <c r="D98" s="11"/>
      <c r="E98" s="139"/>
      <c r="F98" s="148"/>
      <c r="G98" s="139"/>
    </row>
    <row r="99" spans="1:15" ht="15" customHeight="1">
      <c r="A99" s="139"/>
      <c r="B99" s="150" t="s">
        <v>606</v>
      </c>
      <c r="C99" s="135" t="s">
        <v>609</v>
      </c>
      <c r="D99" s="11"/>
      <c r="E99" s="151"/>
      <c r="F99" s="148"/>
    </row>
    <row r="100" spans="1:15" ht="15" customHeight="1">
      <c r="A100" s="139"/>
      <c r="B100" s="161" t="s">
        <v>588</v>
      </c>
      <c r="C100" s="135" t="s">
        <v>587</v>
      </c>
      <c r="D100" s="11" t="s">
        <v>937</v>
      </c>
      <c r="E100" s="151"/>
      <c r="F100" s="148"/>
    </row>
    <row r="101" spans="1:15" ht="15" customHeight="1">
      <c r="A101" s="139"/>
      <c r="B101" s="166" t="s">
        <v>589</v>
      </c>
      <c r="C101" s="172" t="s">
        <v>586</v>
      </c>
      <c r="D101" s="13"/>
      <c r="E101" s="157"/>
      <c r="F101" s="148"/>
    </row>
    <row r="102" spans="1:15" ht="15" customHeight="1">
      <c r="A102" s="147"/>
      <c r="C102" s="139"/>
      <c r="D102" s="139"/>
      <c r="E102" s="139"/>
      <c r="F102" s="148"/>
      <c r="J102" s="144"/>
      <c r="K102" s="144"/>
    </row>
    <row r="103" spans="1:15" ht="15" customHeight="1">
      <c r="A103" s="147"/>
      <c r="B103" s="163"/>
      <c r="C103" s="148"/>
      <c r="D103" s="148"/>
      <c r="E103" s="148"/>
      <c r="F103" s="148"/>
      <c r="J103" s="144"/>
      <c r="K103" s="144"/>
    </row>
    <row r="104" spans="1:15" ht="15" customHeight="1">
      <c r="A104" s="250" t="s">
        <v>594</v>
      </c>
      <c r="B104" s="250"/>
      <c r="C104" s="250"/>
      <c r="D104" s="250"/>
      <c r="E104" s="250"/>
      <c r="F104" s="250"/>
      <c r="G104" s="250"/>
      <c r="H104" s="250"/>
      <c r="I104" s="250"/>
    </row>
    <row r="105" spans="1:15" ht="15" customHeight="1">
      <c r="A105" s="147"/>
      <c r="B105" s="147"/>
      <c r="C105" s="147"/>
      <c r="D105" s="147"/>
      <c r="E105" s="147"/>
      <c r="F105" s="147"/>
    </row>
    <row r="106" spans="1:15" ht="15" customHeight="1">
      <c r="A106" s="147"/>
      <c r="B106" s="147"/>
      <c r="C106" s="147"/>
      <c r="D106" s="147"/>
      <c r="E106" s="147"/>
      <c r="F106" s="147"/>
      <c r="G106" s="139"/>
    </row>
    <row r="107" spans="1:15" ht="15" customHeight="1">
      <c r="A107" s="143">
        <f>2*8</f>
        <v>16</v>
      </c>
      <c r="B107" s="217" t="s">
        <v>595</v>
      </c>
      <c r="C107" s="11"/>
      <c r="D107" s="11"/>
      <c r="E107" s="139"/>
      <c r="F107" s="148"/>
      <c r="G107" s="139"/>
    </row>
    <row r="108" spans="1:15" ht="15" customHeight="1">
      <c r="A108" s="147"/>
      <c r="B108" s="214" t="s">
        <v>941</v>
      </c>
      <c r="C108" s="215">
        <v>16</v>
      </c>
      <c r="D108" s="215">
        <f>C108+1</f>
        <v>17</v>
      </c>
      <c r="E108" s="129"/>
      <c r="F108" s="148"/>
      <c r="G108" s="139"/>
    </row>
    <row r="109" spans="1:15" ht="15" customHeight="1">
      <c r="A109" s="147"/>
      <c r="B109" s="149" t="s">
        <v>579</v>
      </c>
      <c r="C109" s="130" t="s">
        <v>592</v>
      </c>
      <c r="D109" s="130" t="s">
        <v>593</v>
      </c>
      <c r="E109" s="130"/>
      <c r="F109" s="148"/>
      <c r="G109" s="139"/>
    </row>
    <row r="110" spans="1:15" ht="15" customHeight="1">
      <c r="A110" s="147"/>
      <c r="B110" s="150" t="s">
        <v>583</v>
      </c>
      <c r="C110" s="151">
        <v>8</v>
      </c>
      <c r="D110" s="151">
        <v>8</v>
      </c>
      <c r="E110" s="164"/>
      <c r="F110" s="148"/>
      <c r="G110" s="139"/>
    </row>
    <row r="111" spans="1:15" ht="15" customHeight="1">
      <c r="A111" s="147"/>
      <c r="B111" s="150" t="s">
        <v>611</v>
      </c>
      <c r="C111" s="154">
        <v>24</v>
      </c>
      <c r="D111" s="154">
        <v>27</v>
      </c>
      <c r="E111" s="164"/>
      <c r="F111" s="148"/>
      <c r="G111" s="139"/>
    </row>
    <row r="112" spans="1:15" ht="15" customHeight="1">
      <c r="A112" s="147"/>
      <c r="B112" s="150" t="s">
        <v>610</v>
      </c>
      <c r="C112" s="154">
        <v>21</v>
      </c>
      <c r="D112" s="154">
        <v>19</v>
      </c>
      <c r="E112" s="164"/>
      <c r="F112" s="148"/>
      <c r="G112" s="139"/>
    </row>
    <row r="113" spans="1:7" ht="15" customHeight="1">
      <c r="A113" s="147"/>
      <c r="B113" s="161" t="s">
        <v>588</v>
      </c>
      <c r="C113" s="151" t="s">
        <v>587</v>
      </c>
      <c r="D113" s="151" t="s">
        <v>587</v>
      </c>
      <c r="E113" s="165"/>
      <c r="F113" s="139"/>
      <c r="G113" s="139"/>
    </row>
    <row r="114" spans="1:7" ht="15" customHeight="1">
      <c r="A114" s="147"/>
      <c r="B114" s="166" t="s">
        <v>589</v>
      </c>
      <c r="C114" s="157" t="s">
        <v>586</v>
      </c>
      <c r="D114" s="157" t="s">
        <v>587</v>
      </c>
      <c r="E114" s="167"/>
      <c r="F114" s="139"/>
      <c r="G114" s="139"/>
    </row>
    <row r="115" spans="1:7" ht="15" customHeight="1">
      <c r="A115" s="147"/>
      <c r="B115" s="11"/>
      <c r="C115" s="11"/>
      <c r="D115" s="135"/>
      <c r="E115" s="135"/>
      <c r="F115" s="139"/>
      <c r="G115" s="139"/>
    </row>
    <row r="116" spans="1:7" ht="15" customHeight="1">
      <c r="A116" s="147"/>
      <c r="B116" s="11"/>
      <c r="C116" s="11"/>
      <c r="D116" s="135"/>
      <c r="E116" s="135"/>
      <c r="F116" s="139"/>
      <c r="G116" s="139"/>
    </row>
    <row r="117" spans="1:7" ht="15" customHeight="1">
      <c r="A117" s="147"/>
      <c r="B117" s="159" t="s">
        <v>591</v>
      </c>
      <c r="C117" s="130"/>
      <c r="D117" s="130"/>
      <c r="E117" s="130"/>
      <c r="F117" s="139"/>
    </row>
    <row r="118" spans="1:7" ht="15" customHeight="1">
      <c r="A118" s="147"/>
      <c r="B118" s="161" t="s">
        <v>1</v>
      </c>
      <c r="C118" s="138" t="s">
        <v>597</v>
      </c>
      <c r="D118" s="11"/>
      <c r="E118" s="139"/>
      <c r="F118" s="162"/>
      <c r="G118" s="139"/>
    </row>
    <row r="119" spans="1:7" ht="15" customHeight="1">
      <c r="A119" s="147"/>
      <c r="B119" s="161" t="s">
        <v>601</v>
      </c>
      <c r="C119" s="160" t="s">
        <v>584</v>
      </c>
      <c r="D119" s="11"/>
      <c r="E119" s="139"/>
      <c r="F119" s="148"/>
      <c r="G119" s="139"/>
    </row>
    <row r="120" spans="1:7" ht="15" customHeight="1">
      <c r="A120" s="147"/>
      <c r="B120" s="161" t="s">
        <v>600</v>
      </c>
      <c r="C120" s="160" t="s">
        <v>603</v>
      </c>
      <c r="D120" s="11"/>
      <c r="E120" s="139"/>
      <c r="F120" s="148"/>
      <c r="G120" s="139"/>
    </row>
    <row r="121" spans="1:7" ht="15" customHeight="1">
      <c r="A121" s="139"/>
      <c r="B121" s="150" t="s">
        <v>606</v>
      </c>
      <c r="C121" s="135" t="s">
        <v>609</v>
      </c>
      <c r="D121" s="11"/>
      <c r="E121" s="151"/>
      <c r="F121" s="148"/>
    </row>
    <row r="122" spans="1:7" ht="15" customHeight="1">
      <c r="A122" s="147"/>
      <c r="B122" s="248" t="s">
        <v>602</v>
      </c>
      <c r="C122" s="144" t="s">
        <v>599</v>
      </c>
      <c r="D122" s="168"/>
      <c r="E122" s="141"/>
      <c r="F122" s="148"/>
      <c r="G122" s="139"/>
    </row>
    <row r="123" spans="1:7" ht="15" customHeight="1">
      <c r="A123" s="147"/>
      <c r="B123" s="248"/>
      <c r="C123" s="170" t="s">
        <v>702</v>
      </c>
      <c r="D123" s="168"/>
      <c r="E123" s="141"/>
      <c r="F123" s="148"/>
      <c r="G123" s="139"/>
    </row>
    <row r="124" spans="1:7" ht="15" customHeight="1">
      <c r="A124" s="147"/>
      <c r="B124" s="248"/>
      <c r="C124" s="170" t="s">
        <v>703</v>
      </c>
      <c r="D124" s="168"/>
      <c r="E124" s="141"/>
      <c r="F124" s="148"/>
      <c r="G124" s="139"/>
    </row>
    <row r="125" spans="1:7" ht="15" customHeight="1">
      <c r="A125" s="147"/>
      <c r="B125" s="248"/>
      <c r="C125" s="170" t="s">
        <v>708</v>
      </c>
      <c r="D125" s="168"/>
      <c r="E125" s="141"/>
      <c r="F125" s="148"/>
      <c r="G125" s="139"/>
    </row>
    <row r="126" spans="1:7" ht="15" customHeight="1">
      <c r="A126" s="147"/>
      <c r="B126" s="249"/>
      <c r="C126" s="171" t="s">
        <v>709</v>
      </c>
      <c r="D126" s="13"/>
      <c r="E126" s="142"/>
      <c r="F126" s="148"/>
      <c r="G126" s="139"/>
    </row>
    <row r="127" spans="1:7" ht="15" customHeight="1">
      <c r="A127" s="147"/>
      <c r="B127" s="161"/>
      <c r="D127" s="139"/>
      <c r="E127" s="139"/>
      <c r="F127" s="148"/>
      <c r="G127" s="139"/>
    </row>
    <row r="128" spans="1:7" ht="15" customHeight="1">
      <c r="A128" s="147"/>
      <c r="B128" s="161"/>
      <c r="D128" s="139"/>
      <c r="E128" s="139"/>
      <c r="F128" s="148"/>
      <c r="G128" s="139"/>
    </row>
    <row r="129" spans="1:15" ht="15" customHeight="1">
      <c r="A129" s="250" t="s">
        <v>605</v>
      </c>
      <c r="B129" s="250"/>
      <c r="C129" s="250"/>
      <c r="D129" s="250"/>
      <c r="E129" s="250"/>
      <c r="F129" s="250"/>
      <c r="G129" s="250"/>
      <c r="H129" s="250"/>
      <c r="I129" s="250"/>
    </row>
    <row r="130" spans="1:15" ht="15" customHeight="1">
      <c r="A130" s="139"/>
      <c r="C130" s="139"/>
      <c r="D130" s="139"/>
      <c r="E130" s="139"/>
      <c r="F130" s="139"/>
      <c r="G130" s="139"/>
      <c r="H130" s="139"/>
      <c r="I130" s="139"/>
    </row>
    <row r="131" spans="1:15" ht="15" customHeight="1">
      <c r="A131" s="139"/>
      <c r="C131" s="139"/>
      <c r="D131" s="139"/>
      <c r="E131" s="139"/>
      <c r="F131" s="139"/>
      <c r="G131" s="139"/>
      <c r="H131" s="139"/>
      <c r="I131" s="139"/>
    </row>
    <row r="132" spans="1:15" ht="15" customHeight="1">
      <c r="A132" s="143">
        <f>8*2</f>
        <v>16</v>
      </c>
      <c r="B132" s="217" t="s">
        <v>595</v>
      </c>
      <c r="C132" s="11"/>
      <c r="D132" s="11"/>
      <c r="E132" s="139"/>
      <c r="F132" s="148"/>
      <c r="G132" s="139"/>
    </row>
    <row r="133" spans="1:15" ht="15" customHeight="1">
      <c r="A133" s="139"/>
      <c r="B133" s="214" t="s">
        <v>941</v>
      </c>
      <c r="C133" s="215">
        <v>18</v>
      </c>
      <c r="D133" s="215">
        <f>C133+1</f>
        <v>19</v>
      </c>
      <c r="E133" s="129"/>
      <c r="F133" s="139"/>
      <c r="G133" s="139"/>
    </row>
    <row r="134" spans="1:15" ht="15" customHeight="1">
      <c r="A134" s="139"/>
      <c r="B134" s="149" t="s">
        <v>579</v>
      </c>
      <c r="C134" s="130" t="s">
        <v>958</v>
      </c>
      <c r="D134" s="130" t="s">
        <v>959</v>
      </c>
      <c r="E134" s="130"/>
      <c r="F134" s="162"/>
      <c r="G134" s="139"/>
    </row>
    <row r="135" spans="1:15" ht="15" customHeight="1">
      <c r="A135" s="139"/>
      <c r="B135" s="150" t="s">
        <v>583</v>
      </c>
      <c r="C135" s="151">
        <v>8</v>
      </c>
      <c r="D135" s="151">
        <v>8</v>
      </c>
      <c r="E135" s="151"/>
      <c r="F135" s="148"/>
    </row>
    <row r="136" spans="1:15" ht="15" customHeight="1">
      <c r="A136" s="139"/>
      <c r="B136" s="150" t="s">
        <v>606</v>
      </c>
      <c r="C136" s="154" t="s">
        <v>607</v>
      </c>
      <c r="D136" s="154" t="s">
        <v>608</v>
      </c>
      <c r="E136" s="151"/>
      <c r="F136" s="148"/>
      <c r="L136" s="139"/>
      <c r="M136" s="139"/>
      <c r="N136" s="139"/>
      <c r="O136" s="139"/>
    </row>
    <row r="137" spans="1:15" ht="15" customHeight="1">
      <c r="A137" s="139"/>
      <c r="B137" s="166" t="s">
        <v>600</v>
      </c>
      <c r="C137" s="158" t="s">
        <v>957</v>
      </c>
      <c r="D137" s="158" t="s">
        <v>604</v>
      </c>
      <c r="E137" s="142"/>
      <c r="F137" s="148"/>
      <c r="L137" s="139"/>
      <c r="M137" s="139"/>
      <c r="N137" s="139"/>
      <c r="O137" s="139"/>
    </row>
    <row r="138" spans="1:15" ht="15" customHeight="1">
      <c r="A138" s="139"/>
      <c r="B138" s="11"/>
      <c r="C138" s="11"/>
      <c r="D138" s="135"/>
      <c r="E138" s="135"/>
      <c r="F138" s="139"/>
      <c r="G138" s="139"/>
      <c r="L138" s="139"/>
      <c r="M138" s="139"/>
      <c r="N138" s="139"/>
      <c r="O138" s="139"/>
    </row>
    <row r="139" spans="1:15" ht="15" customHeight="1">
      <c r="A139" s="139"/>
      <c r="B139" s="11"/>
      <c r="C139" s="11"/>
      <c r="D139" s="135"/>
      <c r="E139" s="135"/>
      <c r="F139" s="139"/>
      <c r="G139" s="139"/>
      <c r="L139" s="139"/>
      <c r="M139" s="139"/>
      <c r="N139" s="139"/>
      <c r="O139" s="139"/>
    </row>
    <row r="140" spans="1:15" ht="15" customHeight="1">
      <c r="A140" s="139"/>
      <c r="B140" s="159" t="s">
        <v>591</v>
      </c>
      <c r="C140" s="130"/>
      <c r="D140" s="130"/>
      <c r="E140" s="130"/>
      <c r="F140" s="139"/>
      <c r="G140" s="139"/>
    </row>
    <row r="141" spans="1:15" ht="15" customHeight="1">
      <c r="A141" s="139"/>
      <c r="B141" s="150" t="s">
        <v>611</v>
      </c>
      <c r="C141" s="160">
        <v>26</v>
      </c>
      <c r="D141" s="11"/>
      <c r="E141" s="139"/>
      <c r="F141" s="148"/>
    </row>
    <row r="142" spans="1:15" ht="15" customHeight="1">
      <c r="A142" s="139"/>
      <c r="B142" s="150" t="s">
        <v>610</v>
      </c>
      <c r="C142" s="160">
        <v>21</v>
      </c>
      <c r="D142" s="11"/>
      <c r="E142" s="139"/>
      <c r="F142" s="148"/>
    </row>
    <row r="143" spans="1:15" ht="15" customHeight="1">
      <c r="A143" s="139"/>
      <c r="B143" s="161" t="s">
        <v>1</v>
      </c>
      <c r="C143" s="160" t="s">
        <v>597</v>
      </c>
      <c r="D143" s="11"/>
      <c r="E143" s="139"/>
      <c r="F143" s="162"/>
      <c r="G143" s="139"/>
    </row>
    <row r="144" spans="1:15" ht="15" customHeight="1">
      <c r="A144" s="139"/>
      <c r="B144" s="161" t="s">
        <v>601</v>
      </c>
      <c r="C144" s="160" t="s">
        <v>584</v>
      </c>
      <c r="D144" s="11"/>
      <c r="E144" s="139"/>
      <c r="F144" s="148"/>
    </row>
    <row r="145" spans="1:9" ht="15" customHeight="1">
      <c r="A145" s="139"/>
      <c r="B145" s="161" t="s">
        <v>588</v>
      </c>
      <c r="C145" s="135" t="s">
        <v>587</v>
      </c>
      <c r="D145" s="11"/>
      <c r="E145" s="151"/>
      <c r="F145" s="148"/>
    </row>
    <row r="146" spans="1:9" ht="15" customHeight="1">
      <c r="A146" s="139"/>
      <c r="B146" s="161" t="s">
        <v>589</v>
      </c>
      <c r="C146" s="135" t="s">
        <v>586</v>
      </c>
      <c r="D146" s="11"/>
      <c r="E146" s="151"/>
      <c r="F146" s="148"/>
    </row>
    <row r="147" spans="1:9" ht="15" customHeight="1">
      <c r="A147" s="139"/>
      <c r="B147" s="248" t="s">
        <v>602</v>
      </c>
      <c r="C147" s="144" t="s">
        <v>599</v>
      </c>
      <c r="D147" s="168"/>
      <c r="E147" s="141"/>
      <c r="F147" s="148"/>
    </row>
    <row r="148" spans="1:9" ht="15" customHeight="1">
      <c r="A148" s="139"/>
      <c r="B148" s="248"/>
      <c r="C148" s="170" t="s">
        <v>702</v>
      </c>
      <c r="D148" s="168"/>
      <c r="E148" s="141"/>
      <c r="F148" s="148"/>
    </row>
    <row r="149" spans="1:9" ht="15" customHeight="1">
      <c r="A149" s="139"/>
      <c r="B149" s="248"/>
      <c r="C149" s="170" t="s">
        <v>703</v>
      </c>
      <c r="D149" s="168"/>
      <c r="E149" s="141"/>
      <c r="F149" s="148"/>
      <c r="G149" s="139"/>
      <c r="H149" s="139"/>
      <c r="I149" s="139"/>
    </row>
    <row r="150" spans="1:9" ht="15" customHeight="1">
      <c r="A150" s="139"/>
      <c r="B150" s="248"/>
      <c r="C150" s="170" t="s">
        <v>708</v>
      </c>
      <c r="D150" s="168"/>
      <c r="E150" s="141"/>
      <c r="F150" s="148"/>
      <c r="G150" s="139"/>
      <c r="H150" s="139"/>
      <c r="I150" s="139"/>
    </row>
    <row r="151" spans="1:9" ht="15" customHeight="1">
      <c r="A151" s="139"/>
      <c r="B151" s="249"/>
      <c r="C151" s="171" t="s">
        <v>709</v>
      </c>
      <c r="D151" s="13"/>
      <c r="E151" s="142"/>
      <c r="F151" s="148"/>
      <c r="G151" s="139"/>
      <c r="H151" s="139"/>
      <c r="I151" s="139"/>
    </row>
    <row r="152" spans="1:9" ht="15" customHeight="1">
      <c r="A152" s="139"/>
      <c r="C152" s="139"/>
      <c r="D152" s="139"/>
      <c r="E152" s="139"/>
      <c r="F152" s="139"/>
      <c r="G152" s="139"/>
      <c r="H152" s="139"/>
      <c r="I152" s="139"/>
    </row>
    <row r="153" spans="1:9" ht="15" customHeight="1">
      <c r="A153" s="139"/>
      <c r="C153" s="139"/>
      <c r="D153" s="139"/>
      <c r="E153" s="139"/>
      <c r="F153" s="139"/>
      <c r="G153" s="139"/>
      <c r="H153" s="139"/>
      <c r="I153" s="139"/>
    </row>
    <row r="154" spans="1:9" ht="15" customHeight="1">
      <c r="A154" s="250" t="s">
        <v>636</v>
      </c>
      <c r="B154" s="250"/>
      <c r="C154" s="250"/>
      <c r="D154" s="250"/>
      <c r="E154" s="250"/>
      <c r="F154" s="250"/>
      <c r="G154" s="250"/>
      <c r="H154" s="250"/>
      <c r="I154" s="250"/>
    </row>
    <row r="155" spans="1:9" ht="15" customHeight="1">
      <c r="A155" s="139"/>
      <c r="C155" s="139"/>
      <c r="D155" s="139"/>
      <c r="E155" s="139"/>
      <c r="F155" s="139"/>
      <c r="G155" s="139"/>
      <c r="H155" s="139"/>
      <c r="I155" s="139"/>
    </row>
    <row r="156" spans="1:9" ht="15" customHeight="1">
      <c r="A156" s="139"/>
      <c r="C156" s="141"/>
      <c r="D156" s="139"/>
      <c r="E156" s="139"/>
      <c r="F156" s="139"/>
      <c r="G156" s="139"/>
      <c r="H156" s="139"/>
      <c r="I156" s="139"/>
    </row>
    <row r="157" spans="1:9" ht="15" customHeight="1">
      <c r="A157" s="143">
        <f>3*2*8</f>
        <v>48</v>
      </c>
      <c r="B157" s="217" t="s">
        <v>942</v>
      </c>
      <c r="C157" s="164"/>
      <c r="D157" s="11"/>
      <c r="E157" s="139"/>
      <c r="F157" s="148"/>
      <c r="G157" s="139"/>
    </row>
    <row r="158" spans="1:9" ht="15" customHeight="1">
      <c r="A158" s="139"/>
      <c r="B158" s="214" t="s">
        <v>941</v>
      </c>
      <c r="C158" s="215">
        <v>20</v>
      </c>
      <c r="D158" s="215">
        <f t="shared" ref="D158" si="2">C158+1</f>
        <v>21</v>
      </c>
      <c r="E158" s="215">
        <f t="shared" ref="E158" si="3">D158+1</f>
        <v>22</v>
      </c>
      <c r="F158" s="139"/>
      <c r="G158" s="139"/>
    </row>
    <row r="159" spans="1:9" ht="15" customHeight="1">
      <c r="A159" s="139"/>
      <c r="B159" s="149" t="s">
        <v>579</v>
      </c>
      <c r="C159" s="130" t="s">
        <v>638</v>
      </c>
      <c r="D159" s="226" t="s">
        <v>638</v>
      </c>
      <c r="E159" s="226" t="s">
        <v>638</v>
      </c>
      <c r="F159" s="162"/>
      <c r="G159" s="139"/>
    </row>
    <row r="160" spans="1:9" ht="15" customHeight="1">
      <c r="A160" s="139"/>
      <c r="B160" s="150" t="s">
        <v>583</v>
      </c>
      <c r="C160" s="151">
        <v>8</v>
      </c>
      <c r="D160" s="151">
        <v>8</v>
      </c>
      <c r="E160" s="151">
        <v>8</v>
      </c>
      <c r="F160" s="148"/>
    </row>
    <row r="161" spans="1:15" ht="15" customHeight="1">
      <c r="A161" s="139"/>
      <c r="B161" s="161" t="s">
        <v>588</v>
      </c>
      <c r="C161" s="151" t="s">
        <v>587</v>
      </c>
      <c r="D161" s="151" t="s">
        <v>587</v>
      </c>
      <c r="E161" s="151" t="s">
        <v>587</v>
      </c>
      <c r="F161" s="148"/>
      <c r="L161" s="139"/>
      <c r="M161" s="139"/>
      <c r="N161" s="139"/>
      <c r="O161" s="139"/>
    </row>
    <row r="162" spans="1:15" ht="15" customHeight="1">
      <c r="A162" s="139"/>
      <c r="B162" s="161" t="s">
        <v>589</v>
      </c>
      <c r="C162" s="151" t="s">
        <v>586</v>
      </c>
      <c r="D162" s="151" t="s">
        <v>586</v>
      </c>
      <c r="E162" s="151" t="s">
        <v>587</v>
      </c>
      <c r="F162" s="148"/>
      <c r="L162" s="139"/>
      <c r="M162" s="139"/>
      <c r="N162" s="139"/>
      <c r="O162" s="139"/>
    </row>
    <row r="163" spans="1:15" ht="15" customHeight="1">
      <c r="A163" s="139"/>
      <c r="B163" s="227" t="s">
        <v>611</v>
      </c>
      <c r="C163" s="165">
        <v>26</v>
      </c>
      <c r="D163" s="151">
        <v>24</v>
      </c>
      <c r="E163" s="151">
        <v>27</v>
      </c>
      <c r="F163" s="148"/>
      <c r="L163" s="139"/>
      <c r="M163" s="139"/>
      <c r="N163" s="139"/>
      <c r="O163" s="139"/>
    </row>
    <row r="164" spans="1:15" ht="15" customHeight="1">
      <c r="A164" s="139"/>
      <c r="B164" s="227" t="s">
        <v>610</v>
      </c>
      <c r="C164" s="165">
        <v>21</v>
      </c>
      <c r="D164" s="151">
        <v>21</v>
      </c>
      <c r="E164" s="151">
        <v>19</v>
      </c>
      <c r="F164" s="148"/>
      <c r="L164" s="139"/>
      <c r="M164" s="139"/>
      <c r="N164" s="139"/>
      <c r="O164" s="139"/>
    </row>
    <row r="165" spans="1:15" ht="15" customHeight="1">
      <c r="A165" s="139"/>
      <c r="B165" s="149" t="s">
        <v>637</v>
      </c>
      <c r="C165" s="158" t="s">
        <v>943</v>
      </c>
      <c r="D165" s="158" t="s">
        <v>943</v>
      </c>
      <c r="E165" s="158" t="s">
        <v>943</v>
      </c>
      <c r="F165" s="139"/>
      <c r="G165" s="139"/>
      <c r="L165" s="139"/>
      <c r="M165" s="139"/>
      <c r="N165" s="139"/>
      <c r="O165" s="139"/>
    </row>
    <row r="166" spans="1:15" ht="15" customHeight="1">
      <c r="A166" s="139"/>
      <c r="B166" s="11"/>
      <c r="C166" s="11"/>
      <c r="D166" s="135"/>
      <c r="E166" s="135"/>
      <c r="F166" s="139"/>
      <c r="G166" s="139"/>
      <c r="L166" s="139"/>
      <c r="M166" s="139"/>
      <c r="N166" s="139"/>
      <c r="O166" s="139"/>
    </row>
    <row r="167" spans="1:15" ht="15" customHeight="1">
      <c r="A167" s="139"/>
      <c r="B167" s="159" t="s">
        <v>591</v>
      </c>
      <c r="C167" s="130"/>
      <c r="D167" s="130"/>
      <c r="E167" s="130"/>
      <c r="F167" s="139"/>
      <c r="G167" s="139"/>
    </row>
    <row r="168" spans="1:15" ht="15" customHeight="1">
      <c r="A168" s="139"/>
      <c r="B168" s="161" t="s">
        <v>1</v>
      </c>
      <c r="C168" s="160" t="s">
        <v>597</v>
      </c>
      <c r="D168" s="11"/>
      <c r="E168" s="139"/>
      <c r="F168" s="162"/>
      <c r="G168" s="139"/>
    </row>
    <row r="169" spans="1:15" ht="15" customHeight="1">
      <c r="A169" s="139"/>
      <c r="B169" s="161" t="s">
        <v>601</v>
      </c>
      <c r="C169" s="160" t="s">
        <v>584</v>
      </c>
      <c r="D169" s="11"/>
      <c r="E169" s="139"/>
      <c r="F169" s="148"/>
    </row>
    <row r="170" spans="1:15" ht="15" customHeight="1">
      <c r="A170" s="139"/>
      <c r="B170" s="150" t="s">
        <v>606</v>
      </c>
      <c r="C170" s="135" t="s">
        <v>609</v>
      </c>
      <c r="D170" s="151"/>
      <c r="E170" s="151"/>
      <c r="F170" s="148"/>
      <c r="L170" s="139"/>
      <c r="M170" s="139"/>
      <c r="N170" s="139"/>
      <c r="O170" s="139"/>
    </row>
    <row r="171" spans="1:15" ht="15" customHeight="1">
      <c r="A171" s="139"/>
      <c r="B171" s="161" t="s">
        <v>600</v>
      </c>
      <c r="C171" s="160" t="s">
        <v>603</v>
      </c>
      <c r="D171" s="11"/>
      <c r="E171" s="139"/>
      <c r="F171" s="148"/>
      <c r="L171" s="139"/>
      <c r="M171" s="139"/>
      <c r="N171" s="139"/>
      <c r="O171" s="139"/>
    </row>
    <row r="172" spans="1:15" ht="15" customHeight="1">
      <c r="A172" s="139"/>
      <c r="B172" s="248" t="s">
        <v>602</v>
      </c>
      <c r="C172" s="144" t="s">
        <v>599</v>
      </c>
      <c r="D172" s="168"/>
      <c r="E172" s="141"/>
      <c r="F172" s="148"/>
    </row>
    <row r="173" spans="1:15" ht="15" customHeight="1">
      <c r="A173" s="139"/>
      <c r="B173" s="248"/>
      <c r="C173" s="170" t="s">
        <v>702</v>
      </c>
      <c r="D173" s="168"/>
      <c r="E173" s="141"/>
      <c r="F173" s="148"/>
    </row>
    <row r="174" spans="1:15" ht="15" customHeight="1">
      <c r="A174" s="139"/>
      <c r="B174" s="248"/>
      <c r="C174" s="170" t="s">
        <v>703</v>
      </c>
      <c r="D174" s="168"/>
      <c r="E174" s="141"/>
      <c r="F174" s="148"/>
      <c r="G174" s="139"/>
      <c r="H174" s="139"/>
      <c r="I174" s="139"/>
    </row>
    <row r="175" spans="1:15" ht="15" customHeight="1">
      <c r="A175" s="139"/>
      <c r="B175" s="248"/>
      <c r="C175" s="170" t="s">
        <v>708</v>
      </c>
      <c r="D175" s="168"/>
      <c r="E175" s="141"/>
      <c r="F175" s="148"/>
      <c r="G175" s="139"/>
      <c r="H175" s="139"/>
      <c r="I175" s="139"/>
    </row>
    <row r="176" spans="1:15" ht="15" customHeight="1">
      <c r="A176" s="139"/>
      <c r="B176" s="249"/>
      <c r="C176" s="171" t="s">
        <v>709</v>
      </c>
      <c r="D176" s="13"/>
      <c r="E176" s="142"/>
      <c r="F176" s="148"/>
      <c r="G176" s="139"/>
      <c r="H176" s="139"/>
      <c r="I176" s="139"/>
    </row>
    <row r="177" spans="1:17" ht="15" customHeight="1">
      <c r="A177" s="139"/>
      <c r="C177" s="139"/>
      <c r="D177" s="139"/>
      <c r="E177" s="139"/>
      <c r="F177" s="139"/>
      <c r="G177" s="139"/>
      <c r="H177" s="139"/>
      <c r="I177" s="139"/>
    </row>
    <row r="178" spans="1:17" ht="15" customHeight="1">
      <c r="A178" s="139"/>
      <c r="C178" s="139"/>
      <c r="D178" s="139"/>
      <c r="E178" s="139"/>
      <c r="F178" s="139"/>
      <c r="G178" s="139"/>
      <c r="H178" s="139"/>
      <c r="I178" s="139"/>
    </row>
    <row r="179" spans="1:17" ht="15" customHeight="1">
      <c r="A179" s="250" t="s">
        <v>612</v>
      </c>
      <c r="B179" s="250"/>
      <c r="C179" s="250"/>
      <c r="D179" s="250"/>
      <c r="E179" s="250"/>
      <c r="F179" s="250"/>
      <c r="G179" s="250"/>
      <c r="H179" s="250"/>
      <c r="I179" s="250"/>
    </row>
    <row r="180" spans="1:17" ht="15" customHeight="1">
      <c r="A180" s="176" t="s">
        <v>643</v>
      </c>
      <c r="C180" s="139"/>
      <c r="D180" s="139"/>
      <c r="E180" s="139"/>
      <c r="F180" s="139"/>
      <c r="G180" s="139"/>
      <c r="H180" s="139"/>
      <c r="I180" s="139"/>
    </row>
    <row r="181" spans="1:17" ht="15" customHeight="1">
      <c r="A181" s="139"/>
      <c r="C181" s="139"/>
      <c r="D181" s="139"/>
      <c r="E181" s="139"/>
      <c r="F181" s="139"/>
      <c r="G181" s="139"/>
      <c r="H181" s="139"/>
      <c r="I181" s="139"/>
      <c r="J181" s="146"/>
      <c r="K181" s="145"/>
      <c r="Q181" s="41"/>
    </row>
    <row r="182" spans="1:17" ht="15" customHeight="1">
      <c r="A182" s="143">
        <f>5*8</f>
        <v>40</v>
      </c>
      <c r="B182" s="217" t="s">
        <v>629</v>
      </c>
      <c r="C182" s="11"/>
      <c r="D182" s="11"/>
      <c r="E182" s="139"/>
      <c r="F182" s="148"/>
      <c r="G182" s="139"/>
      <c r="J182" s="146"/>
      <c r="K182" s="145"/>
    </row>
    <row r="183" spans="1:17" ht="15" customHeight="1">
      <c r="A183" s="139"/>
      <c r="B183" s="214" t="s">
        <v>578</v>
      </c>
      <c r="C183" s="215">
        <v>25</v>
      </c>
      <c r="D183" s="215">
        <f t="shared" ref="D183:G183" si="4">C183+1</f>
        <v>26</v>
      </c>
      <c r="E183" s="215">
        <f t="shared" si="4"/>
        <v>27</v>
      </c>
      <c r="F183" s="215">
        <f t="shared" si="4"/>
        <v>28</v>
      </c>
      <c r="G183" s="215">
        <f t="shared" si="4"/>
        <v>29</v>
      </c>
      <c r="M183" s="139"/>
    </row>
    <row r="184" spans="1:17" ht="15" customHeight="1">
      <c r="A184" s="139"/>
      <c r="B184" s="149" t="s">
        <v>579</v>
      </c>
      <c r="C184" s="130" t="s">
        <v>626</v>
      </c>
      <c r="D184" s="130" t="s">
        <v>620</v>
      </c>
      <c r="E184" s="130" t="s">
        <v>627</v>
      </c>
      <c r="F184" s="130" t="s">
        <v>619</v>
      </c>
      <c r="G184" s="130" t="s">
        <v>628</v>
      </c>
      <c r="M184" s="139"/>
    </row>
    <row r="185" spans="1:17" ht="15" customHeight="1">
      <c r="A185" s="139"/>
      <c r="B185" s="150" t="s">
        <v>583</v>
      </c>
      <c r="C185" s="151">
        <v>8</v>
      </c>
      <c r="D185" s="151">
        <v>8</v>
      </c>
      <c r="E185" s="151">
        <v>8</v>
      </c>
      <c r="F185" s="151">
        <v>8</v>
      </c>
      <c r="G185" s="151">
        <v>8</v>
      </c>
      <c r="M185" s="139"/>
    </row>
    <row r="186" spans="1:17" ht="15" customHeight="1">
      <c r="A186" s="139"/>
      <c r="B186" s="166" t="s">
        <v>601</v>
      </c>
      <c r="C186" s="174" t="s">
        <v>621</v>
      </c>
      <c r="D186" s="156" t="s">
        <v>622</v>
      </c>
      <c r="E186" s="174" t="s">
        <v>623</v>
      </c>
      <c r="F186" s="174" t="s">
        <v>624</v>
      </c>
      <c r="G186" s="174" t="s">
        <v>625</v>
      </c>
      <c r="M186" s="139"/>
    </row>
    <row r="187" spans="1:17" ht="15" customHeight="1">
      <c r="A187" s="139"/>
      <c r="B187" s="11"/>
      <c r="C187" s="11"/>
      <c r="D187" s="135"/>
      <c r="E187" s="135"/>
      <c r="F187" s="139"/>
      <c r="G187" s="139"/>
      <c r="M187" s="139"/>
    </row>
    <row r="188" spans="1:17" ht="15" customHeight="1">
      <c r="A188" s="139"/>
      <c r="B188" s="11"/>
      <c r="C188" s="11"/>
      <c r="D188" s="135"/>
      <c r="E188" s="135"/>
      <c r="F188" s="139"/>
      <c r="G188" s="139"/>
      <c r="M188" s="139"/>
    </row>
    <row r="189" spans="1:17" ht="15" customHeight="1">
      <c r="A189" s="139"/>
      <c r="B189" s="159" t="s">
        <v>591</v>
      </c>
      <c r="C189" s="130"/>
      <c r="D189" s="130"/>
      <c r="E189" s="130"/>
      <c r="F189" s="139"/>
      <c r="G189" s="139"/>
      <c r="M189" s="139"/>
    </row>
    <row r="190" spans="1:17" ht="15" customHeight="1">
      <c r="A190" s="139"/>
      <c r="B190" s="150" t="s">
        <v>611</v>
      </c>
      <c r="C190" s="160">
        <v>26</v>
      </c>
      <c r="D190" s="11"/>
      <c r="E190" s="139"/>
      <c r="F190" s="148"/>
      <c r="M190" s="139"/>
    </row>
    <row r="191" spans="1:17" ht="15" customHeight="1">
      <c r="A191" s="139"/>
      <c r="B191" s="150" t="s">
        <v>610</v>
      </c>
      <c r="C191" s="160">
        <v>19</v>
      </c>
      <c r="D191" s="11"/>
      <c r="E191" s="139"/>
      <c r="F191" s="148"/>
      <c r="J191" s="146"/>
      <c r="K191" s="145"/>
      <c r="L191" s="139"/>
      <c r="M191" s="139"/>
    </row>
    <row r="192" spans="1:17" ht="15" customHeight="1">
      <c r="A192" s="139"/>
      <c r="B192" s="161" t="s">
        <v>1</v>
      </c>
      <c r="C192" s="160" t="s">
        <v>585</v>
      </c>
      <c r="D192" s="11"/>
      <c r="E192" s="139"/>
      <c r="F192" s="162"/>
      <c r="G192" s="139"/>
      <c r="M192" s="139"/>
    </row>
    <row r="193" spans="1:15" ht="15" customHeight="1">
      <c r="A193" s="139"/>
      <c r="B193" s="150" t="s">
        <v>606</v>
      </c>
      <c r="C193" s="135" t="s">
        <v>609</v>
      </c>
      <c r="D193" s="151"/>
      <c r="E193" s="151"/>
      <c r="F193" s="148"/>
      <c r="L193" s="139"/>
      <c r="M193" s="139"/>
      <c r="N193" s="139"/>
      <c r="O193" s="139"/>
    </row>
    <row r="194" spans="1:15" ht="15" customHeight="1">
      <c r="A194" s="139"/>
      <c r="B194" s="161" t="s">
        <v>600</v>
      </c>
      <c r="C194" s="160" t="s">
        <v>603</v>
      </c>
      <c r="D194" s="11"/>
      <c r="E194" s="139"/>
      <c r="F194" s="148"/>
      <c r="L194" s="139"/>
      <c r="M194" s="139"/>
      <c r="N194" s="139"/>
      <c r="O194" s="139"/>
    </row>
    <row r="195" spans="1:15" ht="15" customHeight="1">
      <c r="A195" s="139"/>
      <c r="B195" s="161" t="s">
        <v>588</v>
      </c>
      <c r="C195" s="135" t="s">
        <v>587</v>
      </c>
      <c r="D195" s="11"/>
      <c r="E195" s="151"/>
      <c r="F195" s="148"/>
      <c r="J195" s="146"/>
      <c r="K195" s="145"/>
      <c r="L195" s="139"/>
      <c r="M195" s="139"/>
    </row>
    <row r="196" spans="1:15" ht="15" customHeight="1">
      <c r="A196" s="139"/>
      <c r="B196" s="161" t="s">
        <v>589</v>
      </c>
      <c r="C196" s="135" t="s">
        <v>586</v>
      </c>
      <c r="D196" s="11"/>
      <c r="E196" s="151"/>
      <c r="F196" s="148"/>
      <c r="J196" s="146"/>
      <c r="L196" s="139"/>
      <c r="M196" s="139"/>
    </row>
    <row r="197" spans="1:15" ht="15" customHeight="1">
      <c r="A197" s="139"/>
      <c r="B197" s="248" t="s">
        <v>602</v>
      </c>
      <c r="C197" s="144" t="s">
        <v>599</v>
      </c>
      <c r="D197" s="168"/>
      <c r="E197" s="141"/>
      <c r="F197" s="148"/>
      <c r="J197" s="146"/>
      <c r="L197" s="139"/>
      <c r="M197" s="139"/>
    </row>
    <row r="198" spans="1:15" ht="15" customHeight="1">
      <c r="A198" s="139"/>
      <c r="B198" s="248"/>
      <c r="C198" s="170" t="s">
        <v>702</v>
      </c>
      <c r="D198" s="168"/>
      <c r="E198" s="141"/>
      <c r="F198" s="148"/>
      <c r="J198" s="146"/>
      <c r="L198" s="139"/>
      <c r="M198" s="139"/>
    </row>
    <row r="199" spans="1:15" ht="15" customHeight="1">
      <c r="A199" s="139"/>
      <c r="B199" s="248"/>
      <c r="C199" s="170" t="s">
        <v>703</v>
      </c>
      <c r="D199" s="168"/>
      <c r="E199" s="141"/>
      <c r="F199" s="148"/>
      <c r="G199" s="139"/>
      <c r="H199" s="139"/>
      <c r="I199" s="139"/>
    </row>
    <row r="200" spans="1:15" ht="15" customHeight="1">
      <c r="A200" s="139"/>
      <c r="B200" s="248"/>
      <c r="C200" s="170" t="s">
        <v>708</v>
      </c>
      <c r="D200" s="168"/>
      <c r="E200" s="141"/>
      <c r="F200" s="148"/>
      <c r="G200" s="139"/>
      <c r="H200" s="139"/>
      <c r="I200" s="139"/>
    </row>
    <row r="201" spans="1:15" ht="15" customHeight="1">
      <c r="A201" s="139"/>
      <c r="B201" s="249"/>
      <c r="C201" s="171" t="s">
        <v>709</v>
      </c>
      <c r="D201" s="13"/>
      <c r="E201" s="142"/>
      <c r="F201" s="148"/>
      <c r="G201" s="139"/>
      <c r="H201" s="139"/>
      <c r="I201" s="139"/>
    </row>
    <row r="202" spans="1:15" ht="15" customHeight="1">
      <c r="A202" s="139"/>
      <c r="C202" s="139"/>
      <c r="D202" s="139"/>
      <c r="E202" s="139"/>
      <c r="F202" s="139"/>
      <c r="G202" s="139"/>
      <c r="H202" s="139"/>
      <c r="I202" s="139"/>
    </row>
    <row r="203" spans="1:15" ht="15" customHeight="1">
      <c r="A203" s="139"/>
      <c r="C203" s="139"/>
      <c r="D203" s="139"/>
      <c r="E203" s="139"/>
      <c r="F203" s="139"/>
      <c r="G203" s="139"/>
      <c r="H203" s="139"/>
      <c r="I203" s="139"/>
    </row>
    <row r="205" spans="1:15" ht="15" customHeight="1">
      <c r="C205" s="139"/>
      <c r="D205" s="139"/>
      <c r="E205" s="139"/>
      <c r="F205" s="139"/>
    </row>
    <row r="206" spans="1:15" ht="15" customHeight="1">
      <c r="C206" s="139"/>
      <c r="D206" s="139"/>
      <c r="E206" s="139"/>
      <c r="F206" s="139"/>
    </row>
    <row r="207" spans="1:15" ht="15" customHeight="1">
      <c r="C207" s="139"/>
      <c r="D207" s="139"/>
      <c r="E207" s="139"/>
      <c r="F207" s="139"/>
    </row>
  </sheetData>
  <mergeCells count="15">
    <mergeCell ref="B197:B201"/>
    <mergeCell ref="B172:B176"/>
    <mergeCell ref="B147:B151"/>
    <mergeCell ref="A104:I104"/>
    <mergeCell ref="A129:I129"/>
    <mergeCell ref="A30:I30"/>
    <mergeCell ref="A154:I154"/>
    <mergeCell ref="A179:I179"/>
    <mergeCell ref="B76:B80"/>
    <mergeCell ref="B21:B27"/>
    <mergeCell ref="B122:B126"/>
    <mergeCell ref="A3:I3"/>
    <mergeCell ref="A57:I57"/>
    <mergeCell ref="A83:I83"/>
    <mergeCell ref="B48:B54"/>
  </mergeCells>
  <phoneticPr fontId="7" type="noConversion"/>
  <pageMargins left="0.7" right="0.7" top="0.75" bottom="0.75" header="0.3" footer="0.3"/>
  <pageSetup paperSize="9" orientation="portrait" horizontalDpi="1200" verticalDpi="1200" r:id="rId1"/>
  <legacy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73E71C-7AB4-4179-ADE3-67E85DC40BAB}">
  <dimension ref="B2:C28"/>
  <sheetViews>
    <sheetView workbookViewId="0">
      <selection activeCell="E19" sqref="E19"/>
    </sheetView>
  </sheetViews>
  <sheetFormatPr defaultRowHeight="15"/>
  <cols>
    <col min="2" max="2" width="82.28515625" bestFit="1" customWidth="1"/>
    <col min="3" max="3" width="21.85546875" bestFit="1" customWidth="1"/>
  </cols>
  <sheetData>
    <row r="2" spans="2:3">
      <c r="B2" s="7" t="s">
        <v>728</v>
      </c>
      <c r="C2" s="2"/>
    </row>
    <row r="4" spans="2:3">
      <c r="B4" s="8" t="s">
        <v>729</v>
      </c>
      <c r="C4" s="8"/>
    </row>
    <row r="5" spans="2:3">
      <c r="B5" t="s">
        <v>730</v>
      </c>
      <c r="C5" s="4" t="s">
        <v>733</v>
      </c>
    </row>
    <row r="7" spans="2:3">
      <c r="B7" s="8" t="s">
        <v>731</v>
      </c>
      <c r="C7" s="8"/>
    </row>
    <row r="8" spans="2:3">
      <c r="B8" t="s">
        <v>732</v>
      </c>
      <c r="C8" s="4" t="s">
        <v>734</v>
      </c>
    </row>
    <row r="9" spans="2:3">
      <c r="B9" t="s">
        <v>735</v>
      </c>
      <c r="C9" t="s">
        <v>736</v>
      </c>
    </row>
    <row r="11" spans="2:3">
      <c r="B11" s="8" t="s">
        <v>737</v>
      </c>
      <c r="C11" s="8"/>
    </row>
    <row r="12" spans="2:3">
      <c r="B12" t="s">
        <v>738</v>
      </c>
      <c r="C12" s="4" t="s">
        <v>739</v>
      </c>
    </row>
    <row r="14" spans="2:3">
      <c r="B14" s="8" t="s">
        <v>740</v>
      </c>
      <c r="C14" s="8"/>
    </row>
    <row r="15" spans="2:3">
      <c r="B15" t="s">
        <v>742</v>
      </c>
      <c r="C15" t="s">
        <v>743</v>
      </c>
    </row>
    <row r="16" spans="2:3">
      <c r="B16" t="s">
        <v>741</v>
      </c>
      <c r="C16" t="s">
        <v>743</v>
      </c>
    </row>
    <row r="17" spans="2:3">
      <c r="B17" t="s">
        <v>744</v>
      </c>
      <c r="C17" t="s">
        <v>584</v>
      </c>
    </row>
    <row r="18" spans="2:3">
      <c r="B18" t="s">
        <v>745</v>
      </c>
      <c r="C18" t="s">
        <v>584</v>
      </c>
    </row>
    <row r="19" spans="2:3">
      <c r="B19" t="s">
        <v>746</v>
      </c>
      <c r="C19" t="s">
        <v>584</v>
      </c>
    </row>
    <row r="20" spans="2:3">
      <c r="B20" t="s">
        <v>747</v>
      </c>
      <c r="C20" t="s">
        <v>584</v>
      </c>
    </row>
    <row r="22" spans="2:3">
      <c r="B22" s="8" t="s">
        <v>749</v>
      </c>
      <c r="C22" s="8"/>
    </row>
    <row r="23" spans="2:3">
      <c r="B23" t="s">
        <v>748</v>
      </c>
      <c r="C23" t="s">
        <v>584</v>
      </c>
    </row>
    <row r="24" spans="2:3">
      <c r="B24" t="s">
        <v>751</v>
      </c>
      <c r="C24" t="s">
        <v>584</v>
      </c>
    </row>
    <row r="25" spans="2:3">
      <c r="B25" t="s">
        <v>752</v>
      </c>
      <c r="C25" t="s">
        <v>584</v>
      </c>
    </row>
    <row r="26" spans="2:3">
      <c r="B26" t="s">
        <v>754</v>
      </c>
      <c r="C26" t="s">
        <v>584</v>
      </c>
    </row>
    <row r="27" spans="2:3">
      <c r="B27" t="s">
        <v>753</v>
      </c>
      <c r="C27" t="s">
        <v>584</v>
      </c>
    </row>
    <row r="28" spans="2:3">
      <c r="B28" t="s">
        <v>755</v>
      </c>
      <c r="C28" t="s">
        <v>584</v>
      </c>
    </row>
  </sheetData>
  <hyperlinks>
    <hyperlink ref="C5" r:id="rId1" xr:uid="{4397A19D-655B-4649-A9E1-70539B9A4215}"/>
    <hyperlink ref="C12" r:id="rId2" xr:uid="{185B2788-5795-4CD6-AE27-47610A823E8F}"/>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858BE7-4AD4-40E6-A715-75A291E82732}">
  <dimension ref="B2:E62"/>
  <sheetViews>
    <sheetView workbookViewId="0">
      <selection activeCell="H23" sqref="H23"/>
    </sheetView>
  </sheetViews>
  <sheetFormatPr defaultRowHeight="15"/>
  <cols>
    <col min="2" max="2" width="29.5703125" customWidth="1"/>
    <col min="3" max="3" width="11.28515625" customWidth="1"/>
    <col min="4" max="4" width="12.7109375" customWidth="1"/>
    <col min="5" max="5" width="50.42578125" customWidth="1"/>
  </cols>
  <sheetData>
    <row r="2" spans="2:5">
      <c r="B2" s="45" t="s">
        <v>756</v>
      </c>
      <c r="C2" s="2"/>
      <c r="D2" s="177"/>
      <c r="E2" s="2"/>
    </row>
    <row r="3" spans="2:5">
      <c r="B3" s="178" t="s">
        <v>757</v>
      </c>
      <c r="C3" s="179" t="s">
        <v>758</v>
      </c>
      <c r="D3" s="179" t="s">
        <v>759</v>
      </c>
    </row>
    <row r="4" spans="2:5">
      <c r="B4" t="s">
        <v>760</v>
      </c>
      <c r="C4" s="62" t="s">
        <v>152</v>
      </c>
      <c r="D4" s="62" t="s">
        <v>761</v>
      </c>
    </row>
    <row r="5" spans="2:5">
      <c r="B5" t="s">
        <v>762</v>
      </c>
      <c r="C5" s="62" t="s">
        <v>152</v>
      </c>
      <c r="D5" s="62" t="s">
        <v>763</v>
      </c>
    </row>
    <row r="6" spans="2:5">
      <c r="B6" t="s">
        <v>764</v>
      </c>
      <c r="C6" s="62" t="s">
        <v>152</v>
      </c>
      <c r="D6" s="62" t="s">
        <v>765</v>
      </c>
    </row>
    <row r="7" spans="2:5">
      <c r="B7" t="s">
        <v>766</v>
      </c>
      <c r="C7" s="62" t="s">
        <v>152</v>
      </c>
      <c r="D7" s="62" t="s">
        <v>767</v>
      </c>
    </row>
    <row r="8" spans="2:5">
      <c r="B8" t="s">
        <v>768</v>
      </c>
      <c r="C8" t="s">
        <v>152</v>
      </c>
      <c r="D8" s="62" t="s">
        <v>769</v>
      </c>
    </row>
    <row r="9" spans="2:5">
      <c r="B9" t="s">
        <v>770</v>
      </c>
      <c r="C9" t="s">
        <v>227</v>
      </c>
      <c r="D9" s="62" t="s">
        <v>771</v>
      </c>
    </row>
    <row r="10" spans="2:5">
      <c r="B10" t="s">
        <v>772</v>
      </c>
      <c r="C10" s="62" t="s">
        <v>773</v>
      </c>
      <c r="D10" s="62" t="s">
        <v>774</v>
      </c>
    </row>
    <row r="11" spans="2:5">
      <c r="B11" t="s">
        <v>775</v>
      </c>
      <c r="C11" s="62" t="s">
        <v>773</v>
      </c>
      <c r="D11" s="62" t="s">
        <v>776</v>
      </c>
    </row>
    <row r="12" spans="2:5">
      <c r="B12" t="s">
        <v>777</v>
      </c>
      <c r="C12" s="62" t="s">
        <v>773</v>
      </c>
      <c r="D12" s="62" t="s">
        <v>778</v>
      </c>
    </row>
    <row r="13" spans="2:5">
      <c r="B13" t="s">
        <v>779</v>
      </c>
      <c r="C13" s="62" t="s">
        <v>152</v>
      </c>
      <c r="D13" s="62" t="s">
        <v>780</v>
      </c>
    </row>
    <row r="14" spans="2:5">
      <c r="D14" s="179"/>
    </row>
    <row r="15" spans="2:5">
      <c r="B15" s="45" t="s">
        <v>781</v>
      </c>
      <c r="C15" s="2"/>
      <c r="D15" s="177"/>
      <c r="E15" s="2"/>
    </row>
    <row r="16" spans="2:5">
      <c r="B16" s="178" t="s">
        <v>757</v>
      </c>
      <c r="C16" s="180" t="s">
        <v>782</v>
      </c>
      <c r="D16" s="179" t="s">
        <v>758</v>
      </c>
      <c r="E16" s="178" t="s">
        <v>759</v>
      </c>
    </row>
    <row r="17" spans="2:5">
      <c r="B17" t="s">
        <v>760</v>
      </c>
      <c r="C17">
        <v>2.35</v>
      </c>
      <c r="D17" s="179" t="s">
        <v>152</v>
      </c>
      <c r="E17" s="178"/>
    </row>
    <row r="18" spans="2:5">
      <c r="B18" t="s">
        <v>762</v>
      </c>
      <c r="C18">
        <v>1.5</v>
      </c>
      <c r="D18" s="179" t="s">
        <v>152</v>
      </c>
      <c r="E18" s="178"/>
    </row>
    <row r="19" spans="2:5">
      <c r="B19" t="s">
        <v>768</v>
      </c>
      <c r="C19">
        <v>0.05</v>
      </c>
      <c r="D19" s="179" t="s">
        <v>152</v>
      </c>
      <c r="E19" s="179"/>
    </row>
    <row r="20" spans="2:5">
      <c r="B20" t="s">
        <v>783</v>
      </c>
      <c r="C20">
        <f>C18*C17</f>
        <v>3.5250000000000004</v>
      </c>
      <c r="D20" s="179" t="s">
        <v>227</v>
      </c>
      <c r="E20" s="179"/>
    </row>
    <row r="21" spans="2:5">
      <c r="B21" t="s">
        <v>764</v>
      </c>
      <c r="C21">
        <v>2.2999999999999998</v>
      </c>
      <c r="D21" s="179" t="s">
        <v>152</v>
      </c>
      <c r="E21" s="179"/>
    </row>
    <row r="22" spans="2:5">
      <c r="B22" t="s">
        <v>766</v>
      </c>
      <c r="C22">
        <v>1.45</v>
      </c>
      <c r="D22" s="179" t="s">
        <v>152</v>
      </c>
      <c r="E22" s="179"/>
    </row>
    <row r="23" spans="2:5">
      <c r="B23" s="54" t="s">
        <v>770</v>
      </c>
      <c r="C23" s="54">
        <f>C22*C21</f>
        <v>3.3349999999999995</v>
      </c>
      <c r="D23" s="181" t="s">
        <v>227</v>
      </c>
      <c r="E23" s="179"/>
    </row>
    <row r="24" spans="2:5">
      <c r="B24" s="54" t="s">
        <v>779</v>
      </c>
      <c r="C24" s="54">
        <f>C18*2+C17*2</f>
        <v>7.7</v>
      </c>
      <c r="D24" s="181" t="s">
        <v>152</v>
      </c>
    </row>
    <row r="25" spans="2:5">
      <c r="D25" s="179"/>
    </row>
    <row r="26" spans="2:5">
      <c r="D26" s="179"/>
    </row>
    <row r="27" spans="2:5">
      <c r="B27" s="45" t="s">
        <v>784</v>
      </c>
      <c r="C27" s="2"/>
      <c r="D27" s="177"/>
      <c r="E27" s="2"/>
    </row>
    <row r="28" spans="2:5">
      <c r="B28" s="178" t="s">
        <v>757</v>
      </c>
      <c r="C28" s="180" t="s">
        <v>782</v>
      </c>
      <c r="D28" s="179" t="s">
        <v>758</v>
      </c>
      <c r="E28" s="178" t="s">
        <v>759</v>
      </c>
    </row>
    <row r="29" spans="2:5">
      <c r="B29" s="54" t="s">
        <v>770</v>
      </c>
      <c r="C29" s="182">
        <f>C23/C20</f>
        <v>0.94609929078014166</v>
      </c>
      <c r="D29" s="181" t="s">
        <v>227</v>
      </c>
      <c r="E29" s="179" t="s">
        <v>785</v>
      </c>
    </row>
    <row r="30" spans="2:5">
      <c r="B30" s="54" t="s">
        <v>779</v>
      </c>
      <c r="C30" s="182">
        <f>C24/C20</f>
        <v>2.1843971631205674</v>
      </c>
      <c r="D30" s="181" t="s">
        <v>227</v>
      </c>
      <c r="E30" s="179" t="s">
        <v>786</v>
      </c>
    </row>
    <row r="31" spans="2:5">
      <c r="C31" s="72"/>
      <c r="D31" s="179"/>
      <c r="E31" s="179"/>
    </row>
    <row r="32" spans="2:5">
      <c r="D32" s="179"/>
    </row>
    <row r="33" spans="2:5">
      <c r="B33" s="45" t="s">
        <v>787</v>
      </c>
      <c r="C33" s="2"/>
      <c r="D33" s="177"/>
      <c r="E33" s="2"/>
    </row>
    <row r="34" spans="2:5">
      <c r="B34" s="178" t="s">
        <v>757</v>
      </c>
      <c r="C34" s="180" t="s">
        <v>782</v>
      </c>
      <c r="D34" s="179" t="s">
        <v>758</v>
      </c>
      <c r="E34" s="178" t="s">
        <v>759</v>
      </c>
    </row>
    <row r="35" spans="2:5">
      <c r="B35" t="s">
        <v>772</v>
      </c>
      <c r="C35" s="72">
        <f>1115/1000000*2700*1.1</f>
        <v>3.3115500000000009</v>
      </c>
      <c r="D35" s="179" t="s">
        <v>773</v>
      </c>
    </row>
    <row r="36" spans="2:5">
      <c r="B36" t="s">
        <v>777</v>
      </c>
      <c r="C36" s="183">
        <f>150/1000000</f>
        <v>1.4999999999999999E-4</v>
      </c>
      <c r="D36" s="179" t="s">
        <v>788</v>
      </c>
    </row>
    <row r="37" spans="2:5">
      <c r="B37" t="s">
        <v>777</v>
      </c>
      <c r="C37" s="72">
        <f>150/1000000*600</f>
        <v>0.09</v>
      </c>
      <c r="D37" s="179" t="s">
        <v>773</v>
      </c>
    </row>
    <row r="38" spans="2:5">
      <c r="C38" s="3"/>
      <c r="D38" s="179"/>
    </row>
    <row r="39" spans="2:5">
      <c r="D39" s="179"/>
    </row>
    <row r="40" spans="2:5">
      <c r="B40" s="45" t="s">
        <v>789</v>
      </c>
      <c r="C40" s="2"/>
      <c r="D40" s="177"/>
      <c r="E40" s="2"/>
    </row>
    <row r="41" spans="2:5">
      <c r="B41" s="178" t="s">
        <v>757</v>
      </c>
      <c r="C41" s="180" t="s">
        <v>782</v>
      </c>
      <c r="D41" s="179" t="s">
        <v>758</v>
      </c>
      <c r="E41" s="178" t="s">
        <v>759</v>
      </c>
    </row>
    <row r="42" spans="2:5">
      <c r="B42" t="s">
        <v>772</v>
      </c>
      <c r="C42" s="72">
        <f>1115/1000000*2700*1.1</f>
        <v>3.3115500000000009</v>
      </c>
      <c r="D42" s="179" t="s">
        <v>773</v>
      </c>
    </row>
    <row r="43" spans="2:5">
      <c r="B43" t="s">
        <v>775</v>
      </c>
      <c r="C43" s="72">
        <f>365/1000000*150</f>
        <v>5.475E-2</v>
      </c>
      <c r="D43" s="179" t="s">
        <v>773</v>
      </c>
    </row>
    <row r="44" spans="2:5">
      <c r="D44" s="179"/>
    </row>
    <row r="45" spans="2:5">
      <c r="C45" s="3"/>
      <c r="D45" s="179"/>
    </row>
    <row r="46" spans="2:5">
      <c r="B46" s="45" t="s">
        <v>790</v>
      </c>
      <c r="C46" s="2"/>
      <c r="D46" s="177"/>
      <c r="E46" s="2"/>
    </row>
    <row r="47" spans="2:5">
      <c r="B47" s="178" t="s">
        <v>757</v>
      </c>
      <c r="C47" s="180" t="s">
        <v>782</v>
      </c>
      <c r="D47" s="179" t="s">
        <v>758</v>
      </c>
      <c r="E47" s="178" t="s">
        <v>759</v>
      </c>
    </row>
    <row r="48" spans="2:5">
      <c r="B48" t="s">
        <v>772</v>
      </c>
      <c r="C48" s="72">
        <f>1170/1000000*2700*1.1</f>
        <v>3.4749000000000008</v>
      </c>
      <c r="D48" s="179" t="s">
        <v>773</v>
      </c>
    </row>
    <row r="49" spans="2:5">
      <c r="B49" t="s">
        <v>777</v>
      </c>
      <c r="C49" s="183">
        <f>150/1000000</f>
        <v>1.4999999999999999E-4</v>
      </c>
      <c r="D49" s="179" t="s">
        <v>788</v>
      </c>
    </row>
    <row r="50" spans="2:5">
      <c r="B50" t="s">
        <v>777</v>
      </c>
      <c r="C50" s="72">
        <f>150/1000000*600</f>
        <v>0.09</v>
      </c>
      <c r="D50" s="179" t="s">
        <v>773</v>
      </c>
    </row>
    <row r="51" spans="2:5">
      <c r="C51" s="3"/>
      <c r="D51" s="179"/>
    </row>
    <row r="52" spans="2:5">
      <c r="D52" s="179"/>
    </row>
    <row r="53" spans="2:5">
      <c r="B53" s="45" t="s">
        <v>791</v>
      </c>
      <c r="C53" s="2"/>
      <c r="D53" s="177"/>
      <c r="E53" s="2"/>
    </row>
    <row r="54" spans="2:5">
      <c r="B54" s="178" t="s">
        <v>757</v>
      </c>
      <c r="C54" s="180" t="s">
        <v>782</v>
      </c>
      <c r="D54" s="179" t="s">
        <v>758</v>
      </c>
      <c r="E54" s="178" t="s">
        <v>759</v>
      </c>
    </row>
    <row r="55" spans="2:5">
      <c r="B55" t="s">
        <v>772</v>
      </c>
      <c r="C55" s="72">
        <f>1170/1000000*2700*1.1</f>
        <v>3.4749000000000008</v>
      </c>
      <c r="D55" s="179" t="s">
        <v>773</v>
      </c>
    </row>
    <row r="56" spans="2:5">
      <c r="B56" t="s">
        <v>775</v>
      </c>
      <c r="C56" s="72">
        <f>450/1000000*150</f>
        <v>6.7500000000000004E-2</v>
      </c>
      <c r="D56" s="179" t="s">
        <v>773</v>
      </c>
    </row>
    <row r="57" spans="2:5">
      <c r="D57" s="179"/>
    </row>
    <row r="58" spans="2:5">
      <c r="D58" s="179"/>
    </row>
    <row r="59" spans="2:5">
      <c r="B59" s="45" t="s">
        <v>792</v>
      </c>
      <c r="C59" s="2"/>
      <c r="D59" s="177"/>
      <c r="E59" s="2"/>
    </row>
    <row r="60" spans="2:5">
      <c r="B60" s="178" t="s">
        <v>757</v>
      </c>
      <c r="C60" s="180" t="s">
        <v>782</v>
      </c>
      <c r="D60" s="179" t="s">
        <v>758</v>
      </c>
      <c r="E60" s="178" t="s">
        <v>759</v>
      </c>
    </row>
    <row r="61" spans="2:5">
      <c r="B61" t="s">
        <v>772</v>
      </c>
      <c r="C61" s="72">
        <f>1275/1000000*2700*1.1</f>
        <v>3.7867500000000005</v>
      </c>
      <c r="D61" s="179" t="s">
        <v>773</v>
      </c>
    </row>
    <row r="62" spans="2:5">
      <c r="B62" t="s">
        <v>775</v>
      </c>
      <c r="C62" s="72">
        <f>520/1000000*150</f>
        <v>7.8E-2</v>
      </c>
      <c r="D62" s="179" t="s">
        <v>773</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8ACA67-20E5-41B1-965D-C37B69BB0DA0}">
  <dimension ref="B2:F64"/>
  <sheetViews>
    <sheetView workbookViewId="0">
      <selection activeCell="B27" sqref="B27"/>
    </sheetView>
  </sheetViews>
  <sheetFormatPr defaultRowHeight="15"/>
  <cols>
    <col min="2" max="2" width="29.5703125" customWidth="1"/>
    <col min="3" max="3" width="11.28515625" customWidth="1"/>
    <col min="4" max="4" width="12.7109375" customWidth="1"/>
    <col min="5" max="5" width="50.42578125" customWidth="1"/>
  </cols>
  <sheetData>
    <row r="2" spans="2:6">
      <c r="B2" s="45" t="s">
        <v>793</v>
      </c>
      <c r="C2" s="75"/>
      <c r="D2" s="2"/>
      <c r="E2" s="2"/>
      <c r="F2" s="2"/>
    </row>
    <row r="3" spans="2:6">
      <c r="B3" s="178" t="s">
        <v>794</v>
      </c>
      <c r="C3" s="180" t="s">
        <v>758</v>
      </c>
      <c r="D3" t="s">
        <v>782</v>
      </c>
      <c r="E3" t="s">
        <v>795</v>
      </c>
      <c r="F3" s="178" t="s">
        <v>759</v>
      </c>
    </row>
    <row r="4" spans="2:6">
      <c r="B4" t="s">
        <v>796</v>
      </c>
      <c r="C4" s="3" t="s">
        <v>797</v>
      </c>
      <c r="D4">
        <v>2.5</v>
      </c>
      <c r="F4" t="s">
        <v>798</v>
      </c>
    </row>
    <row r="5" spans="2:6">
      <c r="B5" t="s">
        <v>799</v>
      </c>
      <c r="C5" s="3" t="s">
        <v>800</v>
      </c>
      <c r="D5">
        <v>1</v>
      </c>
      <c r="F5" t="s">
        <v>801</v>
      </c>
    </row>
    <row r="6" spans="2:6">
      <c r="B6" t="s">
        <v>802</v>
      </c>
      <c r="C6" s="3" t="s">
        <v>800</v>
      </c>
      <c r="D6">
        <f>2*5</f>
        <v>10</v>
      </c>
      <c r="F6" t="s">
        <v>803</v>
      </c>
    </row>
    <row r="7" spans="2:6">
      <c r="B7" t="s">
        <v>804</v>
      </c>
      <c r="C7" s="3" t="s">
        <v>800</v>
      </c>
      <c r="D7">
        <f>2*5</f>
        <v>10</v>
      </c>
      <c r="F7" t="s">
        <v>805</v>
      </c>
    </row>
    <row r="8" spans="2:6">
      <c r="B8" t="s">
        <v>806</v>
      </c>
      <c r="C8" s="3" t="s">
        <v>758</v>
      </c>
      <c r="D8" s="3">
        <v>2</v>
      </c>
      <c r="F8" t="s">
        <v>807</v>
      </c>
    </row>
    <row r="9" spans="2:6">
      <c r="B9" t="s">
        <v>808</v>
      </c>
      <c r="C9" s="3" t="s">
        <v>809</v>
      </c>
      <c r="E9" s="178" t="s">
        <v>810</v>
      </c>
      <c r="F9" t="s">
        <v>811</v>
      </c>
    </row>
    <row r="10" spans="2:6">
      <c r="B10" t="s">
        <v>812</v>
      </c>
      <c r="C10" s="3" t="s">
        <v>809</v>
      </c>
      <c r="E10" s="178" t="s">
        <v>810</v>
      </c>
      <c r="F10" t="s">
        <v>811</v>
      </c>
    </row>
    <row r="11" spans="2:6">
      <c r="B11" t="s">
        <v>813</v>
      </c>
      <c r="C11" s="3" t="s">
        <v>809</v>
      </c>
      <c r="E11" s="178" t="s">
        <v>810</v>
      </c>
      <c r="F11" t="s">
        <v>811</v>
      </c>
    </row>
    <row r="12" spans="2:6">
      <c r="B12" t="s">
        <v>814</v>
      </c>
      <c r="C12" s="3" t="s">
        <v>758</v>
      </c>
      <c r="D12">
        <v>-1</v>
      </c>
      <c r="F12" t="s">
        <v>815</v>
      </c>
    </row>
    <row r="13" spans="2:6">
      <c r="B13" t="s">
        <v>816</v>
      </c>
      <c r="C13" s="3" t="s">
        <v>817</v>
      </c>
      <c r="D13" s="3">
        <v>125</v>
      </c>
      <c r="F13" t="s">
        <v>818</v>
      </c>
    </row>
    <row r="14" spans="2:6">
      <c r="B14" t="s">
        <v>819</v>
      </c>
      <c r="C14" s="3" t="s">
        <v>800</v>
      </c>
      <c r="D14" s="3">
        <v>8</v>
      </c>
      <c r="F14" t="s">
        <v>820</v>
      </c>
    </row>
    <row r="15" spans="2:6">
      <c r="B15" t="s">
        <v>821</v>
      </c>
      <c r="C15" s="3" t="s">
        <v>800</v>
      </c>
      <c r="D15" s="3">
        <v>6</v>
      </c>
      <c r="F15" t="s">
        <v>822</v>
      </c>
    </row>
    <row r="16" spans="2:6">
      <c r="B16" t="s">
        <v>823</v>
      </c>
      <c r="C16" s="3" t="s">
        <v>800</v>
      </c>
      <c r="D16" s="3">
        <v>8</v>
      </c>
      <c r="F16" t="s">
        <v>824</v>
      </c>
    </row>
    <row r="17" spans="2:5">
      <c r="B17" s="184"/>
      <c r="C17" s="184"/>
      <c r="D17" s="185"/>
      <c r="E17" s="186"/>
    </row>
    <row r="18" spans="2:5">
      <c r="B18" s="184"/>
      <c r="C18" s="184"/>
      <c r="D18" s="185"/>
      <c r="E18" s="186"/>
    </row>
    <row r="19" spans="2:5">
      <c r="B19" s="184"/>
      <c r="C19" s="184"/>
      <c r="D19" s="185"/>
      <c r="E19" s="185"/>
    </row>
    <row r="20" spans="2:5">
      <c r="B20" s="184"/>
      <c r="C20" s="184"/>
      <c r="D20" s="185"/>
      <c r="E20" s="185"/>
    </row>
    <row r="21" spans="2:5">
      <c r="B21" s="184"/>
      <c r="C21" s="184"/>
      <c r="D21" s="185"/>
      <c r="E21" s="185"/>
    </row>
    <row r="22" spans="2:5">
      <c r="B22" s="184"/>
      <c r="C22" s="184"/>
      <c r="D22" s="185"/>
      <c r="E22" s="185"/>
    </row>
    <row r="23" spans="2:5">
      <c r="B23" s="184"/>
      <c r="C23" s="184"/>
      <c r="D23" s="185"/>
      <c r="E23" s="185"/>
    </row>
    <row r="24" spans="2:5">
      <c r="B24" s="184"/>
      <c r="C24" s="184"/>
      <c r="D24" s="185"/>
      <c r="E24" s="184"/>
    </row>
    <row r="25" spans="2:5">
      <c r="B25" s="184"/>
      <c r="C25" s="184"/>
      <c r="D25" s="185"/>
      <c r="E25" s="184"/>
    </row>
    <row r="26" spans="2:5">
      <c r="B26" s="184"/>
      <c r="C26" s="184"/>
      <c r="D26" s="185"/>
      <c r="E26" s="184"/>
    </row>
    <row r="27" spans="2:5">
      <c r="B27" s="187"/>
      <c r="C27" s="184"/>
      <c r="D27" s="185"/>
      <c r="E27" s="184"/>
    </row>
    <row r="28" spans="2:5">
      <c r="B28" s="186"/>
      <c r="C28" s="188"/>
      <c r="D28" s="185"/>
      <c r="E28" s="186"/>
    </row>
    <row r="29" spans="2:5">
      <c r="B29" s="184"/>
      <c r="C29" s="189"/>
      <c r="D29" s="185"/>
      <c r="E29" s="185"/>
    </row>
    <row r="30" spans="2:5">
      <c r="B30" s="184"/>
      <c r="C30" s="189"/>
      <c r="D30" s="185"/>
      <c r="E30" s="185"/>
    </row>
    <row r="31" spans="2:5">
      <c r="B31" s="184"/>
      <c r="C31" s="189"/>
      <c r="D31" s="185"/>
      <c r="E31" s="185"/>
    </row>
    <row r="32" spans="2:5">
      <c r="B32" s="184"/>
      <c r="C32" s="184"/>
      <c r="D32" s="185"/>
      <c r="E32" s="184"/>
    </row>
    <row r="33" spans="2:5">
      <c r="B33" s="187"/>
      <c r="C33" s="184"/>
      <c r="D33" s="185"/>
      <c r="E33" s="184"/>
    </row>
    <row r="34" spans="2:5">
      <c r="B34" s="186"/>
      <c r="C34" s="188"/>
      <c r="D34" s="185"/>
      <c r="E34" s="186"/>
    </row>
    <row r="35" spans="2:5">
      <c r="B35" s="184"/>
      <c r="C35" s="189"/>
      <c r="D35" s="185"/>
      <c r="E35" s="184"/>
    </row>
    <row r="36" spans="2:5">
      <c r="B36" s="184"/>
      <c r="C36" s="190"/>
      <c r="D36" s="185"/>
      <c r="E36" s="184"/>
    </row>
    <row r="37" spans="2:5">
      <c r="B37" s="184"/>
      <c r="C37" s="189"/>
      <c r="D37" s="185"/>
      <c r="E37" s="184"/>
    </row>
    <row r="38" spans="2:5">
      <c r="B38" s="184"/>
      <c r="C38" s="191"/>
      <c r="D38" s="185"/>
      <c r="E38" s="184"/>
    </row>
    <row r="39" spans="2:5">
      <c r="B39" s="184"/>
      <c r="C39" s="184"/>
      <c r="D39" s="185"/>
      <c r="E39" s="184"/>
    </row>
    <row r="40" spans="2:5">
      <c r="B40" s="187"/>
      <c r="C40" s="184"/>
      <c r="D40" s="185"/>
      <c r="E40" s="184"/>
    </row>
    <row r="41" spans="2:5">
      <c r="B41" s="186"/>
      <c r="C41" s="188"/>
      <c r="D41" s="185"/>
      <c r="E41" s="186"/>
    </row>
    <row r="42" spans="2:5">
      <c r="B42" s="184"/>
      <c r="C42" s="189"/>
      <c r="D42" s="185"/>
      <c r="E42" s="184"/>
    </row>
    <row r="43" spans="2:5">
      <c r="B43" s="184"/>
      <c r="C43" s="189"/>
      <c r="D43" s="185"/>
      <c r="E43" s="184"/>
    </row>
    <row r="44" spans="2:5">
      <c r="B44" s="184"/>
      <c r="C44" s="184"/>
      <c r="D44" s="185"/>
      <c r="E44" s="184"/>
    </row>
    <row r="45" spans="2:5">
      <c r="B45" s="184"/>
      <c r="C45" s="191"/>
      <c r="D45" s="185"/>
      <c r="E45" s="184"/>
    </row>
    <row r="46" spans="2:5">
      <c r="B46" s="187"/>
      <c r="C46" s="184"/>
      <c r="D46" s="185"/>
      <c r="E46" s="184"/>
    </row>
    <row r="47" spans="2:5">
      <c r="B47" s="186"/>
      <c r="C47" s="188"/>
      <c r="D47" s="185"/>
      <c r="E47" s="186"/>
    </row>
    <row r="48" spans="2:5">
      <c r="B48" s="184"/>
      <c r="C48" s="189"/>
      <c r="D48" s="185"/>
      <c r="E48" s="184"/>
    </row>
    <row r="49" spans="2:5">
      <c r="B49" s="184"/>
      <c r="C49" s="190"/>
      <c r="D49" s="185"/>
      <c r="E49" s="184"/>
    </row>
    <row r="50" spans="2:5">
      <c r="B50" s="184"/>
      <c r="C50" s="189"/>
      <c r="D50" s="185"/>
      <c r="E50" s="184"/>
    </row>
    <row r="51" spans="2:5">
      <c r="B51" s="184"/>
      <c r="C51" s="191"/>
      <c r="D51" s="185"/>
      <c r="E51" s="184"/>
    </row>
    <row r="52" spans="2:5">
      <c r="B52" s="184"/>
      <c r="C52" s="184"/>
      <c r="D52" s="185"/>
      <c r="E52" s="184"/>
    </row>
    <row r="53" spans="2:5">
      <c r="B53" s="187"/>
      <c r="C53" s="184"/>
      <c r="D53" s="185"/>
      <c r="E53" s="184"/>
    </row>
    <row r="54" spans="2:5">
      <c r="B54" s="186"/>
      <c r="C54" s="188"/>
      <c r="D54" s="185"/>
      <c r="E54" s="186"/>
    </row>
    <row r="55" spans="2:5">
      <c r="B55" s="184"/>
      <c r="C55" s="189"/>
      <c r="D55" s="185"/>
      <c r="E55" s="184"/>
    </row>
    <row r="56" spans="2:5">
      <c r="B56" s="184"/>
      <c r="C56" s="189"/>
      <c r="D56" s="185"/>
      <c r="E56" s="184"/>
    </row>
    <row r="57" spans="2:5">
      <c r="B57" s="184"/>
      <c r="C57" s="184"/>
      <c r="D57" s="185"/>
      <c r="E57" s="184"/>
    </row>
    <row r="58" spans="2:5">
      <c r="B58" s="184"/>
      <c r="C58" s="184"/>
      <c r="D58" s="185"/>
      <c r="E58" s="184"/>
    </row>
    <row r="59" spans="2:5">
      <c r="B59" s="187"/>
      <c r="C59" s="184"/>
      <c r="D59" s="185"/>
      <c r="E59" s="184"/>
    </row>
    <row r="60" spans="2:5">
      <c r="B60" s="186"/>
      <c r="C60" s="188"/>
      <c r="D60" s="185"/>
      <c r="E60" s="186"/>
    </row>
    <row r="61" spans="2:5">
      <c r="B61" s="184"/>
      <c r="C61" s="189"/>
      <c r="D61" s="185"/>
      <c r="E61" s="184"/>
    </row>
    <row r="62" spans="2:5">
      <c r="B62" s="184"/>
      <c r="C62" s="189"/>
      <c r="D62" s="185"/>
      <c r="E62" s="184"/>
    </row>
    <row r="63" spans="2:5">
      <c r="B63" s="184"/>
      <c r="C63" s="184"/>
      <c r="D63" s="184"/>
      <c r="E63" s="184"/>
    </row>
    <row r="64" spans="2:5">
      <c r="B64" s="184"/>
      <c r="C64" s="184"/>
      <c r="D64" s="184"/>
      <c r="E64" s="184"/>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FBDFE4-9A62-4664-AFAD-FA0059166A7C}">
  <dimension ref="A1:L28"/>
  <sheetViews>
    <sheetView workbookViewId="0">
      <selection activeCell="B17" sqref="B17"/>
    </sheetView>
  </sheetViews>
  <sheetFormatPr defaultRowHeight="15"/>
  <cols>
    <col min="1" max="1" width="17.7109375" style="29" bestFit="1" customWidth="1"/>
    <col min="7" max="7" width="24" customWidth="1"/>
    <col min="8" max="8" width="16.85546875" bestFit="1" customWidth="1"/>
    <col min="10" max="10" width="16.140625" bestFit="1" customWidth="1"/>
  </cols>
  <sheetData>
    <row r="1" spans="1:12">
      <c r="H1" s="229" t="s">
        <v>952</v>
      </c>
      <c r="I1" s="230">
        <v>77</v>
      </c>
      <c r="J1" s="229"/>
      <c r="K1" s="230">
        <v>66</v>
      </c>
      <c r="L1" t="s">
        <v>949</v>
      </c>
    </row>
    <row r="2" spans="1:12">
      <c r="H2" s="229" t="s">
        <v>953</v>
      </c>
      <c r="I2" s="230">
        <v>20</v>
      </c>
      <c r="J2" s="229"/>
      <c r="K2" s="230">
        <v>35</v>
      </c>
    </row>
    <row r="3" spans="1:12">
      <c r="H3" s="229"/>
      <c r="I3" s="230"/>
      <c r="J3" s="229"/>
      <c r="K3" s="230"/>
    </row>
    <row r="4" spans="1:12">
      <c r="A4" s="218" t="s">
        <v>879</v>
      </c>
      <c r="F4" t="s">
        <v>955</v>
      </c>
      <c r="H4" s="229" t="s">
        <v>948</v>
      </c>
      <c r="I4" s="230" t="s">
        <v>951</v>
      </c>
      <c r="J4" s="229" t="s">
        <v>950</v>
      </c>
      <c r="K4" s="230" t="s">
        <v>951</v>
      </c>
    </row>
    <row r="5" spans="1:12">
      <c r="A5" s="29" t="s">
        <v>903</v>
      </c>
      <c r="B5" s="67" t="s">
        <v>912</v>
      </c>
      <c r="H5" s="229">
        <v>149.1</v>
      </c>
      <c r="I5" s="231">
        <f t="shared" ref="I5:I10" si="0">H5/3.6</f>
        <v>41.416666666666664</v>
      </c>
      <c r="J5" s="229">
        <v>95.7</v>
      </c>
      <c r="K5" s="231">
        <f>J5/3.6</f>
        <v>26.583333333333332</v>
      </c>
    </row>
    <row r="6" spans="1:12">
      <c r="A6" s="29" t="s">
        <v>903</v>
      </c>
      <c r="B6" s="221" t="s">
        <v>899</v>
      </c>
      <c r="C6" s="219"/>
      <c r="H6" s="232">
        <v>206</v>
      </c>
      <c r="I6" s="233">
        <f t="shared" si="0"/>
        <v>57.222222222222221</v>
      </c>
      <c r="J6" s="232">
        <v>110</v>
      </c>
      <c r="K6" s="233">
        <f>J6/3.6</f>
        <v>30.555555555555554</v>
      </c>
    </row>
    <row r="7" spans="1:12">
      <c r="B7" s="222" t="s">
        <v>901</v>
      </c>
      <c r="C7" s="219"/>
      <c r="H7" s="234">
        <v>250</v>
      </c>
      <c r="I7" s="236">
        <f t="shared" si="0"/>
        <v>69.444444444444443</v>
      </c>
      <c r="J7" s="234"/>
      <c r="K7" s="235"/>
    </row>
    <row r="8" spans="1:12">
      <c r="A8" s="29" t="s">
        <v>905</v>
      </c>
      <c r="B8" s="221" t="s">
        <v>886</v>
      </c>
      <c r="C8" s="219"/>
      <c r="H8" s="232">
        <v>282</v>
      </c>
      <c r="I8" s="233">
        <f t="shared" si="0"/>
        <v>78.333333333333329</v>
      </c>
      <c r="J8" s="232">
        <v>180</v>
      </c>
      <c r="K8" s="233">
        <f t="shared" ref="K8" si="1">J8/3.6</f>
        <v>50</v>
      </c>
      <c r="L8" s="67" t="s">
        <v>954</v>
      </c>
    </row>
    <row r="9" spans="1:12">
      <c r="B9" s="222" t="s">
        <v>888</v>
      </c>
      <c r="C9" s="219"/>
      <c r="H9" s="229">
        <v>153</v>
      </c>
      <c r="I9" s="231">
        <f t="shared" si="0"/>
        <v>42.5</v>
      </c>
      <c r="J9" s="229">
        <v>180</v>
      </c>
      <c r="K9" s="231">
        <f>J9/3.6</f>
        <v>50</v>
      </c>
    </row>
    <row r="10" spans="1:12">
      <c r="B10" s="178" t="s">
        <v>891</v>
      </c>
      <c r="H10" s="229">
        <v>280</v>
      </c>
      <c r="I10" s="231">
        <f t="shared" si="0"/>
        <v>77.777777777777771</v>
      </c>
      <c r="J10" s="229">
        <v>347</v>
      </c>
      <c r="K10" s="231">
        <f>J10/3.6</f>
        <v>96.388888888888886</v>
      </c>
    </row>
    <row r="11" spans="1:12">
      <c r="A11" s="29" t="s">
        <v>908</v>
      </c>
      <c r="B11" s="178" t="s">
        <v>887</v>
      </c>
      <c r="H11" s="229"/>
      <c r="I11" s="230"/>
      <c r="J11" s="229"/>
      <c r="K11" s="230"/>
    </row>
    <row r="12" spans="1:12">
      <c r="B12" s="178" t="s">
        <v>889</v>
      </c>
      <c r="H12" s="229"/>
      <c r="I12" s="230"/>
      <c r="J12" s="229"/>
      <c r="K12" s="230"/>
    </row>
    <row r="13" spans="1:12">
      <c r="B13" s="178" t="s">
        <v>890</v>
      </c>
      <c r="H13" s="229"/>
      <c r="I13" s="230"/>
      <c r="J13" s="229"/>
      <c r="K13" s="230"/>
    </row>
    <row r="14" spans="1:12">
      <c r="B14" s="178" t="s">
        <v>892</v>
      </c>
      <c r="H14" s="229"/>
      <c r="I14" s="230"/>
      <c r="J14" s="229"/>
      <c r="K14" s="230"/>
    </row>
    <row r="15" spans="1:12">
      <c r="B15" s="178" t="s">
        <v>895</v>
      </c>
      <c r="H15" s="229"/>
      <c r="I15" s="230"/>
      <c r="J15" s="229"/>
      <c r="K15" s="230"/>
    </row>
    <row r="16" spans="1:12">
      <c r="B16" s="178" t="s">
        <v>896</v>
      </c>
      <c r="H16" s="229"/>
      <c r="I16" s="230"/>
      <c r="J16" s="229"/>
      <c r="K16" s="230"/>
    </row>
    <row r="17" spans="1:11">
      <c r="A17" s="29" t="s">
        <v>907</v>
      </c>
      <c r="B17" s="222" t="s">
        <v>893</v>
      </c>
      <c r="H17" s="232">
        <v>162</v>
      </c>
      <c r="I17" s="233">
        <f>H17/3.6</f>
        <v>45</v>
      </c>
      <c r="J17" s="232"/>
      <c r="K17" s="233">
        <f>J17/3.6</f>
        <v>0</v>
      </c>
    </row>
    <row r="18" spans="1:11">
      <c r="A18" s="29" t="s">
        <v>534</v>
      </c>
      <c r="B18" s="222" t="s">
        <v>894</v>
      </c>
      <c r="H18" s="229">
        <v>134</v>
      </c>
      <c r="I18" s="231">
        <f>H18/3.6</f>
        <v>37.222222222222221</v>
      </c>
      <c r="J18" s="229"/>
      <c r="K18" s="231">
        <f>J18/3.6</f>
        <v>0</v>
      </c>
    </row>
    <row r="19" spans="1:11">
      <c r="A19" s="29" t="s">
        <v>911</v>
      </c>
      <c r="B19" s="222" t="s">
        <v>900</v>
      </c>
      <c r="H19" s="229"/>
      <c r="I19" s="230"/>
      <c r="J19" s="229"/>
      <c r="K19" s="230"/>
    </row>
    <row r="20" spans="1:11">
      <c r="B20" s="178" t="s">
        <v>902</v>
      </c>
      <c r="H20" s="229"/>
      <c r="I20" s="230"/>
      <c r="J20" s="229"/>
      <c r="K20" s="230"/>
    </row>
    <row r="21" spans="1:11">
      <c r="A21" s="29" t="s">
        <v>904</v>
      </c>
      <c r="B21" s="178" t="s">
        <v>897</v>
      </c>
      <c r="H21" s="229"/>
      <c r="I21" s="230"/>
      <c r="J21" s="229"/>
      <c r="K21" s="230"/>
    </row>
    <row r="22" spans="1:11">
      <c r="A22" s="29" t="s">
        <v>910</v>
      </c>
      <c r="B22" s="178" t="s">
        <v>898</v>
      </c>
      <c r="H22" s="229"/>
      <c r="I22" s="230"/>
      <c r="J22" s="229"/>
      <c r="K22" s="230"/>
    </row>
    <row r="23" spans="1:11">
      <c r="A23" s="29" t="s">
        <v>909</v>
      </c>
      <c r="B23" s="178" t="s">
        <v>884</v>
      </c>
      <c r="H23" s="229"/>
      <c r="I23" s="230"/>
      <c r="J23" s="229"/>
      <c r="K23" s="230"/>
    </row>
    <row r="24" spans="1:11">
      <c r="B24" s="178" t="s">
        <v>885</v>
      </c>
      <c r="H24" s="229"/>
      <c r="I24" s="230"/>
      <c r="J24" s="229"/>
      <c r="K24" s="230"/>
    </row>
    <row r="25" spans="1:11">
      <c r="A25" s="29" t="s">
        <v>906</v>
      </c>
      <c r="B25" s="178" t="s">
        <v>880</v>
      </c>
      <c r="H25" s="229"/>
      <c r="I25" s="230"/>
      <c r="J25" s="229"/>
      <c r="K25" s="230"/>
    </row>
    <row r="26" spans="1:11">
      <c r="B26" s="178" t="s">
        <v>881</v>
      </c>
      <c r="H26" s="229"/>
      <c r="I26" s="230"/>
      <c r="J26" s="229"/>
      <c r="K26" s="230"/>
    </row>
    <row r="27" spans="1:11">
      <c r="B27" s="178" t="s">
        <v>882</v>
      </c>
      <c r="H27" s="229"/>
      <c r="I27" s="230"/>
      <c r="J27" s="229"/>
      <c r="K27" s="230"/>
    </row>
    <row r="28" spans="1:11">
      <c r="B28" s="178" t="s">
        <v>883</v>
      </c>
      <c r="H28" s="229"/>
      <c r="I28" s="230"/>
      <c r="J28" s="229"/>
      <c r="K28" s="230"/>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567C2D-C3AD-4697-AEED-181CB8E58465}">
  <sheetPr codeName="Sheet1"/>
  <dimension ref="A1:C34"/>
  <sheetViews>
    <sheetView workbookViewId="0">
      <selection activeCell="C26" sqref="C26"/>
    </sheetView>
  </sheetViews>
  <sheetFormatPr defaultRowHeight="15"/>
  <cols>
    <col min="1" max="1" width="9.140625" style="11"/>
    <col min="2" max="2" width="25.7109375" style="11" bestFit="1" customWidth="1"/>
    <col min="3" max="3" width="62.42578125" style="11" customWidth="1"/>
    <col min="4" max="16384" width="9.140625" style="11"/>
  </cols>
  <sheetData>
    <row r="1" spans="1:3" s="10" customFormat="1">
      <c r="B1" s="9" t="s">
        <v>70</v>
      </c>
    </row>
    <row r="4" spans="1:3">
      <c r="B4" s="239" t="s">
        <v>64</v>
      </c>
      <c r="C4" s="239"/>
    </row>
    <row r="5" spans="1:3">
      <c r="B5" s="11" t="s">
        <v>67</v>
      </c>
      <c r="C5" s="11" t="s">
        <v>65</v>
      </c>
    </row>
    <row r="8" spans="1:3">
      <c r="B8" s="239" t="s">
        <v>62</v>
      </c>
      <c r="C8" s="239"/>
    </row>
    <row r="9" spans="1:3">
      <c r="B9" s="11" t="s">
        <v>68</v>
      </c>
      <c r="C9" s="11" t="s">
        <v>63</v>
      </c>
    </row>
    <row r="10" spans="1:3">
      <c r="B10" s="11" t="s">
        <v>69</v>
      </c>
      <c r="C10" s="11" t="s">
        <v>66</v>
      </c>
    </row>
    <row r="14" spans="1:3" s="13" customFormat="1">
      <c r="B14" s="12" t="s">
        <v>17</v>
      </c>
    </row>
    <row r="16" spans="1:3">
      <c r="A16" s="17"/>
      <c r="B16" s="240" t="s">
        <v>73</v>
      </c>
      <c r="C16" s="240"/>
    </row>
    <row r="18" spans="2:3">
      <c r="B18" s="11" t="s">
        <v>88</v>
      </c>
    </row>
    <row r="20" spans="2:3" ht="138" customHeight="1">
      <c r="B20" s="241" t="s">
        <v>89</v>
      </c>
      <c r="C20" s="241"/>
    </row>
    <row r="22" spans="2:3">
      <c r="B22" s="18" t="s">
        <v>29</v>
      </c>
      <c r="C22" s="18"/>
    </row>
    <row r="23" spans="2:3">
      <c r="B23" s="14" t="s">
        <v>74</v>
      </c>
      <c r="C23" s="15" t="s">
        <v>75</v>
      </c>
    </row>
    <row r="24" spans="2:3">
      <c r="B24" s="14" t="s">
        <v>76</v>
      </c>
      <c r="C24" s="15" t="s">
        <v>77</v>
      </c>
    </row>
    <row r="25" spans="2:3" ht="45">
      <c r="B25" s="14" t="s">
        <v>78</v>
      </c>
      <c r="C25" s="15" t="s">
        <v>87</v>
      </c>
    </row>
    <row r="26" spans="2:3" ht="45">
      <c r="B26" s="14" t="s">
        <v>79</v>
      </c>
      <c r="C26" s="15" t="s">
        <v>80</v>
      </c>
    </row>
    <row r="27" spans="2:3">
      <c r="B27" s="14"/>
      <c r="C27" s="15"/>
    </row>
    <row r="28" spans="2:3">
      <c r="B28" s="18" t="s">
        <v>26</v>
      </c>
      <c r="C28" s="19"/>
    </row>
    <row r="29" spans="2:3">
      <c r="B29" s="14" t="s">
        <v>81</v>
      </c>
      <c r="C29" s="15" t="s">
        <v>82</v>
      </c>
    </row>
    <row r="30" spans="2:3">
      <c r="B30" s="14" t="s">
        <v>83</v>
      </c>
      <c r="C30" s="15" t="s">
        <v>84</v>
      </c>
    </row>
    <row r="31" spans="2:3" ht="30">
      <c r="B31" s="14" t="s">
        <v>85</v>
      </c>
      <c r="C31" s="15" t="s">
        <v>86</v>
      </c>
    </row>
    <row r="33" spans="1:3">
      <c r="A33" s="17"/>
      <c r="B33" s="240" t="s">
        <v>71</v>
      </c>
      <c r="C33" s="240"/>
    </row>
    <row r="34" spans="1:3">
      <c r="C34" s="16" t="s">
        <v>72</v>
      </c>
    </row>
  </sheetData>
  <mergeCells count="5">
    <mergeCell ref="B4:C4"/>
    <mergeCell ref="B8:C8"/>
    <mergeCell ref="B16:C16"/>
    <mergeCell ref="B33:C33"/>
    <mergeCell ref="B20:C20"/>
  </mergeCells>
  <hyperlinks>
    <hyperlink ref="C34" r:id="rId1" xr:uid="{9ACF3D3C-5FCF-4789-9D4C-CFB5AADE9D9B}"/>
  </hyperlinks>
  <pageMargins left="0.7" right="0.7" top="0.75" bottom="0.75" header="0.3" footer="0.3"/>
  <pageSetup paperSize="9" orientation="portrait" horizontalDpi="1200" verticalDpi="1200"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6618F6-DB12-47E2-90B8-7FF17D3C29C1}">
  <sheetPr codeName="Sheet2"/>
  <dimension ref="A1:AE106"/>
  <sheetViews>
    <sheetView topLeftCell="A2" workbookViewId="0">
      <pane ySplit="3" topLeftCell="A86" activePane="bottomLeft" state="frozen"/>
      <selection activeCell="A2" sqref="A2"/>
      <selection pane="bottomLeft" activeCell="A92" sqref="A92"/>
    </sheetView>
  </sheetViews>
  <sheetFormatPr defaultRowHeight="15"/>
  <cols>
    <col min="1" max="1" width="16.5703125" style="43" bestFit="1" customWidth="1"/>
    <col min="2" max="2" width="19.42578125" style="43" customWidth="1"/>
    <col min="3" max="3" width="21.5703125" style="43" customWidth="1"/>
    <col min="4" max="4" width="26.140625" style="43" customWidth="1"/>
    <col min="5" max="5" width="9.140625" style="43"/>
    <col min="6" max="6" width="16.7109375" style="43" bestFit="1" customWidth="1"/>
    <col min="7" max="30" width="6.5703125" style="49" customWidth="1"/>
    <col min="31" max="16384" width="9.140625" style="43"/>
  </cols>
  <sheetData>
    <row r="1" spans="1:31">
      <c r="G1" s="43"/>
      <c r="H1" s="43"/>
      <c r="I1" s="43"/>
      <c r="J1" s="43"/>
      <c r="K1" s="43"/>
      <c r="L1" s="43"/>
      <c r="M1" s="43"/>
      <c r="N1" s="43"/>
      <c r="O1" s="43"/>
      <c r="P1" s="43"/>
      <c r="Q1" s="43"/>
      <c r="R1" s="43"/>
      <c r="S1" s="43"/>
      <c r="T1" s="43"/>
      <c r="U1" s="43"/>
      <c r="V1" s="43"/>
      <c r="W1" s="43"/>
      <c r="X1" s="43"/>
      <c r="Y1" s="43"/>
      <c r="Z1" s="43"/>
      <c r="AA1" s="43"/>
      <c r="AB1" s="43"/>
      <c r="AC1" s="43"/>
      <c r="AD1" s="43"/>
    </row>
    <row r="2" spans="1:31" s="44" customFormat="1">
      <c r="B2" s="9" t="s">
        <v>405</v>
      </c>
    </row>
    <row r="3" spans="1:31">
      <c r="G3" s="43"/>
      <c r="H3" s="43"/>
      <c r="I3" s="43"/>
      <c r="J3" s="43"/>
      <c r="K3" s="43"/>
      <c r="L3" s="43"/>
      <c r="M3" s="43"/>
      <c r="N3" s="43"/>
      <c r="O3" s="43"/>
      <c r="P3" s="43"/>
      <c r="Q3" s="43"/>
      <c r="R3" s="43"/>
      <c r="S3" s="43"/>
      <c r="T3" s="43"/>
      <c r="U3" s="43"/>
      <c r="V3" s="43"/>
      <c r="W3" s="43"/>
      <c r="X3" s="43"/>
      <c r="Y3" s="43"/>
      <c r="Z3" s="43"/>
      <c r="AA3" s="43"/>
      <c r="AB3" s="43"/>
      <c r="AC3" s="43"/>
      <c r="AD3" s="43"/>
    </row>
    <row r="4" spans="1:31">
      <c r="A4" s="45" t="s">
        <v>30</v>
      </c>
      <c r="B4" s="45" t="s">
        <v>11</v>
      </c>
      <c r="C4" s="45" t="s">
        <v>17</v>
      </c>
      <c r="D4" s="45" t="s">
        <v>92</v>
      </c>
      <c r="E4" s="45" t="s">
        <v>10</v>
      </c>
      <c r="F4" s="45" t="s">
        <v>31</v>
      </c>
      <c r="G4" s="46" t="s">
        <v>94</v>
      </c>
      <c r="H4" s="46" t="s">
        <v>95</v>
      </c>
      <c r="I4" s="46" t="s">
        <v>96</v>
      </c>
      <c r="J4" s="46" t="s">
        <v>97</v>
      </c>
      <c r="K4" s="46" t="s">
        <v>98</v>
      </c>
      <c r="L4" s="46" t="s">
        <v>99</v>
      </c>
      <c r="M4" s="46" t="s">
        <v>100</v>
      </c>
      <c r="N4" s="46" t="s">
        <v>101</v>
      </c>
      <c r="O4" s="46" t="s">
        <v>102</v>
      </c>
      <c r="P4" s="46" t="s">
        <v>103</v>
      </c>
      <c r="Q4" s="46" t="s">
        <v>104</v>
      </c>
      <c r="R4" s="46" t="s">
        <v>105</v>
      </c>
      <c r="S4" s="46" t="s">
        <v>106</v>
      </c>
      <c r="T4" s="46" t="s">
        <v>107</v>
      </c>
      <c r="U4" s="46" t="s">
        <v>108</v>
      </c>
      <c r="V4" s="46" t="s">
        <v>109</v>
      </c>
      <c r="W4" s="46" t="s">
        <v>110</v>
      </c>
      <c r="X4" s="46" t="s">
        <v>111</v>
      </c>
      <c r="Y4" s="46" t="s">
        <v>112</v>
      </c>
      <c r="Z4" s="46" t="s">
        <v>113</v>
      </c>
      <c r="AA4" s="46" t="s">
        <v>114</v>
      </c>
      <c r="AB4" s="46" t="s">
        <v>115</v>
      </c>
      <c r="AC4" s="46" t="s">
        <v>116</v>
      </c>
      <c r="AD4" s="46" t="s">
        <v>117</v>
      </c>
      <c r="AE4" s="45"/>
    </row>
    <row r="6" spans="1:31">
      <c r="A6" s="6" t="s">
        <v>3</v>
      </c>
      <c r="B6" s="47"/>
      <c r="C6" s="47"/>
      <c r="D6" s="47"/>
      <c r="E6" s="47"/>
      <c r="F6" s="47"/>
      <c r="G6" s="48"/>
      <c r="H6" s="48"/>
      <c r="I6" s="48"/>
      <c r="J6" s="48"/>
      <c r="K6" s="48"/>
      <c r="L6" s="48"/>
      <c r="M6" s="48"/>
      <c r="N6" s="48"/>
      <c r="O6" s="48"/>
      <c r="P6" s="48"/>
      <c r="Q6" s="48"/>
      <c r="R6" s="48"/>
      <c r="S6" s="48"/>
      <c r="T6" s="48"/>
      <c r="U6" s="48"/>
      <c r="V6" s="48"/>
      <c r="W6" s="48"/>
      <c r="X6" s="48"/>
      <c r="Y6" s="48"/>
      <c r="Z6" s="48"/>
      <c r="AA6" s="48"/>
      <c r="AB6" s="48"/>
      <c r="AC6" s="48"/>
      <c r="AD6" s="48"/>
      <c r="AE6" s="47"/>
    </row>
    <row r="7" spans="1:31">
      <c r="B7" s="43" t="s">
        <v>445</v>
      </c>
      <c r="C7" s="43" t="s">
        <v>8</v>
      </c>
      <c r="D7" s="43" t="s">
        <v>2</v>
      </c>
      <c r="E7" s="43" t="s">
        <v>2</v>
      </c>
      <c r="F7" s="43" t="s">
        <v>13</v>
      </c>
      <c r="G7" s="49">
        <v>0.3</v>
      </c>
      <c r="H7" s="49">
        <v>0.3</v>
      </c>
      <c r="I7" s="49">
        <v>0.3</v>
      </c>
      <c r="J7" s="49">
        <v>0.3</v>
      </c>
      <c r="K7" s="49">
        <v>0.3</v>
      </c>
      <c r="L7" s="49">
        <v>0.3</v>
      </c>
      <c r="M7" s="49">
        <v>0.4</v>
      </c>
      <c r="N7" s="49">
        <v>0.4</v>
      </c>
      <c r="O7" s="49">
        <v>0.85</v>
      </c>
      <c r="P7" s="49">
        <v>0.85</v>
      </c>
      <c r="Q7" s="49">
        <v>0.85</v>
      </c>
      <c r="R7" s="49">
        <v>0.85</v>
      </c>
      <c r="S7" s="49">
        <v>0.75</v>
      </c>
      <c r="T7" s="49">
        <v>0.85</v>
      </c>
      <c r="U7" s="49">
        <v>0.85</v>
      </c>
      <c r="V7" s="49">
        <v>0.85</v>
      </c>
      <c r="W7" s="49">
        <v>0.85</v>
      </c>
      <c r="X7" s="49">
        <v>0.5</v>
      </c>
      <c r="Y7" s="49">
        <v>0.4</v>
      </c>
      <c r="Z7" s="49">
        <v>0.3</v>
      </c>
      <c r="AA7" s="49">
        <v>0.3</v>
      </c>
      <c r="AB7" s="49">
        <v>0.3</v>
      </c>
      <c r="AC7" s="49">
        <v>0.3</v>
      </c>
      <c r="AD7" s="49">
        <v>0.3</v>
      </c>
    </row>
    <row r="8" spans="1:31">
      <c r="F8" s="43" t="s">
        <v>14</v>
      </c>
      <c r="G8" s="49">
        <v>0.3</v>
      </c>
      <c r="H8" s="49">
        <v>0.3</v>
      </c>
      <c r="I8" s="49">
        <v>0.3</v>
      </c>
      <c r="J8" s="49">
        <v>0.3</v>
      </c>
      <c r="K8" s="49">
        <v>0.3</v>
      </c>
      <c r="L8" s="49">
        <v>0.3</v>
      </c>
      <c r="M8" s="49">
        <v>0.4</v>
      </c>
      <c r="N8" s="49">
        <v>0.4</v>
      </c>
      <c r="O8" s="49">
        <v>0.5</v>
      </c>
      <c r="P8" s="49">
        <v>0.5</v>
      </c>
      <c r="Q8" s="49">
        <v>0.5</v>
      </c>
      <c r="R8" s="49">
        <v>0.5</v>
      </c>
      <c r="S8" s="49">
        <v>0.4</v>
      </c>
      <c r="T8" s="49">
        <v>0.4</v>
      </c>
      <c r="U8" s="49">
        <v>0.4</v>
      </c>
      <c r="V8" s="49">
        <v>0.4</v>
      </c>
      <c r="W8" s="49">
        <v>0.4</v>
      </c>
      <c r="X8" s="49">
        <v>0.4</v>
      </c>
      <c r="Y8" s="49">
        <v>0.4</v>
      </c>
      <c r="Z8" s="49">
        <v>0.3</v>
      </c>
      <c r="AA8" s="49">
        <v>0.3</v>
      </c>
      <c r="AB8" s="49">
        <v>0.3</v>
      </c>
      <c r="AC8" s="49">
        <v>0.3</v>
      </c>
      <c r="AD8" s="49">
        <v>0.3</v>
      </c>
    </row>
    <row r="9" spans="1:31">
      <c r="F9" s="43" t="s">
        <v>15</v>
      </c>
      <c r="G9" s="49">
        <v>0.3</v>
      </c>
      <c r="H9" s="49">
        <v>0.3</v>
      </c>
      <c r="I9" s="49">
        <v>0.3</v>
      </c>
      <c r="J9" s="49">
        <v>0.3</v>
      </c>
      <c r="K9" s="49">
        <v>0.3</v>
      </c>
      <c r="L9" s="49">
        <v>0.3</v>
      </c>
      <c r="M9" s="49">
        <v>0.3</v>
      </c>
      <c r="N9" s="49">
        <v>0.3</v>
      </c>
      <c r="O9" s="49">
        <v>0.3</v>
      </c>
      <c r="P9" s="49">
        <v>0.3</v>
      </c>
      <c r="Q9" s="49">
        <v>0.3</v>
      </c>
      <c r="R9" s="49">
        <v>0.3</v>
      </c>
      <c r="S9" s="49">
        <v>0.3</v>
      </c>
      <c r="T9" s="49">
        <v>0.3</v>
      </c>
      <c r="U9" s="49">
        <v>0.3</v>
      </c>
      <c r="V9" s="49">
        <v>0.3</v>
      </c>
      <c r="W9" s="49">
        <v>0.3</v>
      </c>
      <c r="X9" s="49">
        <v>0.3</v>
      </c>
      <c r="Y9" s="49">
        <v>0.3</v>
      </c>
      <c r="Z9" s="49">
        <v>0.3</v>
      </c>
      <c r="AA9" s="49">
        <v>0.3</v>
      </c>
      <c r="AB9" s="49">
        <v>0.3</v>
      </c>
      <c r="AC9" s="49">
        <v>0.3</v>
      </c>
      <c r="AD9" s="49">
        <v>0.3</v>
      </c>
    </row>
    <row r="11" spans="1:31">
      <c r="B11" s="43" t="s">
        <v>446</v>
      </c>
      <c r="C11" s="43" t="s">
        <v>8</v>
      </c>
      <c r="D11" s="43" t="s">
        <v>447</v>
      </c>
      <c r="E11" s="43" t="s">
        <v>2</v>
      </c>
      <c r="F11" s="43" t="s">
        <v>13</v>
      </c>
      <c r="G11" s="49">
        <v>0.3</v>
      </c>
      <c r="H11" s="49">
        <v>0.3</v>
      </c>
      <c r="I11" s="49">
        <v>0.3</v>
      </c>
      <c r="J11" s="49">
        <v>0.3</v>
      </c>
      <c r="K11" s="49">
        <v>0.3</v>
      </c>
      <c r="L11" s="49">
        <v>0.3</v>
      </c>
      <c r="M11" s="49">
        <v>0.4</v>
      </c>
      <c r="N11" s="49">
        <v>0.4</v>
      </c>
      <c r="O11" s="49">
        <v>0.7</v>
      </c>
      <c r="P11" s="49">
        <v>0.7</v>
      </c>
      <c r="Q11" s="49">
        <v>0.7</v>
      </c>
      <c r="R11" s="49">
        <v>0.7</v>
      </c>
      <c r="S11" s="49">
        <v>0.6</v>
      </c>
      <c r="T11" s="49">
        <v>0.7</v>
      </c>
      <c r="U11" s="49">
        <v>0.7</v>
      </c>
      <c r="V11" s="49">
        <v>0.7</v>
      </c>
      <c r="W11" s="49">
        <v>0.7</v>
      </c>
      <c r="X11" s="49">
        <v>0.4</v>
      </c>
      <c r="Y11" s="49">
        <v>0.4</v>
      </c>
      <c r="Z11" s="49">
        <v>0.3</v>
      </c>
      <c r="AA11" s="49">
        <v>0.3</v>
      </c>
      <c r="AB11" s="49">
        <v>0.3</v>
      </c>
      <c r="AC11" s="49">
        <v>0.3</v>
      </c>
      <c r="AD11" s="49">
        <v>0.3</v>
      </c>
    </row>
    <row r="12" spans="1:31">
      <c r="F12" s="43" t="s">
        <v>14</v>
      </c>
      <c r="G12" s="49">
        <v>0.3</v>
      </c>
      <c r="H12" s="49">
        <v>0.3</v>
      </c>
      <c r="I12" s="49">
        <v>0.3</v>
      </c>
      <c r="J12" s="49">
        <v>0.3</v>
      </c>
      <c r="K12" s="49">
        <v>0.3</v>
      </c>
      <c r="L12" s="49">
        <v>0.3</v>
      </c>
      <c r="M12" s="49">
        <v>0.3</v>
      </c>
      <c r="N12" s="49">
        <v>0.4</v>
      </c>
      <c r="O12" s="49">
        <v>0.5</v>
      </c>
      <c r="P12" s="49">
        <v>0.5</v>
      </c>
      <c r="Q12" s="49">
        <v>0.5</v>
      </c>
      <c r="R12" s="49">
        <v>0.5</v>
      </c>
      <c r="S12" s="49">
        <v>0.4</v>
      </c>
      <c r="T12" s="49">
        <v>0.4</v>
      </c>
      <c r="U12" s="49">
        <v>0.4</v>
      </c>
      <c r="V12" s="49">
        <v>0.4</v>
      </c>
      <c r="W12" s="49">
        <v>0.4</v>
      </c>
      <c r="X12" s="49">
        <v>0.4</v>
      </c>
      <c r="Y12" s="49">
        <v>0.4</v>
      </c>
      <c r="Z12" s="49">
        <v>0.3</v>
      </c>
      <c r="AA12" s="49">
        <v>0.3</v>
      </c>
      <c r="AB12" s="49">
        <v>0.3</v>
      </c>
      <c r="AC12" s="49">
        <v>0.3</v>
      </c>
      <c r="AD12" s="49">
        <v>0.3</v>
      </c>
    </row>
    <row r="13" spans="1:31">
      <c r="F13" s="43" t="s">
        <v>15</v>
      </c>
      <c r="G13" s="49">
        <v>0.3</v>
      </c>
      <c r="H13" s="49">
        <v>0.3</v>
      </c>
      <c r="I13" s="49">
        <v>0.3</v>
      </c>
      <c r="J13" s="49">
        <v>0.3</v>
      </c>
      <c r="K13" s="49">
        <v>0.3</v>
      </c>
      <c r="L13" s="49">
        <v>0.3</v>
      </c>
      <c r="M13" s="49">
        <v>0.3</v>
      </c>
      <c r="N13" s="49">
        <v>0.3</v>
      </c>
      <c r="O13" s="49">
        <v>0.3</v>
      </c>
      <c r="P13" s="49">
        <v>0.3</v>
      </c>
      <c r="Q13" s="49">
        <v>0.3</v>
      </c>
      <c r="R13" s="49">
        <v>0.3</v>
      </c>
      <c r="S13" s="49">
        <v>0.3</v>
      </c>
      <c r="T13" s="49">
        <v>0.3</v>
      </c>
      <c r="U13" s="49">
        <v>0.3</v>
      </c>
      <c r="V13" s="49">
        <v>0.3</v>
      </c>
      <c r="W13" s="49">
        <v>0.3</v>
      </c>
      <c r="X13" s="49">
        <v>0.3</v>
      </c>
      <c r="Y13" s="49">
        <v>0.3</v>
      </c>
      <c r="Z13" s="49">
        <v>0.3</v>
      </c>
      <c r="AA13" s="49">
        <v>0.3</v>
      </c>
      <c r="AB13" s="49">
        <v>0.3</v>
      </c>
      <c r="AC13" s="49">
        <v>0.3</v>
      </c>
      <c r="AD13" s="49">
        <v>0.3</v>
      </c>
    </row>
    <row r="15" spans="1:31">
      <c r="B15" s="43" t="s">
        <v>22</v>
      </c>
      <c r="C15" s="43" t="s">
        <v>125</v>
      </c>
      <c r="D15" s="43" t="s">
        <v>2</v>
      </c>
      <c r="E15" s="43" t="s">
        <v>2</v>
      </c>
      <c r="F15" s="43" t="s">
        <v>13</v>
      </c>
      <c r="G15" s="49">
        <v>0.05</v>
      </c>
      <c r="H15" s="49">
        <v>0.05</v>
      </c>
      <c r="I15" s="49">
        <v>0.05</v>
      </c>
      <c r="J15" s="49">
        <v>0.05</v>
      </c>
      <c r="K15" s="49">
        <v>0.05</v>
      </c>
      <c r="L15" s="49">
        <v>0.05</v>
      </c>
      <c r="M15" s="49">
        <v>0.1</v>
      </c>
      <c r="N15" s="49">
        <v>0.3</v>
      </c>
      <c r="O15" s="49">
        <v>0.85</v>
      </c>
      <c r="P15" s="49">
        <v>0.85</v>
      </c>
      <c r="Q15" s="49">
        <v>0.85</v>
      </c>
      <c r="R15" s="49">
        <v>0.85</v>
      </c>
      <c r="S15" s="49">
        <v>0.85</v>
      </c>
      <c r="T15" s="49">
        <v>0.85</v>
      </c>
      <c r="U15" s="49">
        <v>0.85</v>
      </c>
      <c r="V15" s="49">
        <v>0.85</v>
      </c>
      <c r="W15" s="49">
        <v>0.85</v>
      </c>
      <c r="X15" s="49">
        <v>0.85</v>
      </c>
      <c r="Y15" s="49">
        <v>0.45</v>
      </c>
      <c r="Z15" s="49">
        <v>0.3</v>
      </c>
      <c r="AA15" s="49">
        <v>0.3</v>
      </c>
      <c r="AB15" s="49">
        <v>0.2</v>
      </c>
      <c r="AC15" s="49">
        <v>0.1</v>
      </c>
      <c r="AD15" s="49">
        <v>0.05</v>
      </c>
    </row>
    <row r="16" spans="1:31">
      <c r="F16" s="43" t="s">
        <v>14</v>
      </c>
      <c r="G16" s="49">
        <v>0.05</v>
      </c>
      <c r="H16" s="49">
        <v>0.05</v>
      </c>
      <c r="I16" s="49">
        <v>0.05</v>
      </c>
      <c r="J16" s="49">
        <v>0.05</v>
      </c>
      <c r="K16" s="49">
        <v>0.05</v>
      </c>
      <c r="L16" s="49">
        <v>0.05</v>
      </c>
      <c r="M16" s="49">
        <v>0.1</v>
      </c>
      <c r="N16" s="49">
        <v>0.1</v>
      </c>
      <c r="O16" s="49">
        <v>0.3</v>
      </c>
      <c r="P16" s="49">
        <v>0.3</v>
      </c>
      <c r="Q16" s="49">
        <v>0.3</v>
      </c>
      <c r="R16" s="49">
        <v>0.3</v>
      </c>
      <c r="S16" s="49">
        <v>0.15</v>
      </c>
      <c r="T16" s="49">
        <v>0.15</v>
      </c>
      <c r="U16" s="49">
        <v>0.15</v>
      </c>
      <c r="V16" s="49">
        <v>0.15</v>
      </c>
      <c r="W16" s="49">
        <v>0.15</v>
      </c>
      <c r="X16" s="49">
        <v>0.05</v>
      </c>
      <c r="Y16" s="49">
        <v>0.05</v>
      </c>
      <c r="Z16" s="49">
        <v>0.05</v>
      </c>
      <c r="AA16" s="49">
        <v>0.05</v>
      </c>
      <c r="AB16" s="49">
        <v>0.05</v>
      </c>
      <c r="AC16" s="49">
        <v>0.05</v>
      </c>
      <c r="AD16" s="49">
        <v>0.05</v>
      </c>
    </row>
    <row r="17" spans="2:30">
      <c r="F17" s="43" t="s">
        <v>15</v>
      </c>
      <c r="G17" s="49">
        <v>0.05</v>
      </c>
      <c r="H17" s="49">
        <v>0.05</v>
      </c>
      <c r="I17" s="49">
        <v>0.05</v>
      </c>
      <c r="J17" s="49">
        <v>0.05</v>
      </c>
      <c r="K17" s="49">
        <v>0.05</v>
      </c>
      <c r="L17" s="49">
        <v>0.05</v>
      </c>
      <c r="M17" s="49">
        <v>0.05</v>
      </c>
      <c r="N17" s="49">
        <v>0.05</v>
      </c>
      <c r="O17" s="49">
        <v>0.05</v>
      </c>
      <c r="P17" s="49">
        <v>0.05</v>
      </c>
      <c r="Q17" s="49">
        <v>0.05</v>
      </c>
      <c r="R17" s="49">
        <v>0.05</v>
      </c>
      <c r="S17" s="49">
        <v>0.05</v>
      </c>
      <c r="T17" s="49">
        <v>0.05</v>
      </c>
      <c r="U17" s="49">
        <v>0.05</v>
      </c>
      <c r="V17" s="49">
        <v>0.05</v>
      </c>
      <c r="W17" s="49">
        <v>0.05</v>
      </c>
      <c r="X17" s="49">
        <v>0.05</v>
      </c>
      <c r="Y17" s="49">
        <v>0.05</v>
      </c>
      <c r="Z17" s="49">
        <v>0.05</v>
      </c>
      <c r="AA17" s="49">
        <v>0.05</v>
      </c>
      <c r="AB17" s="49">
        <v>0.05</v>
      </c>
      <c r="AC17" s="49">
        <v>0.05</v>
      </c>
      <c r="AD17" s="49">
        <v>0.05</v>
      </c>
    </row>
    <row r="19" spans="2:30">
      <c r="B19" s="43" t="s">
        <v>412</v>
      </c>
      <c r="C19" s="43" t="s">
        <v>19</v>
      </c>
      <c r="D19" s="43" t="s">
        <v>2</v>
      </c>
      <c r="E19" s="43" t="s">
        <v>2</v>
      </c>
      <c r="F19" s="43" t="s">
        <v>13</v>
      </c>
      <c r="G19" s="49">
        <v>0</v>
      </c>
      <c r="H19" s="49">
        <v>0</v>
      </c>
      <c r="I19" s="49">
        <v>0</v>
      </c>
      <c r="J19" s="49">
        <v>0</v>
      </c>
      <c r="K19" s="49">
        <v>0</v>
      </c>
      <c r="L19" s="49">
        <v>0</v>
      </c>
      <c r="M19" s="49">
        <v>0.1</v>
      </c>
      <c r="N19" s="49">
        <v>0.2</v>
      </c>
      <c r="O19" s="49">
        <v>0.95</v>
      </c>
      <c r="P19" s="49">
        <v>0.95</v>
      </c>
      <c r="Q19" s="49">
        <v>0.95</v>
      </c>
      <c r="R19" s="49">
        <v>0.95</v>
      </c>
      <c r="S19" s="49">
        <v>0.5</v>
      </c>
      <c r="T19" s="49">
        <v>0.95</v>
      </c>
      <c r="U19" s="49">
        <v>0.95</v>
      </c>
      <c r="V19" s="49">
        <v>0.95</v>
      </c>
      <c r="W19" s="49">
        <v>0.95</v>
      </c>
      <c r="X19" s="49">
        <v>0.7</v>
      </c>
      <c r="Y19" s="49">
        <v>0.4</v>
      </c>
      <c r="Z19" s="49">
        <v>0.4</v>
      </c>
      <c r="AA19" s="49">
        <v>0.1</v>
      </c>
      <c r="AB19" s="49">
        <v>0.1</v>
      </c>
      <c r="AC19" s="49">
        <v>0.05</v>
      </c>
      <c r="AD19" s="49">
        <v>0</v>
      </c>
    </row>
    <row r="20" spans="2:30">
      <c r="F20" s="43" t="s">
        <v>14</v>
      </c>
      <c r="G20" s="49">
        <v>0</v>
      </c>
      <c r="H20" s="49">
        <v>0</v>
      </c>
      <c r="I20" s="49">
        <v>0</v>
      </c>
      <c r="J20" s="49">
        <v>0</v>
      </c>
      <c r="K20" s="49">
        <v>0</v>
      </c>
      <c r="L20" s="49">
        <v>0</v>
      </c>
      <c r="M20" s="49">
        <v>0</v>
      </c>
      <c r="N20" s="49">
        <v>0.1</v>
      </c>
      <c r="O20" s="49">
        <v>0.3</v>
      </c>
      <c r="P20" s="49">
        <v>0.3</v>
      </c>
      <c r="Q20" s="49">
        <v>0.3</v>
      </c>
      <c r="R20" s="49">
        <v>0.3</v>
      </c>
      <c r="S20" s="49">
        <v>0.1</v>
      </c>
      <c r="T20" s="49">
        <v>0.1</v>
      </c>
      <c r="U20" s="49">
        <v>0.1</v>
      </c>
      <c r="V20" s="49">
        <v>0.1</v>
      </c>
      <c r="W20" s="49">
        <v>0.1</v>
      </c>
      <c r="X20" s="49">
        <v>0.05</v>
      </c>
      <c r="Y20" s="49">
        <v>0.05</v>
      </c>
      <c r="Z20" s="49">
        <v>0</v>
      </c>
      <c r="AA20" s="49">
        <v>0</v>
      </c>
      <c r="AB20" s="49">
        <v>0</v>
      </c>
      <c r="AC20" s="49">
        <v>0</v>
      </c>
      <c r="AD20" s="49">
        <v>0</v>
      </c>
    </row>
    <row r="21" spans="2:30">
      <c r="F21" s="43" t="s">
        <v>15</v>
      </c>
      <c r="G21" s="49">
        <v>0</v>
      </c>
      <c r="H21" s="49">
        <v>0</v>
      </c>
      <c r="I21" s="49">
        <v>0</v>
      </c>
      <c r="J21" s="49">
        <v>0</v>
      </c>
      <c r="K21" s="49">
        <v>0</v>
      </c>
      <c r="L21" s="49">
        <v>0</v>
      </c>
      <c r="M21" s="49">
        <v>0</v>
      </c>
      <c r="N21" s="49">
        <v>0.05</v>
      </c>
      <c r="O21" s="49">
        <v>0.05</v>
      </c>
      <c r="P21" s="49">
        <v>0.05</v>
      </c>
      <c r="Q21" s="49">
        <v>0.05</v>
      </c>
      <c r="R21" s="49">
        <v>0.05</v>
      </c>
      <c r="S21" s="49">
        <v>0.05</v>
      </c>
      <c r="T21" s="49">
        <v>0.05</v>
      </c>
      <c r="U21" s="49">
        <v>0.05</v>
      </c>
      <c r="V21" s="49">
        <v>0.05</v>
      </c>
      <c r="W21" s="49">
        <v>0.05</v>
      </c>
      <c r="X21" s="49">
        <v>0.05</v>
      </c>
      <c r="Y21" s="49">
        <v>0</v>
      </c>
      <c r="Z21" s="49">
        <v>0</v>
      </c>
      <c r="AA21" s="49">
        <v>0</v>
      </c>
      <c r="AB21" s="49">
        <v>0</v>
      </c>
      <c r="AC21" s="49">
        <v>0</v>
      </c>
      <c r="AD21" s="49">
        <v>0</v>
      </c>
    </row>
    <row r="23" spans="2:30">
      <c r="B23" s="43" t="s">
        <v>413</v>
      </c>
      <c r="C23" s="43" t="s">
        <v>19</v>
      </c>
      <c r="D23" s="43" t="s">
        <v>2</v>
      </c>
      <c r="E23" s="43" t="s">
        <v>2</v>
      </c>
      <c r="F23" s="43" t="s">
        <v>13</v>
      </c>
      <c r="G23" s="57">
        <v>0</v>
      </c>
      <c r="H23" s="57">
        <v>0</v>
      </c>
      <c r="I23" s="57">
        <v>0</v>
      </c>
      <c r="J23" s="57">
        <v>0</v>
      </c>
      <c r="K23" s="57">
        <v>0</v>
      </c>
      <c r="L23" s="57">
        <v>0</v>
      </c>
      <c r="M23" s="56">
        <v>0.1</v>
      </c>
      <c r="N23" s="56">
        <v>0.15</v>
      </c>
      <c r="O23" s="56">
        <v>0.7</v>
      </c>
      <c r="P23" s="56">
        <v>0.7</v>
      </c>
      <c r="Q23" s="56">
        <v>0.7</v>
      </c>
      <c r="R23" s="56">
        <v>0.7</v>
      </c>
      <c r="S23" s="56">
        <v>0.35</v>
      </c>
      <c r="T23" s="56">
        <v>0.7</v>
      </c>
      <c r="U23" s="56">
        <v>0.7</v>
      </c>
      <c r="V23" s="56">
        <v>0.7</v>
      </c>
      <c r="W23" s="56">
        <v>0.7</v>
      </c>
      <c r="X23" s="56">
        <v>0.5</v>
      </c>
      <c r="Y23" s="56">
        <v>0.3</v>
      </c>
      <c r="Z23" s="56">
        <v>0.3</v>
      </c>
      <c r="AA23" s="56">
        <v>0.1</v>
      </c>
      <c r="AB23" s="56">
        <v>0.1</v>
      </c>
      <c r="AC23" s="56">
        <v>0</v>
      </c>
      <c r="AD23" s="57">
        <v>0</v>
      </c>
    </row>
    <row r="24" spans="2:30">
      <c r="F24" s="43" t="s">
        <v>14</v>
      </c>
      <c r="G24" s="57">
        <v>0</v>
      </c>
      <c r="H24" s="57">
        <v>0</v>
      </c>
      <c r="I24" s="57">
        <v>0</v>
      </c>
      <c r="J24" s="57">
        <v>0</v>
      </c>
      <c r="K24" s="57">
        <v>0</v>
      </c>
      <c r="L24" s="57">
        <v>0</v>
      </c>
      <c r="M24" s="57">
        <v>0</v>
      </c>
      <c r="N24" s="56">
        <v>0.1</v>
      </c>
      <c r="O24" s="56">
        <v>0.2</v>
      </c>
      <c r="P24" s="56">
        <v>0.2</v>
      </c>
      <c r="Q24" s="56">
        <v>0.2</v>
      </c>
      <c r="R24" s="56">
        <v>0.2</v>
      </c>
      <c r="S24" s="56">
        <v>0.1</v>
      </c>
      <c r="T24" s="56">
        <v>0.1</v>
      </c>
      <c r="U24" s="56">
        <v>0.1</v>
      </c>
      <c r="V24" s="56">
        <v>0.1</v>
      </c>
      <c r="W24" s="56">
        <v>0.1</v>
      </c>
      <c r="X24" s="56">
        <v>0.05</v>
      </c>
      <c r="Y24" s="57">
        <v>0</v>
      </c>
      <c r="Z24" s="57">
        <v>0</v>
      </c>
      <c r="AA24" s="57">
        <v>0</v>
      </c>
      <c r="AB24" s="57">
        <v>0</v>
      </c>
      <c r="AC24" s="57">
        <v>0</v>
      </c>
      <c r="AD24" s="57">
        <v>0</v>
      </c>
    </row>
    <row r="25" spans="2:30">
      <c r="F25" s="43" t="s">
        <v>15</v>
      </c>
      <c r="G25" s="57">
        <v>0</v>
      </c>
      <c r="H25" s="57">
        <v>0</v>
      </c>
      <c r="I25" s="57">
        <v>0</v>
      </c>
      <c r="J25" s="57">
        <v>0</v>
      </c>
      <c r="K25" s="57">
        <v>0</v>
      </c>
      <c r="L25" s="57">
        <v>0</v>
      </c>
      <c r="M25" s="57">
        <v>0</v>
      </c>
      <c r="N25" s="56">
        <v>0.05</v>
      </c>
      <c r="O25" s="56">
        <v>0.05</v>
      </c>
      <c r="P25" s="56">
        <v>0.05</v>
      </c>
      <c r="Q25" s="56">
        <v>0.05</v>
      </c>
      <c r="R25" s="56">
        <v>0.05</v>
      </c>
      <c r="S25" s="56">
        <v>0.05</v>
      </c>
      <c r="T25" s="56">
        <v>0.05</v>
      </c>
      <c r="U25" s="56">
        <v>0.05</v>
      </c>
      <c r="V25" s="56">
        <v>0.05</v>
      </c>
      <c r="W25" s="56">
        <v>0.05</v>
      </c>
      <c r="X25" s="56">
        <v>0.05</v>
      </c>
      <c r="Y25" s="57">
        <v>0</v>
      </c>
      <c r="Z25" s="57">
        <v>0</v>
      </c>
      <c r="AA25" s="57">
        <v>0</v>
      </c>
      <c r="AB25" s="57">
        <v>0</v>
      </c>
      <c r="AC25" s="57">
        <v>0</v>
      </c>
      <c r="AD25" s="57">
        <v>0</v>
      </c>
    </row>
    <row r="27" spans="2:30">
      <c r="B27" s="43" t="s">
        <v>26</v>
      </c>
      <c r="C27" s="43" t="s">
        <v>123</v>
      </c>
      <c r="D27" s="43" t="s">
        <v>122</v>
      </c>
      <c r="E27" s="43" t="s">
        <v>27</v>
      </c>
      <c r="F27" s="43" t="s">
        <v>13</v>
      </c>
      <c r="G27" s="49">
        <v>16</v>
      </c>
      <c r="H27" s="49">
        <v>16</v>
      </c>
      <c r="I27" s="49">
        <v>16</v>
      </c>
      <c r="J27" s="49">
        <v>16</v>
      </c>
      <c r="K27" s="49">
        <v>16</v>
      </c>
      <c r="L27" s="49">
        <v>16</v>
      </c>
      <c r="M27" s="49">
        <v>20</v>
      </c>
      <c r="N27" s="49">
        <v>20</v>
      </c>
      <c r="O27" s="49">
        <v>20</v>
      </c>
      <c r="P27" s="49">
        <v>20</v>
      </c>
      <c r="Q27" s="49">
        <v>20</v>
      </c>
      <c r="R27" s="49">
        <v>20</v>
      </c>
      <c r="S27" s="49">
        <v>20</v>
      </c>
      <c r="T27" s="49">
        <v>20</v>
      </c>
      <c r="U27" s="49">
        <v>20</v>
      </c>
      <c r="V27" s="49">
        <v>20</v>
      </c>
      <c r="W27" s="49">
        <v>20</v>
      </c>
      <c r="X27" s="49">
        <v>20</v>
      </c>
      <c r="Y27" s="49">
        <v>20</v>
      </c>
      <c r="Z27" s="49">
        <v>20</v>
      </c>
      <c r="AA27" s="49">
        <v>20</v>
      </c>
      <c r="AB27" s="49">
        <v>16</v>
      </c>
      <c r="AC27" s="49">
        <v>16</v>
      </c>
      <c r="AD27" s="49">
        <v>16</v>
      </c>
    </row>
    <row r="28" spans="2:30">
      <c r="F28" s="43" t="s">
        <v>14</v>
      </c>
      <c r="G28" s="49">
        <v>16</v>
      </c>
      <c r="H28" s="49">
        <v>16</v>
      </c>
      <c r="I28" s="49">
        <v>16</v>
      </c>
      <c r="J28" s="49">
        <v>16</v>
      </c>
      <c r="K28" s="49">
        <v>16</v>
      </c>
      <c r="L28" s="49">
        <v>16</v>
      </c>
      <c r="M28" s="49">
        <v>16</v>
      </c>
      <c r="N28" s="49">
        <v>16</v>
      </c>
      <c r="O28" s="49">
        <v>20</v>
      </c>
      <c r="P28" s="49">
        <v>20</v>
      </c>
      <c r="Q28" s="49">
        <v>20</v>
      </c>
      <c r="R28" s="49">
        <v>20</v>
      </c>
      <c r="S28" s="49">
        <v>20</v>
      </c>
      <c r="T28" s="49">
        <v>20</v>
      </c>
      <c r="U28" s="49">
        <v>20</v>
      </c>
      <c r="V28" s="49">
        <v>20</v>
      </c>
      <c r="W28" s="49">
        <v>20</v>
      </c>
      <c r="X28" s="49">
        <v>20</v>
      </c>
      <c r="Y28" s="49">
        <v>16</v>
      </c>
      <c r="Z28" s="49">
        <v>16</v>
      </c>
      <c r="AA28" s="49">
        <v>16</v>
      </c>
      <c r="AB28" s="49">
        <v>16</v>
      </c>
      <c r="AC28" s="49">
        <v>16</v>
      </c>
      <c r="AD28" s="49">
        <v>16</v>
      </c>
    </row>
    <row r="29" spans="2:30">
      <c r="F29" s="43" t="s">
        <v>15</v>
      </c>
      <c r="G29" s="49">
        <v>16</v>
      </c>
      <c r="H29" s="49">
        <v>16</v>
      </c>
      <c r="I29" s="49">
        <v>16</v>
      </c>
      <c r="J29" s="49">
        <v>16</v>
      </c>
      <c r="K29" s="49">
        <v>16</v>
      </c>
      <c r="L29" s="49">
        <v>16</v>
      </c>
      <c r="M29" s="49">
        <v>16</v>
      </c>
      <c r="N29" s="49">
        <v>16</v>
      </c>
      <c r="O29" s="49">
        <v>16</v>
      </c>
      <c r="P29" s="49">
        <v>16</v>
      </c>
      <c r="Q29" s="49">
        <v>16</v>
      </c>
      <c r="R29" s="49">
        <v>16</v>
      </c>
      <c r="S29" s="49">
        <v>16</v>
      </c>
      <c r="T29" s="49">
        <v>16</v>
      </c>
      <c r="U29" s="49">
        <v>16</v>
      </c>
      <c r="V29" s="49">
        <v>16</v>
      </c>
      <c r="W29" s="49">
        <v>16</v>
      </c>
      <c r="X29" s="49">
        <v>16</v>
      </c>
      <c r="Y29" s="49">
        <v>16</v>
      </c>
      <c r="Z29" s="49">
        <v>16</v>
      </c>
      <c r="AA29" s="49">
        <v>16</v>
      </c>
      <c r="AB29" s="49">
        <v>16</v>
      </c>
      <c r="AC29" s="49">
        <v>16</v>
      </c>
      <c r="AD29" s="49">
        <v>16</v>
      </c>
    </row>
    <row r="31" spans="2:30">
      <c r="B31" s="43" t="s">
        <v>29</v>
      </c>
      <c r="C31" s="43" t="s">
        <v>123</v>
      </c>
      <c r="D31" s="43" t="s">
        <v>122</v>
      </c>
      <c r="E31" s="43" t="s">
        <v>27</v>
      </c>
      <c r="F31" s="43" t="s">
        <v>13</v>
      </c>
      <c r="G31" s="49">
        <v>29</v>
      </c>
      <c r="H31" s="49">
        <v>29</v>
      </c>
      <c r="I31" s="49">
        <v>29</v>
      </c>
      <c r="J31" s="49">
        <v>29</v>
      </c>
      <c r="K31" s="49">
        <v>29</v>
      </c>
      <c r="L31" s="49">
        <v>29</v>
      </c>
      <c r="M31" s="49">
        <v>26</v>
      </c>
      <c r="N31" s="49">
        <v>26</v>
      </c>
      <c r="O31" s="49">
        <v>26</v>
      </c>
      <c r="P31" s="49">
        <v>26</v>
      </c>
      <c r="Q31" s="49">
        <v>26</v>
      </c>
      <c r="R31" s="49">
        <v>26</v>
      </c>
      <c r="S31" s="49">
        <v>26</v>
      </c>
      <c r="T31" s="49">
        <v>26</v>
      </c>
      <c r="U31" s="49">
        <v>26</v>
      </c>
      <c r="V31" s="49">
        <v>26</v>
      </c>
      <c r="W31" s="49">
        <v>26</v>
      </c>
      <c r="X31" s="49">
        <v>26</v>
      </c>
      <c r="Y31" s="49">
        <v>26</v>
      </c>
      <c r="Z31" s="49">
        <v>26</v>
      </c>
      <c r="AA31" s="49">
        <v>26</v>
      </c>
      <c r="AB31" s="49">
        <v>29</v>
      </c>
      <c r="AC31" s="49">
        <v>29</v>
      </c>
      <c r="AD31" s="49">
        <v>29</v>
      </c>
    </row>
    <row r="32" spans="2:30">
      <c r="F32" s="43" t="s">
        <v>14</v>
      </c>
      <c r="G32" s="49">
        <v>29</v>
      </c>
      <c r="H32" s="49">
        <v>29</v>
      </c>
      <c r="I32" s="49">
        <v>29</v>
      </c>
      <c r="J32" s="49">
        <v>29</v>
      </c>
      <c r="K32" s="49">
        <v>29</v>
      </c>
      <c r="L32" s="49">
        <v>29</v>
      </c>
      <c r="M32" s="49">
        <v>29</v>
      </c>
      <c r="N32" s="49">
        <v>29</v>
      </c>
      <c r="O32" s="49">
        <v>26</v>
      </c>
      <c r="P32" s="49">
        <v>26</v>
      </c>
      <c r="Q32" s="49">
        <v>26</v>
      </c>
      <c r="R32" s="49">
        <v>26</v>
      </c>
      <c r="S32" s="49">
        <v>26</v>
      </c>
      <c r="T32" s="49">
        <v>26</v>
      </c>
      <c r="U32" s="49">
        <v>26</v>
      </c>
      <c r="V32" s="49">
        <v>26</v>
      </c>
      <c r="W32" s="49">
        <v>26</v>
      </c>
      <c r="X32" s="49">
        <v>26</v>
      </c>
      <c r="Y32" s="49">
        <v>29</v>
      </c>
      <c r="Z32" s="49">
        <v>29</v>
      </c>
      <c r="AA32" s="49">
        <v>29</v>
      </c>
      <c r="AB32" s="49">
        <v>29</v>
      </c>
      <c r="AC32" s="49">
        <v>29</v>
      </c>
      <c r="AD32" s="49">
        <v>29</v>
      </c>
    </row>
    <row r="33" spans="1:31">
      <c r="F33" s="43" t="s">
        <v>15</v>
      </c>
      <c r="G33" s="49">
        <v>29</v>
      </c>
      <c r="H33" s="49">
        <v>29</v>
      </c>
      <c r="I33" s="49">
        <v>29</v>
      </c>
      <c r="J33" s="49">
        <v>29</v>
      </c>
      <c r="K33" s="49">
        <v>29</v>
      </c>
      <c r="L33" s="49">
        <v>29</v>
      </c>
      <c r="M33" s="49">
        <v>29</v>
      </c>
      <c r="N33" s="49">
        <v>29</v>
      </c>
      <c r="O33" s="49">
        <v>29</v>
      </c>
      <c r="P33" s="49">
        <v>29</v>
      </c>
      <c r="Q33" s="49">
        <v>29</v>
      </c>
      <c r="R33" s="49">
        <v>29</v>
      </c>
      <c r="S33" s="49">
        <v>29</v>
      </c>
      <c r="T33" s="49">
        <v>29</v>
      </c>
      <c r="U33" s="49">
        <v>29</v>
      </c>
      <c r="V33" s="49">
        <v>29</v>
      </c>
      <c r="W33" s="49">
        <v>29</v>
      </c>
      <c r="X33" s="49">
        <v>29</v>
      </c>
      <c r="Y33" s="49">
        <v>29</v>
      </c>
      <c r="Z33" s="49">
        <v>29</v>
      </c>
      <c r="AA33" s="49">
        <v>29</v>
      </c>
      <c r="AB33" s="49">
        <v>29</v>
      </c>
      <c r="AC33" s="49">
        <v>29</v>
      </c>
      <c r="AD33" s="49">
        <v>29</v>
      </c>
    </row>
    <row r="35" spans="1:31">
      <c r="B35" s="43" t="s">
        <v>119</v>
      </c>
      <c r="C35" s="43" t="s">
        <v>35</v>
      </c>
      <c r="D35" s="43" t="s">
        <v>121</v>
      </c>
      <c r="E35" s="43" t="s">
        <v>32</v>
      </c>
      <c r="F35" s="43" t="s">
        <v>12</v>
      </c>
      <c r="G35" s="49">
        <v>115</v>
      </c>
      <c r="H35" s="49">
        <v>115</v>
      </c>
      <c r="I35" s="49">
        <v>115</v>
      </c>
      <c r="J35" s="49">
        <v>115</v>
      </c>
      <c r="K35" s="49">
        <v>115</v>
      </c>
      <c r="L35" s="49">
        <v>115</v>
      </c>
      <c r="M35" s="49">
        <v>115</v>
      </c>
      <c r="N35" s="49">
        <v>115</v>
      </c>
      <c r="O35" s="49">
        <v>115</v>
      </c>
      <c r="P35" s="49">
        <v>115</v>
      </c>
      <c r="Q35" s="49">
        <v>115</v>
      </c>
      <c r="R35" s="49">
        <v>115</v>
      </c>
      <c r="S35" s="49">
        <v>115</v>
      </c>
      <c r="T35" s="49">
        <v>115</v>
      </c>
      <c r="U35" s="49">
        <v>115</v>
      </c>
      <c r="V35" s="49">
        <v>115</v>
      </c>
      <c r="W35" s="49">
        <v>115</v>
      </c>
      <c r="X35" s="49">
        <v>115</v>
      </c>
      <c r="Y35" s="49">
        <v>115</v>
      </c>
      <c r="Z35" s="49">
        <v>115</v>
      </c>
      <c r="AA35" s="49">
        <v>115</v>
      </c>
      <c r="AB35" s="49">
        <v>115</v>
      </c>
      <c r="AC35" s="49">
        <v>115</v>
      </c>
      <c r="AD35" s="49">
        <v>115</v>
      </c>
    </row>
    <row r="37" spans="1:31">
      <c r="A37" s="6" t="s">
        <v>21</v>
      </c>
      <c r="B37" s="47"/>
      <c r="C37" s="47"/>
      <c r="D37" s="47"/>
      <c r="E37" s="47"/>
      <c r="F37" s="47"/>
      <c r="G37" s="48"/>
      <c r="H37" s="48"/>
      <c r="I37" s="48"/>
      <c r="J37" s="48"/>
      <c r="K37" s="48"/>
      <c r="L37" s="48"/>
      <c r="M37" s="48"/>
      <c r="N37" s="48"/>
      <c r="O37" s="48"/>
      <c r="P37" s="48"/>
      <c r="Q37" s="48"/>
      <c r="R37" s="48"/>
      <c r="S37" s="48"/>
      <c r="T37" s="48"/>
      <c r="U37" s="48"/>
      <c r="V37" s="48"/>
      <c r="W37" s="48"/>
      <c r="X37" s="48"/>
      <c r="Y37" s="48"/>
      <c r="Z37" s="48"/>
      <c r="AA37" s="48"/>
      <c r="AB37" s="48"/>
      <c r="AC37" s="48"/>
      <c r="AD37" s="48"/>
      <c r="AE37" s="47"/>
    </row>
    <row r="38" spans="1:31">
      <c r="B38" s="43" t="s">
        <v>22</v>
      </c>
      <c r="C38" s="43" t="s">
        <v>18</v>
      </c>
      <c r="D38" s="43" t="s">
        <v>2</v>
      </c>
      <c r="E38" s="43" t="s">
        <v>2</v>
      </c>
      <c r="F38" s="43" t="s">
        <v>13</v>
      </c>
      <c r="G38" s="49">
        <v>0.05</v>
      </c>
      <c r="H38" s="49">
        <v>0.05</v>
      </c>
      <c r="I38" s="49">
        <v>0.05</v>
      </c>
      <c r="J38" s="49">
        <v>0.05</v>
      </c>
      <c r="K38" s="49">
        <v>0.05</v>
      </c>
      <c r="L38" s="49">
        <v>0.1</v>
      </c>
      <c r="M38" s="49">
        <v>0.5</v>
      </c>
      <c r="N38" s="49">
        <v>0.9</v>
      </c>
      <c r="O38" s="49">
        <v>0.9</v>
      </c>
      <c r="P38" s="49">
        <v>0.9</v>
      </c>
      <c r="Q38" s="49">
        <v>0.9</v>
      </c>
      <c r="R38" s="49">
        <v>0.9</v>
      </c>
      <c r="S38" s="49">
        <v>0.9</v>
      </c>
      <c r="T38" s="49">
        <v>0.9</v>
      </c>
      <c r="U38" s="49">
        <v>0.9</v>
      </c>
      <c r="V38" s="49">
        <v>0.9</v>
      </c>
      <c r="W38" s="49">
        <v>0.9</v>
      </c>
      <c r="X38" s="49">
        <v>0.9</v>
      </c>
      <c r="Y38" s="49">
        <v>0.8</v>
      </c>
      <c r="Z38" s="49">
        <v>0.6</v>
      </c>
      <c r="AA38" s="49">
        <v>0.3</v>
      </c>
      <c r="AB38" s="49">
        <v>0.1</v>
      </c>
      <c r="AC38" s="49">
        <v>0.05</v>
      </c>
      <c r="AD38" s="49">
        <v>0.05</v>
      </c>
    </row>
    <row r="39" spans="1:31">
      <c r="F39" s="43" t="s">
        <v>14</v>
      </c>
      <c r="G39" s="49">
        <v>0.05</v>
      </c>
      <c r="H39" s="49">
        <v>0.05</v>
      </c>
      <c r="I39" s="49">
        <v>0.05</v>
      </c>
      <c r="J39" s="49">
        <v>0.05</v>
      </c>
      <c r="K39" s="49">
        <v>0.05</v>
      </c>
      <c r="L39" s="49">
        <v>0.05</v>
      </c>
      <c r="M39" s="49">
        <v>0.1</v>
      </c>
      <c r="N39" s="49">
        <v>0.1</v>
      </c>
      <c r="O39" s="49">
        <v>0.4</v>
      </c>
      <c r="P39" s="49">
        <v>0.4</v>
      </c>
      <c r="Q39" s="49">
        <v>0.4</v>
      </c>
      <c r="R39" s="49">
        <v>0.4</v>
      </c>
      <c r="S39" s="49">
        <v>0.4</v>
      </c>
      <c r="T39" s="49">
        <v>0.4</v>
      </c>
      <c r="U39" s="49">
        <v>0.1</v>
      </c>
      <c r="V39" s="49">
        <v>0.1</v>
      </c>
      <c r="W39" s="49">
        <v>0.1</v>
      </c>
      <c r="X39" s="49">
        <v>0.05</v>
      </c>
      <c r="Y39" s="49">
        <v>0.05</v>
      </c>
      <c r="Z39" s="49">
        <v>0.05</v>
      </c>
      <c r="AA39" s="49">
        <v>0.05</v>
      </c>
      <c r="AB39" s="49">
        <v>0.05</v>
      </c>
      <c r="AC39" s="49">
        <v>0.05</v>
      </c>
      <c r="AD39" s="49">
        <v>0.05</v>
      </c>
    </row>
    <row r="40" spans="1:31">
      <c r="F40" s="43" t="s">
        <v>15</v>
      </c>
      <c r="G40" s="49">
        <v>0.05</v>
      </c>
      <c r="H40" s="49">
        <v>0.05</v>
      </c>
      <c r="I40" s="49">
        <v>0.05</v>
      </c>
      <c r="J40" s="49">
        <v>0.05</v>
      </c>
      <c r="K40" s="49">
        <v>0.05</v>
      </c>
      <c r="L40" s="49">
        <v>0.05</v>
      </c>
      <c r="M40" s="49">
        <v>0.05</v>
      </c>
      <c r="N40" s="49">
        <v>0.05</v>
      </c>
      <c r="O40" s="49">
        <v>0.05</v>
      </c>
      <c r="P40" s="49">
        <v>0.05</v>
      </c>
      <c r="Q40" s="49">
        <v>0.05</v>
      </c>
      <c r="R40" s="49">
        <v>0.05</v>
      </c>
      <c r="S40" s="49">
        <v>0.05</v>
      </c>
      <c r="T40" s="49">
        <v>0.05</v>
      </c>
      <c r="U40" s="49">
        <v>0.05</v>
      </c>
      <c r="V40" s="49">
        <v>0.05</v>
      </c>
      <c r="W40" s="49">
        <v>0.05</v>
      </c>
      <c r="X40" s="49">
        <v>0.05</v>
      </c>
      <c r="Y40" s="49">
        <v>0.05</v>
      </c>
      <c r="Z40" s="49">
        <v>0.05</v>
      </c>
      <c r="AA40" s="49">
        <v>0.05</v>
      </c>
      <c r="AB40" s="49">
        <v>0.05</v>
      </c>
      <c r="AC40" s="49">
        <v>0.05</v>
      </c>
      <c r="AD40" s="49">
        <v>0.05</v>
      </c>
    </row>
    <row r="41" spans="1:31">
      <c r="G41" s="43"/>
      <c r="H41" s="43"/>
      <c r="I41" s="43"/>
      <c r="J41" s="43"/>
      <c r="K41" s="43"/>
      <c r="L41" s="43"/>
      <c r="M41" s="43"/>
      <c r="N41" s="43"/>
      <c r="O41" s="43"/>
      <c r="P41" s="43"/>
      <c r="Q41" s="43"/>
      <c r="R41" s="43"/>
      <c r="S41" s="43"/>
      <c r="T41" s="43"/>
      <c r="U41" s="43"/>
      <c r="V41" s="43"/>
      <c r="W41" s="43"/>
      <c r="X41" s="43"/>
      <c r="Y41" s="43"/>
      <c r="Z41" s="43"/>
      <c r="AA41" s="43"/>
      <c r="AB41" s="43"/>
      <c r="AC41" s="43"/>
      <c r="AD41" s="43"/>
    </row>
    <row r="42" spans="1:31">
      <c r="B42" s="43" t="s">
        <v>4</v>
      </c>
      <c r="C42" s="43" t="s">
        <v>9</v>
      </c>
      <c r="D42" s="43" t="s">
        <v>2</v>
      </c>
      <c r="E42" s="43" t="s">
        <v>2</v>
      </c>
      <c r="F42" s="43" t="s">
        <v>13</v>
      </c>
      <c r="G42" s="49">
        <v>0</v>
      </c>
      <c r="H42" s="49">
        <v>0</v>
      </c>
      <c r="I42" s="49">
        <v>0</v>
      </c>
      <c r="J42" s="49">
        <v>0</v>
      </c>
      <c r="K42" s="49">
        <v>0</v>
      </c>
      <c r="L42" s="49">
        <v>0</v>
      </c>
      <c r="M42" s="49">
        <v>0</v>
      </c>
      <c r="N42" s="49">
        <v>0.35</v>
      </c>
      <c r="O42" s="49">
        <v>0.7</v>
      </c>
      <c r="P42" s="49">
        <v>0.45</v>
      </c>
      <c r="Q42" s="49">
        <v>0.4</v>
      </c>
      <c r="R42" s="49">
        <v>0.45</v>
      </c>
      <c r="S42" s="49">
        <v>0.6</v>
      </c>
      <c r="T42" s="49">
        <v>0.5</v>
      </c>
      <c r="U42" s="49">
        <v>0.4</v>
      </c>
      <c r="V42" s="49">
        <v>0.4</v>
      </c>
      <c r="W42" s="49">
        <v>0.5</v>
      </c>
      <c r="X42" s="49">
        <v>0.6</v>
      </c>
      <c r="Y42" s="49">
        <v>0.2</v>
      </c>
      <c r="Z42" s="49">
        <v>0.1</v>
      </c>
      <c r="AA42" s="49">
        <v>0.05</v>
      </c>
      <c r="AB42" s="49">
        <v>0.05</v>
      </c>
      <c r="AC42" s="49">
        <v>0</v>
      </c>
      <c r="AD42" s="49">
        <v>0</v>
      </c>
    </row>
    <row r="43" spans="1:31">
      <c r="F43" s="43" t="s">
        <v>14</v>
      </c>
      <c r="G43" s="49">
        <v>0</v>
      </c>
      <c r="H43" s="49">
        <v>0</v>
      </c>
      <c r="I43" s="49">
        <v>0</v>
      </c>
      <c r="J43" s="49">
        <v>0</v>
      </c>
      <c r="K43" s="49">
        <v>0</v>
      </c>
      <c r="L43" s="49">
        <v>0</v>
      </c>
      <c r="M43" s="49">
        <v>0</v>
      </c>
      <c r="N43" s="49">
        <v>0.15</v>
      </c>
      <c r="O43" s="49">
        <v>0.15</v>
      </c>
      <c r="P43" s="49">
        <v>0.2</v>
      </c>
      <c r="Q43" s="49">
        <v>0.2</v>
      </c>
      <c r="R43" s="49">
        <v>0.25</v>
      </c>
      <c r="S43" s="49">
        <v>0.2</v>
      </c>
      <c r="T43" s="49">
        <v>0.1</v>
      </c>
      <c r="U43" s="49">
        <v>0.1</v>
      </c>
      <c r="V43" s="49">
        <v>0.05</v>
      </c>
      <c r="W43" s="49">
        <v>0.05</v>
      </c>
      <c r="X43" s="49">
        <v>0.05</v>
      </c>
      <c r="Y43" s="49">
        <v>0</v>
      </c>
      <c r="Z43" s="49">
        <v>0</v>
      </c>
      <c r="AA43" s="49">
        <v>0</v>
      </c>
      <c r="AB43" s="49">
        <v>0</v>
      </c>
      <c r="AC43" s="49">
        <v>0</v>
      </c>
      <c r="AD43" s="49">
        <v>0</v>
      </c>
    </row>
    <row r="44" spans="1:31">
      <c r="F44" s="43" t="s">
        <v>15</v>
      </c>
      <c r="G44" s="49">
        <v>0</v>
      </c>
      <c r="H44" s="49">
        <v>0</v>
      </c>
      <c r="I44" s="49">
        <v>0</v>
      </c>
      <c r="J44" s="49">
        <v>0</v>
      </c>
      <c r="K44" s="49">
        <v>0</v>
      </c>
      <c r="L44" s="49">
        <v>0</v>
      </c>
      <c r="M44" s="49">
        <v>0</v>
      </c>
      <c r="N44" s="49">
        <v>0</v>
      </c>
      <c r="O44" s="49">
        <v>0</v>
      </c>
      <c r="P44" s="49">
        <v>0</v>
      </c>
      <c r="Q44" s="49">
        <v>0</v>
      </c>
      <c r="R44" s="49">
        <v>0</v>
      </c>
      <c r="S44" s="49">
        <v>0</v>
      </c>
      <c r="T44" s="49">
        <v>0</v>
      </c>
      <c r="U44" s="49">
        <v>0</v>
      </c>
      <c r="V44" s="49">
        <v>0</v>
      </c>
      <c r="W44" s="49">
        <v>0</v>
      </c>
      <c r="X44" s="49">
        <v>0</v>
      </c>
      <c r="Y44" s="49">
        <v>0</v>
      </c>
      <c r="Z44" s="49">
        <v>0</v>
      </c>
      <c r="AA44" s="49">
        <v>0</v>
      </c>
      <c r="AB44" s="49">
        <v>0</v>
      </c>
      <c r="AC44" s="49">
        <v>0</v>
      </c>
      <c r="AD44" s="49">
        <v>0</v>
      </c>
    </row>
    <row r="45" spans="1:31">
      <c r="G45" s="43"/>
      <c r="H45" s="43"/>
      <c r="I45" s="43"/>
      <c r="J45" s="43"/>
      <c r="K45" s="43"/>
      <c r="L45" s="43"/>
      <c r="M45" s="43"/>
      <c r="N45" s="43"/>
      <c r="O45" s="43"/>
      <c r="P45" s="43"/>
      <c r="Q45" s="43"/>
      <c r="R45" s="43"/>
      <c r="S45" s="43"/>
      <c r="T45" s="43"/>
      <c r="U45" s="43"/>
      <c r="V45" s="43"/>
      <c r="W45" s="43"/>
      <c r="X45" s="43"/>
      <c r="Y45" s="43"/>
      <c r="Z45" s="43"/>
      <c r="AA45" s="43"/>
      <c r="AB45" s="43"/>
      <c r="AC45" s="43"/>
      <c r="AD45" s="43"/>
    </row>
    <row r="46" spans="1:31">
      <c r="B46" s="43" t="s">
        <v>20</v>
      </c>
      <c r="C46" s="43" t="s">
        <v>8</v>
      </c>
      <c r="D46" s="43" t="s">
        <v>2</v>
      </c>
      <c r="E46" s="43" t="s">
        <v>2</v>
      </c>
      <c r="F46" s="43" t="s">
        <v>13</v>
      </c>
      <c r="G46" s="49">
        <v>0.3</v>
      </c>
      <c r="H46" s="49">
        <v>0.3</v>
      </c>
      <c r="I46" s="49">
        <v>0.3</v>
      </c>
      <c r="J46" s="49">
        <v>0.3</v>
      </c>
      <c r="K46" s="49">
        <v>0.3</v>
      </c>
      <c r="L46" s="49">
        <v>0.3</v>
      </c>
      <c r="M46" s="49">
        <v>0.4</v>
      </c>
      <c r="N46" s="49">
        <v>0.4</v>
      </c>
      <c r="O46" s="49">
        <v>0.85</v>
      </c>
      <c r="P46" s="49">
        <v>0.85</v>
      </c>
      <c r="Q46" s="49">
        <v>0.85</v>
      </c>
      <c r="R46" s="49">
        <v>0.85</v>
      </c>
      <c r="S46" s="49">
        <v>0.75</v>
      </c>
      <c r="T46" s="49">
        <v>0.85</v>
      </c>
      <c r="U46" s="49">
        <v>0.85</v>
      </c>
      <c r="V46" s="49">
        <v>0.85</v>
      </c>
      <c r="W46" s="49">
        <v>0.85</v>
      </c>
      <c r="X46" s="49">
        <v>0.5</v>
      </c>
      <c r="Y46" s="49">
        <v>0.4</v>
      </c>
      <c r="Z46" s="49">
        <v>0.3</v>
      </c>
      <c r="AA46" s="49">
        <v>0.3</v>
      </c>
      <c r="AB46" s="49">
        <v>0.3</v>
      </c>
      <c r="AC46" s="49">
        <v>0.3</v>
      </c>
      <c r="AD46" s="49">
        <v>0.3</v>
      </c>
    </row>
    <row r="47" spans="1:31">
      <c r="F47" s="43" t="s">
        <v>14</v>
      </c>
      <c r="G47" s="49">
        <v>0.3</v>
      </c>
      <c r="H47" s="49">
        <v>0.3</v>
      </c>
      <c r="I47" s="49">
        <v>0.3</v>
      </c>
      <c r="J47" s="49">
        <v>0.3</v>
      </c>
      <c r="K47" s="49">
        <v>0.3</v>
      </c>
      <c r="L47" s="49">
        <v>0.3</v>
      </c>
      <c r="M47" s="49">
        <v>0.4</v>
      </c>
      <c r="N47" s="49">
        <v>0.4</v>
      </c>
      <c r="O47" s="49">
        <v>0.5</v>
      </c>
      <c r="P47" s="49">
        <v>0.5</v>
      </c>
      <c r="Q47" s="49">
        <v>0.5</v>
      </c>
      <c r="R47" s="49">
        <v>0.5</v>
      </c>
      <c r="S47" s="49">
        <v>0.4</v>
      </c>
      <c r="T47" s="49">
        <v>0.4</v>
      </c>
      <c r="U47" s="49">
        <v>0.4</v>
      </c>
      <c r="V47" s="49">
        <v>0.4</v>
      </c>
      <c r="W47" s="49">
        <v>0.4</v>
      </c>
      <c r="X47" s="49">
        <v>0.4</v>
      </c>
      <c r="Y47" s="49">
        <v>0.4</v>
      </c>
      <c r="Z47" s="49">
        <v>0.3</v>
      </c>
      <c r="AA47" s="49">
        <v>0.3</v>
      </c>
      <c r="AB47" s="49">
        <v>0.3</v>
      </c>
      <c r="AC47" s="49">
        <v>0.3</v>
      </c>
      <c r="AD47" s="49">
        <v>0.3</v>
      </c>
    </row>
    <row r="48" spans="1:31">
      <c r="F48" s="43" t="s">
        <v>15</v>
      </c>
      <c r="G48" s="49">
        <v>0.3</v>
      </c>
      <c r="H48" s="49">
        <v>0.3</v>
      </c>
      <c r="I48" s="49">
        <v>0.3</v>
      </c>
      <c r="J48" s="49">
        <v>0.3</v>
      </c>
      <c r="K48" s="49">
        <v>0.3</v>
      </c>
      <c r="L48" s="49">
        <v>0.3</v>
      </c>
      <c r="M48" s="49">
        <v>0.3</v>
      </c>
      <c r="N48" s="49">
        <v>0.3</v>
      </c>
      <c r="O48" s="49">
        <v>0.3</v>
      </c>
      <c r="P48" s="49">
        <v>0.3</v>
      </c>
      <c r="Q48" s="49">
        <v>0.3</v>
      </c>
      <c r="R48" s="49">
        <v>0.3</v>
      </c>
      <c r="S48" s="49">
        <v>0.3</v>
      </c>
      <c r="T48" s="49">
        <v>0.3</v>
      </c>
      <c r="U48" s="49">
        <v>0.3</v>
      </c>
      <c r="V48" s="49">
        <v>0.3</v>
      </c>
      <c r="W48" s="49">
        <v>0.3</v>
      </c>
      <c r="X48" s="49">
        <v>0.3</v>
      </c>
      <c r="Y48" s="49">
        <v>0.3</v>
      </c>
      <c r="Z48" s="49">
        <v>0.3</v>
      </c>
      <c r="AA48" s="49">
        <v>0.3</v>
      </c>
      <c r="AB48" s="49">
        <v>0.3</v>
      </c>
      <c r="AC48" s="49">
        <v>0.3</v>
      </c>
      <c r="AD48" s="49">
        <v>0.3</v>
      </c>
    </row>
    <row r="50" spans="1:31">
      <c r="B50" s="43" t="s">
        <v>119</v>
      </c>
      <c r="C50" s="43" t="s">
        <v>35</v>
      </c>
      <c r="D50" s="43" t="s">
        <v>120</v>
      </c>
      <c r="E50" s="43" t="s">
        <v>32</v>
      </c>
      <c r="F50" s="43" t="s">
        <v>12</v>
      </c>
      <c r="G50" s="49">
        <v>145</v>
      </c>
      <c r="H50" s="49">
        <v>145</v>
      </c>
      <c r="I50" s="49">
        <v>145</v>
      </c>
      <c r="J50" s="49">
        <v>145</v>
      </c>
      <c r="K50" s="49">
        <v>145</v>
      </c>
      <c r="L50" s="49">
        <v>145</v>
      </c>
      <c r="M50" s="49">
        <v>145</v>
      </c>
      <c r="N50" s="49">
        <v>145</v>
      </c>
      <c r="O50" s="49">
        <v>145</v>
      </c>
      <c r="P50" s="49">
        <v>145</v>
      </c>
      <c r="Q50" s="49">
        <v>145</v>
      </c>
      <c r="R50" s="49">
        <v>145</v>
      </c>
      <c r="S50" s="49">
        <v>145</v>
      </c>
      <c r="T50" s="49">
        <v>145</v>
      </c>
      <c r="U50" s="49">
        <v>145</v>
      </c>
      <c r="V50" s="49">
        <v>145</v>
      </c>
      <c r="W50" s="49">
        <v>145</v>
      </c>
      <c r="X50" s="49">
        <v>145</v>
      </c>
      <c r="Y50" s="49">
        <v>145</v>
      </c>
      <c r="Z50" s="49">
        <v>145</v>
      </c>
      <c r="AA50" s="49">
        <v>145</v>
      </c>
      <c r="AB50" s="49">
        <v>145</v>
      </c>
      <c r="AC50" s="49">
        <v>145</v>
      </c>
      <c r="AD50" s="49">
        <v>145</v>
      </c>
    </row>
    <row r="52" spans="1:31">
      <c r="B52" s="43" t="s">
        <v>16</v>
      </c>
      <c r="C52" s="43" t="s">
        <v>126</v>
      </c>
      <c r="D52" s="43" t="s">
        <v>2</v>
      </c>
      <c r="E52" s="43" t="s">
        <v>2</v>
      </c>
      <c r="F52" s="43" t="s">
        <v>13</v>
      </c>
      <c r="G52" s="49">
        <f>G19</f>
        <v>0</v>
      </c>
      <c r="H52" s="49">
        <f t="shared" ref="H52:AD52" si="0">H19</f>
        <v>0</v>
      </c>
      <c r="I52" s="49">
        <f t="shared" si="0"/>
        <v>0</v>
      </c>
      <c r="J52" s="49">
        <f t="shared" si="0"/>
        <v>0</v>
      </c>
      <c r="K52" s="49">
        <f t="shared" si="0"/>
        <v>0</v>
      </c>
      <c r="L52" s="49">
        <f t="shared" si="0"/>
        <v>0</v>
      </c>
      <c r="M52" s="49">
        <f t="shared" si="0"/>
        <v>0.1</v>
      </c>
      <c r="N52" s="49">
        <f t="shared" si="0"/>
        <v>0.2</v>
      </c>
      <c r="O52" s="49">
        <f t="shared" si="0"/>
        <v>0.95</v>
      </c>
      <c r="P52" s="49">
        <f t="shared" si="0"/>
        <v>0.95</v>
      </c>
      <c r="Q52" s="49">
        <f t="shared" si="0"/>
        <v>0.95</v>
      </c>
      <c r="R52" s="49">
        <f t="shared" si="0"/>
        <v>0.95</v>
      </c>
      <c r="S52" s="49">
        <f t="shared" si="0"/>
        <v>0.5</v>
      </c>
      <c r="T52" s="49">
        <f t="shared" si="0"/>
        <v>0.95</v>
      </c>
      <c r="U52" s="49">
        <f t="shared" si="0"/>
        <v>0.95</v>
      </c>
      <c r="V52" s="49">
        <f t="shared" si="0"/>
        <v>0.95</v>
      </c>
      <c r="W52" s="49">
        <f t="shared" si="0"/>
        <v>0.95</v>
      </c>
      <c r="X52" s="49">
        <f t="shared" si="0"/>
        <v>0.7</v>
      </c>
      <c r="Y52" s="49">
        <f t="shared" si="0"/>
        <v>0.4</v>
      </c>
      <c r="Z52" s="49">
        <f t="shared" si="0"/>
        <v>0.4</v>
      </c>
      <c r="AA52" s="49">
        <f t="shared" si="0"/>
        <v>0.1</v>
      </c>
      <c r="AB52" s="49">
        <f t="shared" si="0"/>
        <v>0.1</v>
      </c>
      <c r="AC52" s="49">
        <f t="shared" si="0"/>
        <v>0.05</v>
      </c>
      <c r="AD52" s="49">
        <f t="shared" si="0"/>
        <v>0</v>
      </c>
    </row>
    <row r="53" spans="1:31">
      <c r="F53" s="43" t="s">
        <v>14</v>
      </c>
      <c r="G53" s="49">
        <f t="shared" ref="G53:AD53" si="1">G20</f>
        <v>0</v>
      </c>
      <c r="H53" s="49">
        <f t="shared" si="1"/>
        <v>0</v>
      </c>
      <c r="I53" s="49">
        <f t="shared" si="1"/>
        <v>0</v>
      </c>
      <c r="J53" s="49">
        <f t="shared" si="1"/>
        <v>0</v>
      </c>
      <c r="K53" s="49">
        <f t="shared" si="1"/>
        <v>0</v>
      </c>
      <c r="L53" s="49">
        <f t="shared" si="1"/>
        <v>0</v>
      </c>
      <c r="M53" s="49">
        <f t="shared" si="1"/>
        <v>0</v>
      </c>
      <c r="N53" s="49">
        <f t="shared" si="1"/>
        <v>0.1</v>
      </c>
      <c r="O53" s="49">
        <f t="shared" si="1"/>
        <v>0.3</v>
      </c>
      <c r="P53" s="49">
        <f t="shared" si="1"/>
        <v>0.3</v>
      </c>
      <c r="Q53" s="49">
        <f t="shared" si="1"/>
        <v>0.3</v>
      </c>
      <c r="R53" s="49">
        <f t="shared" si="1"/>
        <v>0.3</v>
      </c>
      <c r="S53" s="49">
        <f t="shared" si="1"/>
        <v>0.1</v>
      </c>
      <c r="T53" s="49">
        <f t="shared" si="1"/>
        <v>0.1</v>
      </c>
      <c r="U53" s="49">
        <f t="shared" si="1"/>
        <v>0.1</v>
      </c>
      <c r="V53" s="49">
        <f t="shared" si="1"/>
        <v>0.1</v>
      </c>
      <c r="W53" s="49">
        <f t="shared" si="1"/>
        <v>0.1</v>
      </c>
      <c r="X53" s="49">
        <f t="shared" si="1"/>
        <v>0.05</v>
      </c>
      <c r="Y53" s="49">
        <f t="shared" si="1"/>
        <v>0.05</v>
      </c>
      <c r="Z53" s="49">
        <f t="shared" si="1"/>
        <v>0</v>
      </c>
      <c r="AA53" s="49">
        <f t="shared" si="1"/>
        <v>0</v>
      </c>
      <c r="AB53" s="49">
        <f t="shared" si="1"/>
        <v>0</v>
      </c>
      <c r="AC53" s="49">
        <f t="shared" si="1"/>
        <v>0</v>
      </c>
      <c r="AD53" s="49">
        <f t="shared" si="1"/>
        <v>0</v>
      </c>
    </row>
    <row r="54" spans="1:31">
      <c r="F54" s="43" t="s">
        <v>15</v>
      </c>
      <c r="G54" s="49">
        <f t="shared" ref="G54:AD54" si="2">G21</f>
        <v>0</v>
      </c>
      <c r="H54" s="49">
        <f t="shared" si="2"/>
        <v>0</v>
      </c>
      <c r="I54" s="49">
        <f t="shared" si="2"/>
        <v>0</v>
      </c>
      <c r="J54" s="49">
        <f t="shared" si="2"/>
        <v>0</v>
      </c>
      <c r="K54" s="49">
        <f t="shared" si="2"/>
        <v>0</v>
      </c>
      <c r="L54" s="49">
        <f t="shared" si="2"/>
        <v>0</v>
      </c>
      <c r="M54" s="49">
        <f t="shared" si="2"/>
        <v>0</v>
      </c>
      <c r="N54" s="49">
        <f t="shared" si="2"/>
        <v>0.05</v>
      </c>
      <c r="O54" s="49">
        <f t="shared" si="2"/>
        <v>0.05</v>
      </c>
      <c r="P54" s="49">
        <f t="shared" si="2"/>
        <v>0.05</v>
      </c>
      <c r="Q54" s="49">
        <f t="shared" si="2"/>
        <v>0.05</v>
      </c>
      <c r="R54" s="49">
        <f t="shared" si="2"/>
        <v>0.05</v>
      </c>
      <c r="S54" s="49">
        <f t="shared" si="2"/>
        <v>0.05</v>
      </c>
      <c r="T54" s="49">
        <f t="shared" si="2"/>
        <v>0.05</v>
      </c>
      <c r="U54" s="49">
        <f t="shared" si="2"/>
        <v>0.05</v>
      </c>
      <c r="V54" s="49">
        <f t="shared" si="2"/>
        <v>0.05</v>
      </c>
      <c r="W54" s="49">
        <f t="shared" si="2"/>
        <v>0.05</v>
      </c>
      <c r="X54" s="49">
        <f t="shared" si="2"/>
        <v>0.05</v>
      </c>
      <c r="Y54" s="49">
        <f t="shared" si="2"/>
        <v>0</v>
      </c>
      <c r="Z54" s="49">
        <f t="shared" si="2"/>
        <v>0</v>
      </c>
      <c r="AA54" s="49">
        <f t="shared" si="2"/>
        <v>0</v>
      </c>
      <c r="AB54" s="49">
        <f t="shared" si="2"/>
        <v>0</v>
      </c>
      <c r="AC54" s="49">
        <f t="shared" si="2"/>
        <v>0</v>
      </c>
      <c r="AD54" s="49">
        <f t="shared" si="2"/>
        <v>0</v>
      </c>
    </row>
    <row r="56" spans="1:31">
      <c r="B56" s="43" t="s">
        <v>26</v>
      </c>
      <c r="C56" s="43" t="s">
        <v>28</v>
      </c>
      <c r="D56" s="43" t="s">
        <v>2</v>
      </c>
      <c r="E56" s="43" t="s">
        <v>27</v>
      </c>
      <c r="F56" s="43" t="s">
        <v>13</v>
      </c>
      <c r="G56" s="49">
        <v>16</v>
      </c>
      <c r="H56" s="49">
        <v>16</v>
      </c>
      <c r="I56" s="49">
        <v>16</v>
      </c>
      <c r="J56" s="49">
        <v>16</v>
      </c>
      <c r="K56" s="49">
        <v>16</v>
      </c>
      <c r="L56" s="49">
        <v>16</v>
      </c>
      <c r="M56" s="49">
        <v>20</v>
      </c>
      <c r="N56" s="49">
        <v>20</v>
      </c>
      <c r="O56" s="49">
        <v>20</v>
      </c>
      <c r="P56" s="49">
        <v>20</v>
      </c>
      <c r="Q56" s="49">
        <v>20</v>
      </c>
      <c r="R56" s="49">
        <v>20</v>
      </c>
      <c r="S56" s="49">
        <v>20</v>
      </c>
      <c r="T56" s="49">
        <v>20</v>
      </c>
      <c r="U56" s="49">
        <v>20</v>
      </c>
      <c r="V56" s="49">
        <v>20</v>
      </c>
      <c r="W56" s="49">
        <v>20</v>
      </c>
      <c r="X56" s="49">
        <v>20</v>
      </c>
      <c r="Y56" s="49">
        <v>20</v>
      </c>
      <c r="Z56" s="49">
        <v>20</v>
      </c>
      <c r="AA56" s="49">
        <v>20</v>
      </c>
      <c r="AB56" s="49">
        <v>20</v>
      </c>
      <c r="AC56" s="49">
        <v>16</v>
      </c>
      <c r="AD56" s="49">
        <v>16</v>
      </c>
    </row>
    <row r="57" spans="1:31">
      <c r="F57" s="43" t="s">
        <v>14</v>
      </c>
      <c r="G57" s="49">
        <v>16</v>
      </c>
      <c r="H57" s="49">
        <v>16</v>
      </c>
      <c r="I57" s="49">
        <v>16</v>
      </c>
      <c r="J57" s="49">
        <v>16</v>
      </c>
      <c r="K57" s="49">
        <v>16</v>
      </c>
      <c r="L57" s="49">
        <v>16</v>
      </c>
      <c r="M57" s="49">
        <v>20</v>
      </c>
      <c r="N57" s="49">
        <v>20</v>
      </c>
      <c r="O57" s="49">
        <v>20</v>
      </c>
      <c r="P57" s="49">
        <v>20</v>
      </c>
      <c r="Q57" s="49">
        <v>20</v>
      </c>
      <c r="R57" s="49">
        <v>20</v>
      </c>
      <c r="S57" s="49">
        <v>20</v>
      </c>
      <c r="T57" s="49">
        <v>20</v>
      </c>
      <c r="U57" s="49">
        <v>20</v>
      </c>
      <c r="V57" s="49">
        <v>20</v>
      </c>
      <c r="W57" s="49">
        <v>20</v>
      </c>
      <c r="X57" s="49">
        <v>20</v>
      </c>
      <c r="Y57" s="49">
        <v>16</v>
      </c>
      <c r="Z57" s="49">
        <v>16</v>
      </c>
      <c r="AA57" s="49">
        <v>16</v>
      </c>
      <c r="AB57" s="49">
        <v>16</v>
      </c>
      <c r="AC57" s="49">
        <v>16</v>
      </c>
      <c r="AD57" s="49">
        <v>16</v>
      </c>
    </row>
    <row r="58" spans="1:31">
      <c r="F58" s="43" t="s">
        <v>15</v>
      </c>
      <c r="G58" s="49">
        <v>16</v>
      </c>
      <c r="H58" s="49">
        <v>16</v>
      </c>
      <c r="I58" s="49">
        <v>16</v>
      </c>
      <c r="J58" s="49">
        <v>16</v>
      </c>
      <c r="K58" s="49">
        <v>16</v>
      </c>
      <c r="L58" s="49">
        <v>16</v>
      </c>
      <c r="M58" s="49">
        <v>16</v>
      </c>
      <c r="N58" s="49">
        <v>16</v>
      </c>
      <c r="O58" s="49">
        <v>16</v>
      </c>
      <c r="P58" s="49">
        <v>16</v>
      </c>
      <c r="Q58" s="49">
        <v>16</v>
      </c>
      <c r="R58" s="49">
        <v>16</v>
      </c>
      <c r="S58" s="49">
        <v>16</v>
      </c>
      <c r="T58" s="49">
        <v>16</v>
      </c>
      <c r="U58" s="49">
        <v>16</v>
      </c>
      <c r="V58" s="49">
        <v>16</v>
      </c>
      <c r="W58" s="49">
        <v>16</v>
      </c>
      <c r="X58" s="49">
        <v>16</v>
      </c>
      <c r="Y58" s="49">
        <v>16</v>
      </c>
      <c r="Z58" s="49">
        <v>16</v>
      </c>
      <c r="AA58" s="49">
        <v>16</v>
      </c>
      <c r="AB58" s="49">
        <v>16</v>
      </c>
      <c r="AC58" s="49">
        <v>16</v>
      </c>
      <c r="AD58" s="49">
        <v>16</v>
      </c>
    </row>
    <row r="60" spans="1:31">
      <c r="A60" s="6" t="s">
        <v>23</v>
      </c>
      <c r="B60" s="47"/>
      <c r="C60" s="47"/>
      <c r="D60" s="47"/>
      <c r="E60" s="47"/>
      <c r="F60" s="47"/>
      <c r="G60" s="48"/>
      <c r="H60" s="48"/>
      <c r="I60" s="48"/>
      <c r="J60" s="48"/>
      <c r="K60" s="48"/>
      <c r="L60" s="48"/>
      <c r="M60" s="48"/>
      <c r="N60" s="48"/>
      <c r="O60" s="48"/>
      <c r="P60" s="48"/>
      <c r="Q60" s="48"/>
      <c r="R60" s="48"/>
      <c r="S60" s="48"/>
      <c r="T60" s="48"/>
      <c r="U60" s="48"/>
      <c r="V60" s="48"/>
      <c r="W60" s="48"/>
      <c r="X60" s="48"/>
      <c r="Y60" s="48"/>
      <c r="Z60" s="48"/>
      <c r="AA60" s="48"/>
      <c r="AB60" s="48"/>
      <c r="AC60" s="48"/>
      <c r="AD60" s="48"/>
      <c r="AE60" s="47"/>
    </row>
    <row r="61" spans="1:31">
      <c r="B61" s="43" t="s">
        <v>20</v>
      </c>
      <c r="C61" s="43" t="s">
        <v>18</v>
      </c>
      <c r="D61" s="43" t="s">
        <v>2</v>
      </c>
      <c r="E61" s="43" t="s">
        <v>2</v>
      </c>
      <c r="F61" s="43" t="s">
        <v>13</v>
      </c>
      <c r="G61" s="49">
        <v>0.75</v>
      </c>
      <c r="H61" s="49">
        <v>0.75</v>
      </c>
      <c r="I61" s="49">
        <v>0.75</v>
      </c>
      <c r="J61" s="49">
        <v>0.75</v>
      </c>
      <c r="K61" s="49">
        <v>0.75</v>
      </c>
      <c r="L61" s="49">
        <v>0.75</v>
      </c>
      <c r="M61" s="49">
        <v>0.75</v>
      </c>
      <c r="N61" s="49">
        <v>0.75</v>
      </c>
      <c r="O61" s="49">
        <v>0.95</v>
      </c>
      <c r="P61" s="49">
        <v>0.95</v>
      </c>
      <c r="Q61" s="49">
        <v>0.95</v>
      </c>
      <c r="R61" s="49">
        <v>0.95</v>
      </c>
      <c r="S61" s="49">
        <v>0.95</v>
      </c>
      <c r="T61" s="49">
        <v>0.95</v>
      </c>
      <c r="U61" s="49">
        <v>0.95</v>
      </c>
      <c r="V61" s="49">
        <v>0.95</v>
      </c>
      <c r="W61" s="49">
        <v>0.95</v>
      </c>
      <c r="X61" s="49">
        <v>0.95</v>
      </c>
      <c r="Y61" s="49">
        <v>0.75</v>
      </c>
      <c r="Z61" s="49">
        <v>0.75</v>
      </c>
      <c r="AA61" s="49">
        <v>0.75</v>
      </c>
      <c r="AB61" s="49">
        <v>0.75</v>
      </c>
      <c r="AC61" s="49">
        <v>0.75</v>
      </c>
      <c r="AD61" s="49">
        <v>0.75</v>
      </c>
    </row>
    <row r="62" spans="1:31">
      <c r="F62" s="43" t="s">
        <v>14</v>
      </c>
      <c r="G62" s="49">
        <v>0.75</v>
      </c>
      <c r="H62" s="49">
        <v>0.75</v>
      </c>
      <c r="I62" s="49">
        <v>0.75</v>
      </c>
      <c r="J62" s="49">
        <v>0.75</v>
      </c>
      <c r="K62" s="49">
        <v>0.75</v>
      </c>
      <c r="L62" s="49">
        <v>0.75</v>
      </c>
      <c r="M62" s="49">
        <v>0.75</v>
      </c>
      <c r="N62" s="49">
        <v>0.75</v>
      </c>
      <c r="O62" s="49">
        <v>0.75</v>
      </c>
      <c r="P62" s="49">
        <v>0.75</v>
      </c>
      <c r="Q62" s="49">
        <v>0.75</v>
      </c>
      <c r="R62" s="49">
        <v>0.75</v>
      </c>
      <c r="S62" s="49">
        <v>0.75</v>
      </c>
      <c r="T62" s="49">
        <v>0.75</v>
      </c>
      <c r="U62" s="49">
        <v>0.75</v>
      </c>
      <c r="V62" s="49">
        <v>0.75</v>
      </c>
      <c r="W62" s="49">
        <v>0.75</v>
      </c>
      <c r="X62" s="49">
        <v>0.75</v>
      </c>
      <c r="Y62" s="49">
        <v>0.75</v>
      </c>
      <c r="Z62" s="49">
        <v>0.75</v>
      </c>
      <c r="AA62" s="49">
        <v>0.75</v>
      </c>
      <c r="AB62" s="49">
        <v>0.75</v>
      </c>
      <c r="AC62" s="49">
        <v>0.75</v>
      </c>
      <c r="AD62" s="49">
        <v>0.75</v>
      </c>
    </row>
    <row r="63" spans="1:31">
      <c r="F63" s="43" t="s">
        <v>15</v>
      </c>
      <c r="G63" s="49">
        <v>0.75</v>
      </c>
      <c r="H63" s="49">
        <v>0.75</v>
      </c>
      <c r="I63" s="49">
        <v>0.75</v>
      </c>
      <c r="J63" s="49">
        <v>0.75</v>
      </c>
      <c r="K63" s="49">
        <v>0.75</v>
      </c>
      <c r="L63" s="49">
        <v>0.75</v>
      </c>
      <c r="M63" s="49">
        <v>0.75</v>
      </c>
      <c r="N63" s="49">
        <v>0.75</v>
      </c>
      <c r="O63" s="49">
        <v>0.75</v>
      </c>
      <c r="P63" s="49">
        <v>0.75</v>
      </c>
      <c r="Q63" s="49">
        <v>0.75</v>
      </c>
      <c r="R63" s="49">
        <v>0.75</v>
      </c>
      <c r="S63" s="49">
        <v>0.75</v>
      </c>
      <c r="T63" s="49">
        <v>0.75</v>
      </c>
      <c r="U63" s="49">
        <v>0.75</v>
      </c>
      <c r="V63" s="49">
        <v>0.75</v>
      </c>
      <c r="W63" s="49">
        <v>0.75</v>
      </c>
      <c r="X63" s="49">
        <v>0.75</v>
      </c>
      <c r="Y63" s="49">
        <v>0.75</v>
      </c>
      <c r="Z63" s="49">
        <v>0.75</v>
      </c>
      <c r="AA63" s="49">
        <v>0.75</v>
      </c>
      <c r="AB63" s="49">
        <v>0.75</v>
      </c>
      <c r="AC63" s="49">
        <v>0.75</v>
      </c>
      <c r="AD63" s="49">
        <v>0.75</v>
      </c>
    </row>
    <row r="65" spans="1:31">
      <c r="B65" s="43" t="s">
        <v>22</v>
      </c>
      <c r="C65" s="43" t="s">
        <v>18</v>
      </c>
      <c r="D65" s="43" t="s">
        <v>2</v>
      </c>
      <c r="E65" s="43" t="s">
        <v>2</v>
      </c>
      <c r="F65" s="43" t="s">
        <v>13</v>
      </c>
      <c r="G65" s="49">
        <v>0</v>
      </c>
      <c r="H65" s="49">
        <v>0</v>
      </c>
      <c r="I65" s="49">
        <v>0</v>
      </c>
      <c r="J65" s="49">
        <v>0</v>
      </c>
      <c r="K65" s="49">
        <v>0</v>
      </c>
      <c r="L65" s="49">
        <v>0</v>
      </c>
      <c r="M65" s="49">
        <v>0.1</v>
      </c>
      <c r="N65" s="49">
        <v>0.1</v>
      </c>
      <c r="O65" s="49">
        <v>0.2</v>
      </c>
      <c r="P65" s="49">
        <v>0.2</v>
      </c>
      <c r="Q65" s="49">
        <v>0.2</v>
      </c>
      <c r="R65" s="49">
        <v>0.2</v>
      </c>
      <c r="S65" s="49">
        <v>0.2</v>
      </c>
      <c r="T65" s="49">
        <v>0.2</v>
      </c>
      <c r="U65" s="49">
        <v>0.2</v>
      </c>
      <c r="V65" s="49">
        <v>0.2</v>
      </c>
      <c r="W65" s="49">
        <v>0.1</v>
      </c>
      <c r="X65" s="49">
        <v>0</v>
      </c>
      <c r="Y65" s="49">
        <v>0</v>
      </c>
      <c r="Z65" s="49">
        <v>0</v>
      </c>
      <c r="AA65" s="49">
        <v>0</v>
      </c>
      <c r="AB65" s="49">
        <v>0</v>
      </c>
      <c r="AC65" s="49">
        <v>0</v>
      </c>
      <c r="AD65" s="49">
        <v>0</v>
      </c>
    </row>
    <row r="66" spans="1:31">
      <c r="F66" s="43" t="s">
        <v>14</v>
      </c>
      <c r="G66" s="49">
        <v>0</v>
      </c>
      <c r="H66" s="49">
        <v>0</v>
      </c>
      <c r="I66" s="49">
        <v>0</v>
      </c>
      <c r="J66" s="49">
        <v>0</v>
      </c>
      <c r="K66" s="49">
        <v>0</v>
      </c>
      <c r="L66" s="49">
        <v>0</v>
      </c>
      <c r="M66" s="49">
        <v>0</v>
      </c>
      <c r="N66" s="49">
        <v>0</v>
      </c>
      <c r="O66" s="49">
        <v>0</v>
      </c>
      <c r="P66" s="49">
        <v>0</v>
      </c>
      <c r="Q66" s="49">
        <v>0</v>
      </c>
      <c r="R66" s="49">
        <v>0</v>
      </c>
      <c r="S66" s="49">
        <v>0</v>
      </c>
      <c r="T66" s="49">
        <v>0</v>
      </c>
      <c r="U66" s="49">
        <v>0</v>
      </c>
      <c r="V66" s="49">
        <v>0</v>
      </c>
      <c r="W66" s="49">
        <v>0</v>
      </c>
      <c r="X66" s="49">
        <v>0</v>
      </c>
      <c r="Y66" s="49">
        <v>0</v>
      </c>
      <c r="Z66" s="49">
        <v>0</v>
      </c>
      <c r="AA66" s="49">
        <v>0</v>
      </c>
      <c r="AB66" s="49">
        <v>0</v>
      </c>
      <c r="AC66" s="49">
        <v>0</v>
      </c>
      <c r="AD66" s="49">
        <v>0</v>
      </c>
    </row>
    <row r="67" spans="1:31">
      <c r="F67" s="43" t="s">
        <v>15</v>
      </c>
      <c r="G67" s="49">
        <v>0</v>
      </c>
      <c r="H67" s="49">
        <v>0</v>
      </c>
      <c r="I67" s="49">
        <v>0</v>
      </c>
      <c r="J67" s="49">
        <v>0</v>
      </c>
      <c r="K67" s="49">
        <v>0</v>
      </c>
      <c r="L67" s="49">
        <v>0</v>
      </c>
      <c r="M67" s="49">
        <v>0</v>
      </c>
      <c r="N67" s="49">
        <v>0</v>
      </c>
      <c r="O67" s="49">
        <v>0</v>
      </c>
      <c r="P67" s="49">
        <v>0</v>
      </c>
      <c r="Q67" s="49">
        <v>0</v>
      </c>
      <c r="R67" s="49">
        <v>0</v>
      </c>
      <c r="S67" s="49">
        <v>0</v>
      </c>
      <c r="T67" s="49">
        <v>0</v>
      </c>
      <c r="U67" s="49">
        <v>0</v>
      </c>
      <c r="V67" s="49">
        <v>0</v>
      </c>
      <c r="W67" s="49">
        <v>0</v>
      </c>
      <c r="X67" s="49">
        <v>0</v>
      </c>
      <c r="Y67" s="49">
        <v>0</v>
      </c>
      <c r="Z67" s="49">
        <v>0</v>
      </c>
      <c r="AA67" s="49">
        <v>0</v>
      </c>
      <c r="AB67" s="49">
        <v>0</v>
      </c>
      <c r="AC67" s="49">
        <v>0</v>
      </c>
      <c r="AD67" s="49">
        <v>0</v>
      </c>
    </row>
    <row r="69" spans="1:31">
      <c r="B69" s="43" t="s">
        <v>1</v>
      </c>
      <c r="C69" s="43" t="s">
        <v>2</v>
      </c>
      <c r="D69" s="43" t="s">
        <v>2</v>
      </c>
      <c r="F69" s="43" t="s">
        <v>12</v>
      </c>
      <c r="G69" s="49">
        <v>1</v>
      </c>
      <c r="H69" s="49">
        <v>1</v>
      </c>
      <c r="I69" s="49">
        <v>1</v>
      </c>
      <c r="J69" s="49">
        <v>1</v>
      </c>
      <c r="K69" s="49">
        <v>1</v>
      </c>
      <c r="L69" s="49">
        <v>1</v>
      </c>
      <c r="M69" s="49">
        <v>1</v>
      </c>
      <c r="N69" s="49">
        <v>1</v>
      </c>
      <c r="O69" s="49">
        <v>1</v>
      </c>
      <c r="P69" s="49">
        <v>1</v>
      </c>
      <c r="Q69" s="49">
        <v>1</v>
      </c>
      <c r="R69" s="49">
        <v>1</v>
      </c>
      <c r="S69" s="49">
        <v>1</v>
      </c>
      <c r="T69" s="49">
        <v>1</v>
      </c>
      <c r="U69" s="49">
        <v>1</v>
      </c>
      <c r="V69" s="49">
        <v>1</v>
      </c>
      <c r="W69" s="49">
        <v>1</v>
      </c>
      <c r="X69" s="49">
        <v>1</v>
      </c>
      <c r="Y69" s="49">
        <v>1</v>
      </c>
      <c r="Z69" s="49">
        <v>1</v>
      </c>
      <c r="AA69" s="49">
        <v>1</v>
      </c>
      <c r="AB69" s="49">
        <v>1</v>
      </c>
      <c r="AC69" s="49">
        <v>1</v>
      </c>
      <c r="AD69" s="49">
        <v>1</v>
      </c>
    </row>
    <row r="71" spans="1:31">
      <c r="B71" s="43" t="s">
        <v>26</v>
      </c>
      <c r="C71" s="43" t="s">
        <v>2</v>
      </c>
      <c r="D71" s="43" t="s">
        <v>2</v>
      </c>
      <c r="E71" s="43" t="s">
        <v>27</v>
      </c>
      <c r="F71" s="43" t="s">
        <v>13</v>
      </c>
      <c r="G71" s="49">
        <v>27</v>
      </c>
      <c r="H71" s="49">
        <v>27</v>
      </c>
      <c r="I71" s="49">
        <v>27</v>
      </c>
      <c r="J71" s="49">
        <v>27</v>
      </c>
      <c r="K71" s="49">
        <v>27</v>
      </c>
      <c r="L71" s="49">
        <v>27</v>
      </c>
      <c r="M71" s="49">
        <v>27</v>
      </c>
      <c r="N71" s="49">
        <v>27</v>
      </c>
      <c r="O71" s="49">
        <v>27</v>
      </c>
      <c r="P71" s="49">
        <v>27</v>
      </c>
      <c r="Q71" s="49">
        <v>27</v>
      </c>
      <c r="R71" s="49">
        <v>27</v>
      </c>
      <c r="S71" s="49">
        <v>27</v>
      </c>
      <c r="T71" s="49">
        <v>27</v>
      </c>
      <c r="U71" s="49">
        <v>27</v>
      </c>
      <c r="V71" s="49">
        <v>27</v>
      </c>
      <c r="W71" s="49">
        <v>27</v>
      </c>
      <c r="X71" s="49">
        <v>27</v>
      </c>
      <c r="Y71" s="49">
        <v>27</v>
      </c>
      <c r="Z71" s="49">
        <v>27</v>
      </c>
      <c r="AA71" s="49">
        <v>27</v>
      </c>
      <c r="AB71" s="49">
        <v>27</v>
      </c>
      <c r="AC71" s="49">
        <v>27</v>
      </c>
      <c r="AD71" s="49">
        <v>27</v>
      </c>
    </row>
    <row r="72" spans="1:31">
      <c r="F72" s="43" t="s">
        <v>14</v>
      </c>
      <c r="G72" s="49">
        <v>27</v>
      </c>
      <c r="H72" s="49">
        <v>27</v>
      </c>
      <c r="I72" s="49">
        <v>27</v>
      </c>
      <c r="J72" s="49">
        <v>27</v>
      </c>
      <c r="K72" s="49">
        <v>27</v>
      </c>
      <c r="L72" s="49">
        <v>27</v>
      </c>
      <c r="M72" s="49">
        <v>27</v>
      </c>
      <c r="N72" s="49">
        <v>27</v>
      </c>
      <c r="O72" s="49">
        <v>27</v>
      </c>
      <c r="P72" s="49">
        <v>27</v>
      </c>
      <c r="Q72" s="49">
        <v>27</v>
      </c>
      <c r="R72" s="49">
        <v>27</v>
      </c>
      <c r="S72" s="49">
        <v>27</v>
      </c>
      <c r="T72" s="49">
        <v>27</v>
      </c>
      <c r="U72" s="49">
        <v>27</v>
      </c>
      <c r="V72" s="49">
        <v>27</v>
      </c>
      <c r="W72" s="49">
        <v>27</v>
      </c>
      <c r="X72" s="49">
        <v>27</v>
      </c>
      <c r="Y72" s="49">
        <v>27</v>
      </c>
      <c r="Z72" s="49">
        <v>27</v>
      </c>
      <c r="AA72" s="49">
        <v>27</v>
      </c>
      <c r="AB72" s="49">
        <v>27</v>
      </c>
      <c r="AC72" s="49">
        <v>27</v>
      </c>
      <c r="AD72" s="49">
        <v>27</v>
      </c>
    </row>
    <row r="73" spans="1:31">
      <c r="F73" s="43" t="s">
        <v>15</v>
      </c>
      <c r="G73" s="49">
        <v>27</v>
      </c>
      <c r="H73" s="49">
        <v>27</v>
      </c>
      <c r="I73" s="49">
        <v>27</v>
      </c>
      <c r="J73" s="49">
        <v>27</v>
      </c>
      <c r="K73" s="49">
        <v>27</v>
      </c>
      <c r="L73" s="49">
        <v>27</v>
      </c>
      <c r="M73" s="49">
        <v>27</v>
      </c>
      <c r="N73" s="49">
        <v>27</v>
      </c>
      <c r="O73" s="49">
        <v>27</v>
      </c>
      <c r="P73" s="49">
        <v>27</v>
      </c>
      <c r="Q73" s="49">
        <v>27</v>
      </c>
      <c r="R73" s="49">
        <v>27</v>
      </c>
      <c r="S73" s="49">
        <v>27</v>
      </c>
      <c r="T73" s="49">
        <v>27</v>
      </c>
      <c r="U73" s="49">
        <v>27</v>
      </c>
      <c r="V73" s="49">
        <v>27</v>
      </c>
      <c r="W73" s="49">
        <v>27</v>
      </c>
      <c r="X73" s="49">
        <v>27</v>
      </c>
      <c r="Y73" s="49">
        <v>27</v>
      </c>
      <c r="Z73" s="49">
        <v>27</v>
      </c>
      <c r="AA73" s="49">
        <v>27</v>
      </c>
      <c r="AB73" s="49">
        <v>27</v>
      </c>
      <c r="AC73" s="49">
        <v>27</v>
      </c>
      <c r="AD73" s="49">
        <v>27</v>
      </c>
    </row>
    <row r="75" spans="1:31">
      <c r="B75" s="43" t="s">
        <v>29</v>
      </c>
      <c r="C75" s="43" t="s">
        <v>2</v>
      </c>
      <c r="D75" s="43" t="s">
        <v>2</v>
      </c>
      <c r="E75" s="43" t="s">
        <v>27</v>
      </c>
      <c r="F75" s="43" t="s">
        <v>13</v>
      </c>
      <c r="G75" s="49">
        <v>27</v>
      </c>
      <c r="H75" s="49">
        <v>27</v>
      </c>
      <c r="I75" s="49">
        <v>27</v>
      </c>
      <c r="J75" s="49">
        <v>27</v>
      </c>
      <c r="K75" s="49">
        <v>27</v>
      </c>
      <c r="L75" s="49">
        <v>27</v>
      </c>
      <c r="M75" s="49">
        <v>27</v>
      </c>
      <c r="N75" s="49">
        <v>27</v>
      </c>
      <c r="O75" s="49">
        <v>27</v>
      </c>
      <c r="P75" s="49">
        <v>27</v>
      </c>
      <c r="Q75" s="49">
        <v>27</v>
      </c>
      <c r="R75" s="49">
        <v>27</v>
      </c>
      <c r="S75" s="49">
        <v>27</v>
      </c>
      <c r="T75" s="49">
        <v>27</v>
      </c>
      <c r="U75" s="49">
        <v>27</v>
      </c>
      <c r="V75" s="49">
        <v>27</v>
      </c>
      <c r="W75" s="49">
        <v>27</v>
      </c>
      <c r="X75" s="49">
        <v>27</v>
      </c>
      <c r="Y75" s="49">
        <v>27</v>
      </c>
      <c r="Z75" s="49">
        <v>27</v>
      </c>
      <c r="AA75" s="49">
        <v>27</v>
      </c>
      <c r="AB75" s="49">
        <v>27</v>
      </c>
      <c r="AC75" s="49">
        <v>27</v>
      </c>
      <c r="AD75" s="49">
        <v>27</v>
      </c>
    </row>
    <row r="76" spans="1:31">
      <c r="F76" s="43" t="s">
        <v>14</v>
      </c>
      <c r="G76" s="49">
        <v>27</v>
      </c>
      <c r="H76" s="49">
        <v>27</v>
      </c>
      <c r="I76" s="49">
        <v>27</v>
      </c>
      <c r="J76" s="49">
        <v>27</v>
      </c>
      <c r="K76" s="49">
        <v>27</v>
      </c>
      <c r="L76" s="49">
        <v>27</v>
      </c>
      <c r="M76" s="49">
        <v>27</v>
      </c>
      <c r="N76" s="49">
        <v>27</v>
      </c>
      <c r="O76" s="49">
        <v>27</v>
      </c>
      <c r="P76" s="49">
        <v>27</v>
      </c>
      <c r="Q76" s="49">
        <v>27</v>
      </c>
      <c r="R76" s="49">
        <v>27</v>
      </c>
      <c r="S76" s="49">
        <v>27</v>
      </c>
      <c r="T76" s="49">
        <v>27</v>
      </c>
      <c r="U76" s="49">
        <v>27</v>
      </c>
      <c r="V76" s="49">
        <v>27</v>
      </c>
      <c r="W76" s="49">
        <v>27</v>
      </c>
      <c r="X76" s="49">
        <v>27</v>
      </c>
      <c r="Y76" s="49">
        <v>27</v>
      </c>
      <c r="Z76" s="49">
        <v>27</v>
      </c>
      <c r="AA76" s="49">
        <v>27</v>
      </c>
      <c r="AB76" s="49">
        <v>27</v>
      </c>
      <c r="AC76" s="49">
        <v>27</v>
      </c>
      <c r="AD76" s="49">
        <v>27</v>
      </c>
    </row>
    <row r="77" spans="1:31">
      <c r="F77" s="43" t="s">
        <v>15</v>
      </c>
      <c r="G77" s="49">
        <v>27</v>
      </c>
      <c r="H77" s="49">
        <v>27</v>
      </c>
      <c r="I77" s="49">
        <v>27</v>
      </c>
      <c r="J77" s="49">
        <v>27</v>
      </c>
      <c r="K77" s="49">
        <v>27</v>
      </c>
      <c r="L77" s="49">
        <v>27</v>
      </c>
      <c r="M77" s="49">
        <v>27</v>
      </c>
      <c r="N77" s="49">
        <v>27</v>
      </c>
      <c r="O77" s="49">
        <v>27</v>
      </c>
      <c r="P77" s="49">
        <v>27</v>
      </c>
      <c r="Q77" s="49">
        <v>27</v>
      </c>
      <c r="R77" s="49">
        <v>27</v>
      </c>
      <c r="S77" s="49">
        <v>27</v>
      </c>
      <c r="T77" s="49">
        <v>27</v>
      </c>
      <c r="U77" s="49">
        <v>27</v>
      </c>
      <c r="V77" s="49">
        <v>27</v>
      </c>
      <c r="W77" s="49">
        <v>27</v>
      </c>
      <c r="X77" s="49">
        <v>27</v>
      </c>
      <c r="Y77" s="49">
        <v>27</v>
      </c>
      <c r="Z77" s="49">
        <v>27</v>
      </c>
      <c r="AA77" s="49">
        <v>27</v>
      </c>
      <c r="AB77" s="49">
        <v>27</v>
      </c>
      <c r="AC77" s="49">
        <v>27</v>
      </c>
      <c r="AD77" s="49">
        <v>27</v>
      </c>
    </row>
    <row r="79" spans="1:31">
      <c r="A79" s="6" t="s">
        <v>24</v>
      </c>
      <c r="B79" s="47"/>
      <c r="C79" s="47"/>
      <c r="D79" s="47"/>
      <c r="E79" s="47"/>
      <c r="F79" s="47"/>
      <c r="G79" s="48"/>
      <c r="H79" s="48"/>
      <c r="I79" s="48"/>
      <c r="J79" s="48"/>
      <c r="K79" s="48"/>
      <c r="L79" s="48"/>
      <c r="M79" s="48"/>
      <c r="N79" s="48"/>
      <c r="O79" s="48"/>
      <c r="P79" s="48"/>
      <c r="Q79" s="48"/>
      <c r="R79" s="48"/>
      <c r="S79" s="48"/>
      <c r="T79" s="48"/>
      <c r="U79" s="48"/>
      <c r="V79" s="48"/>
      <c r="W79" s="48"/>
      <c r="X79" s="48"/>
      <c r="Y79" s="48"/>
      <c r="Z79" s="48"/>
      <c r="AA79" s="48"/>
      <c r="AB79" s="48"/>
      <c r="AC79" s="48"/>
      <c r="AD79" s="48"/>
      <c r="AE79" s="47"/>
    </row>
    <row r="80" spans="1:31">
      <c r="B80" s="43" t="s">
        <v>22</v>
      </c>
      <c r="C80" s="43" t="s">
        <v>2</v>
      </c>
      <c r="D80" s="43" t="s">
        <v>2</v>
      </c>
      <c r="E80" s="43" t="s">
        <v>2</v>
      </c>
      <c r="F80" s="43" t="s">
        <v>13</v>
      </c>
      <c r="G80" s="49">
        <v>0.05</v>
      </c>
      <c r="H80" s="49">
        <v>0.05</v>
      </c>
      <c r="I80" s="49">
        <v>0.05</v>
      </c>
      <c r="J80" s="49">
        <v>0.05</v>
      </c>
      <c r="K80" s="49">
        <v>0.05</v>
      </c>
      <c r="L80" s="49">
        <v>0.05</v>
      </c>
      <c r="M80" s="49">
        <v>0.25</v>
      </c>
      <c r="N80" s="49">
        <v>0.25</v>
      </c>
      <c r="O80" s="49">
        <v>0.5</v>
      </c>
      <c r="P80" s="49">
        <v>0.5</v>
      </c>
      <c r="Q80" s="49">
        <v>0.5</v>
      </c>
      <c r="R80" s="49">
        <v>0.5</v>
      </c>
      <c r="S80" s="49">
        <v>0.5</v>
      </c>
      <c r="T80" s="49">
        <v>0.5</v>
      </c>
      <c r="U80" s="49">
        <v>0.5</v>
      </c>
      <c r="V80" s="49">
        <v>0.5</v>
      </c>
      <c r="W80" s="49">
        <v>0.5</v>
      </c>
      <c r="X80" s="49">
        <v>0.5</v>
      </c>
      <c r="Y80" s="49">
        <v>0.25</v>
      </c>
      <c r="Z80" s="49">
        <v>0.25</v>
      </c>
      <c r="AA80" s="49">
        <v>0.05</v>
      </c>
      <c r="AB80" s="49">
        <v>0.05</v>
      </c>
      <c r="AC80" s="49">
        <v>0.05</v>
      </c>
      <c r="AD80" s="49">
        <v>0.05</v>
      </c>
    </row>
    <row r="81" spans="1:31">
      <c r="F81" s="43" t="s">
        <v>14</v>
      </c>
      <c r="G81" s="49">
        <v>0.05</v>
      </c>
      <c r="H81" s="49">
        <v>0.05</v>
      </c>
      <c r="I81" s="49">
        <v>0.05</v>
      </c>
      <c r="J81" s="49">
        <v>0.05</v>
      </c>
      <c r="K81" s="49">
        <v>0.05</v>
      </c>
      <c r="L81" s="49">
        <v>0.05</v>
      </c>
      <c r="M81" s="49">
        <v>0.05</v>
      </c>
      <c r="N81" s="49">
        <v>0.1</v>
      </c>
      <c r="O81" s="49">
        <v>0.1</v>
      </c>
      <c r="P81" s="49">
        <v>0.1</v>
      </c>
      <c r="Q81" s="49">
        <v>0.1</v>
      </c>
      <c r="R81" s="49">
        <v>0.1</v>
      </c>
      <c r="S81" s="49">
        <v>0.1</v>
      </c>
      <c r="T81" s="49">
        <v>0.1</v>
      </c>
      <c r="U81" s="49">
        <v>0.05</v>
      </c>
      <c r="V81" s="49">
        <v>0.05</v>
      </c>
      <c r="W81" s="49">
        <v>0.05</v>
      </c>
      <c r="X81" s="49">
        <v>0.05</v>
      </c>
      <c r="Y81" s="49">
        <v>0.05</v>
      </c>
      <c r="Z81" s="49">
        <v>0.05</v>
      </c>
      <c r="AA81" s="49">
        <v>0.05</v>
      </c>
      <c r="AB81" s="49">
        <v>0.05</v>
      </c>
      <c r="AC81" s="49">
        <v>0.05</v>
      </c>
      <c r="AD81" s="49">
        <v>0.05</v>
      </c>
    </row>
    <row r="82" spans="1:31">
      <c r="F82" s="43" t="s">
        <v>15</v>
      </c>
      <c r="G82" s="49">
        <v>0.05</v>
      </c>
      <c r="H82" s="49">
        <v>0.05</v>
      </c>
      <c r="I82" s="49">
        <v>0.05</v>
      </c>
      <c r="J82" s="49">
        <v>0.05</v>
      </c>
      <c r="K82" s="49">
        <v>0.05</v>
      </c>
      <c r="L82" s="49">
        <v>0.05</v>
      </c>
      <c r="M82" s="49">
        <v>0.05</v>
      </c>
      <c r="N82" s="49">
        <v>0.05</v>
      </c>
      <c r="O82" s="49">
        <v>0.05</v>
      </c>
      <c r="P82" s="49">
        <v>0.05</v>
      </c>
      <c r="Q82" s="49">
        <v>0.05</v>
      </c>
      <c r="R82" s="49">
        <v>0.05</v>
      </c>
      <c r="S82" s="49">
        <v>0.05</v>
      </c>
      <c r="T82" s="49">
        <v>0.05</v>
      </c>
      <c r="U82" s="49">
        <v>0.05</v>
      </c>
      <c r="V82" s="49">
        <v>0.05</v>
      </c>
      <c r="W82" s="49">
        <v>0.05</v>
      </c>
      <c r="X82" s="49">
        <v>0.05</v>
      </c>
      <c r="Y82" s="49">
        <v>0.05</v>
      </c>
      <c r="Z82" s="49">
        <v>0.05</v>
      </c>
      <c r="AA82" s="49">
        <v>0.05</v>
      </c>
      <c r="AB82" s="49">
        <v>0.05</v>
      </c>
      <c r="AC82" s="49">
        <v>0.05</v>
      </c>
      <c r="AD82" s="49">
        <v>0.05</v>
      </c>
    </row>
    <row r="84" spans="1:31">
      <c r="B84" s="43" t="s">
        <v>16</v>
      </c>
      <c r="C84" s="43" t="s">
        <v>2</v>
      </c>
      <c r="D84" s="43" t="s">
        <v>2</v>
      </c>
      <c r="E84" s="43" t="s">
        <v>2</v>
      </c>
      <c r="F84" s="43" t="s">
        <v>13</v>
      </c>
      <c r="G84" s="57">
        <v>0</v>
      </c>
      <c r="H84" s="57">
        <v>0</v>
      </c>
      <c r="I84" s="57">
        <v>0</v>
      </c>
      <c r="J84" s="57">
        <v>0</v>
      </c>
      <c r="K84" s="57">
        <v>0</v>
      </c>
      <c r="L84" s="57">
        <v>0</v>
      </c>
      <c r="M84" s="56">
        <v>0.1</v>
      </c>
      <c r="N84" s="56">
        <v>0.15</v>
      </c>
      <c r="O84" s="56">
        <v>0.7</v>
      </c>
      <c r="P84" s="56">
        <v>0.7</v>
      </c>
      <c r="Q84" s="56">
        <v>0.7</v>
      </c>
      <c r="R84" s="56">
        <v>0.7</v>
      </c>
      <c r="S84" s="56">
        <v>0.35</v>
      </c>
      <c r="T84" s="56">
        <v>0.7</v>
      </c>
      <c r="U84" s="56">
        <v>0.7</v>
      </c>
      <c r="V84" s="56">
        <v>0.7</v>
      </c>
      <c r="W84" s="56">
        <v>0.7</v>
      </c>
      <c r="X84" s="56">
        <v>0.5</v>
      </c>
      <c r="Y84" s="56">
        <v>0.3</v>
      </c>
      <c r="Z84" s="56">
        <v>0.3</v>
      </c>
      <c r="AA84" s="56">
        <v>0.1</v>
      </c>
      <c r="AB84" s="56">
        <v>0.1</v>
      </c>
      <c r="AC84" s="56">
        <v>0</v>
      </c>
      <c r="AD84" s="57">
        <v>0</v>
      </c>
    </row>
    <row r="85" spans="1:31">
      <c r="F85" s="43" t="s">
        <v>14</v>
      </c>
      <c r="G85" s="57">
        <v>0</v>
      </c>
      <c r="H85" s="57">
        <v>0</v>
      </c>
      <c r="I85" s="57">
        <v>0</v>
      </c>
      <c r="J85" s="57">
        <v>0</v>
      </c>
      <c r="K85" s="57">
        <v>0</v>
      </c>
      <c r="L85" s="57">
        <v>0</v>
      </c>
      <c r="M85" s="57">
        <v>0</v>
      </c>
      <c r="N85" s="56">
        <v>0.1</v>
      </c>
      <c r="O85" s="56">
        <v>0.2</v>
      </c>
      <c r="P85" s="56">
        <v>0.2</v>
      </c>
      <c r="Q85" s="56">
        <v>0.2</v>
      </c>
      <c r="R85" s="56">
        <v>0.2</v>
      </c>
      <c r="S85" s="56">
        <v>0.1</v>
      </c>
      <c r="T85" s="56">
        <v>0.1</v>
      </c>
      <c r="U85" s="56">
        <v>0.1</v>
      </c>
      <c r="V85" s="56">
        <v>0.1</v>
      </c>
      <c r="W85" s="56">
        <v>0.1</v>
      </c>
      <c r="X85" s="56">
        <v>0.05</v>
      </c>
      <c r="Y85" s="57">
        <v>0</v>
      </c>
      <c r="Z85" s="57">
        <v>0</v>
      </c>
      <c r="AA85" s="57">
        <v>0</v>
      </c>
      <c r="AB85" s="57">
        <v>0</v>
      </c>
      <c r="AC85" s="57">
        <v>0</v>
      </c>
      <c r="AD85" s="57">
        <v>0</v>
      </c>
    </row>
    <row r="86" spans="1:31">
      <c r="F86" s="43" t="s">
        <v>15</v>
      </c>
      <c r="G86" s="57">
        <v>0</v>
      </c>
      <c r="H86" s="57">
        <v>0</v>
      </c>
      <c r="I86" s="57">
        <v>0</v>
      </c>
      <c r="J86" s="57">
        <v>0</v>
      </c>
      <c r="K86" s="57">
        <v>0</v>
      </c>
      <c r="L86" s="57">
        <v>0</v>
      </c>
      <c r="M86" s="57">
        <v>0</v>
      </c>
      <c r="N86" s="57">
        <v>0</v>
      </c>
      <c r="O86" s="57">
        <v>0</v>
      </c>
      <c r="P86" s="57">
        <v>0</v>
      </c>
      <c r="Q86" s="57">
        <v>0</v>
      </c>
      <c r="R86" s="57">
        <v>0</v>
      </c>
      <c r="S86" s="57">
        <v>0</v>
      </c>
      <c r="T86" s="57">
        <v>0</v>
      </c>
      <c r="U86" s="57">
        <v>0</v>
      </c>
      <c r="V86" s="57">
        <v>0</v>
      </c>
      <c r="W86" s="57">
        <v>0</v>
      </c>
      <c r="X86" s="57">
        <v>0</v>
      </c>
      <c r="Y86" s="57">
        <v>0</v>
      </c>
      <c r="Z86" s="57">
        <v>0</v>
      </c>
      <c r="AA86" s="57">
        <v>0</v>
      </c>
      <c r="AB86" s="57">
        <v>0</v>
      </c>
      <c r="AC86" s="57">
        <v>0</v>
      </c>
      <c r="AD86" s="57">
        <v>0</v>
      </c>
    </row>
    <row r="88" spans="1:31">
      <c r="B88" s="43" t="s">
        <v>1</v>
      </c>
      <c r="C88" s="43" t="s">
        <v>18</v>
      </c>
      <c r="D88" s="43" t="s">
        <v>2</v>
      </c>
      <c r="E88" s="43" t="s">
        <v>2</v>
      </c>
      <c r="F88" s="43" t="s">
        <v>13</v>
      </c>
      <c r="G88" s="49">
        <v>0</v>
      </c>
      <c r="H88" s="49">
        <v>0</v>
      </c>
      <c r="I88" s="49">
        <v>0</v>
      </c>
      <c r="J88" s="49">
        <v>0</v>
      </c>
      <c r="K88" s="49">
        <v>0</v>
      </c>
      <c r="L88" s="49">
        <v>0</v>
      </c>
      <c r="M88" s="49">
        <v>1</v>
      </c>
      <c r="N88" s="49">
        <v>1</v>
      </c>
      <c r="O88" s="49">
        <v>1</v>
      </c>
      <c r="P88" s="49">
        <v>1</v>
      </c>
      <c r="Q88" s="49">
        <v>1</v>
      </c>
      <c r="R88" s="49">
        <v>1</v>
      </c>
      <c r="S88" s="49">
        <v>1</v>
      </c>
      <c r="T88" s="49">
        <v>1</v>
      </c>
      <c r="U88" s="49">
        <v>1</v>
      </c>
      <c r="V88" s="49">
        <v>1</v>
      </c>
      <c r="W88" s="49">
        <v>1</v>
      </c>
      <c r="X88" s="49">
        <v>1</v>
      </c>
      <c r="Y88" s="49">
        <v>1</v>
      </c>
      <c r="Z88" s="49">
        <v>1</v>
      </c>
      <c r="AA88" s="49">
        <v>1</v>
      </c>
      <c r="AB88" s="49">
        <v>1</v>
      </c>
      <c r="AC88" s="49">
        <v>0</v>
      </c>
      <c r="AD88" s="49">
        <v>0</v>
      </c>
    </row>
    <row r="89" spans="1:31">
      <c r="C89" s="43" t="s">
        <v>18</v>
      </c>
      <c r="F89" s="43" t="s">
        <v>14</v>
      </c>
      <c r="G89" s="49">
        <v>0</v>
      </c>
      <c r="H89" s="49">
        <v>0</v>
      </c>
      <c r="I89" s="49">
        <v>0</v>
      </c>
      <c r="J89" s="49">
        <v>0</v>
      </c>
      <c r="K89" s="49">
        <v>0</v>
      </c>
      <c r="L89" s="49">
        <v>0</v>
      </c>
      <c r="M89" s="49">
        <v>1</v>
      </c>
      <c r="N89" s="49">
        <v>1</v>
      </c>
      <c r="O89" s="49">
        <v>1</v>
      </c>
      <c r="P89" s="49">
        <v>1</v>
      </c>
      <c r="Q89" s="49">
        <v>1</v>
      </c>
      <c r="R89" s="49">
        <v>1</v>
      </c>
      <c r="S89" s="49">
        <v>1</v>
      </c>
      <c r="T89" s="49">
        <v>1</v>
      </c>
      <c r="U89" s="49">
        <v>1</v>
      </c>
      <c r="V89" s="49">
        <v>1</v>
      </c>
      <c r="W89" s="49">
        <v>1</v>
      </c>
      <c r="X89" s="49">
        <v>1</v>
      </c>
      <c r="Y89" s="49">
        <v>0</v>
      </c>
      <c r="Z89" s="49">
        <v>0</v>
      </c>
      <c r="AA89" s="49">
        <v>0</v>
      </c>
      <c r="AB89" s="49">
        <v>0</v>
      </c>
      <c r="AC89" s="49">
        <v>0</v>
      </c>
      <c r="AD89" s="49">
        <v>0</v>
      </c>
    </row>
    <row r="90" spans="1:31">
      <c r="C90" s="43" t="s">
        <v>18</v>
      </c>
      <c r="F90" s="43" t="s">
        <v>15</v>
      </c>
      <c r="G90" s="49">
        <v>0</v>
      </c>
      <c r="H90" s="49">
        <v>0</v>
      </c>
      <c r="I90" s="49">
        <v>0</v>
      </c>
      <c r="J90" s="49">
        <v>0</v>
      </c>
      <c r="K90" s="49">
        <v>0</v>
      </c>
      <c r="L90" s="49">
        <v>0</v>
      </c>
      <c r="M90" s="49">
        <v>0</v>
      </c>
      <c r="N90" s="49">
        <v>0</v>
      </c>
      <c r="O90" s="49">
        <v>0</v>
      </c>
      <c r="P90" s="49">
        <v>0</v>
      </c>
      <c r="Q90" s="49">
        <v>0</v>
      </c>
      <c r="R90" s="49">
        <v>0</v>
      </c>
      <c r="S90" s="49">
        <v>0</v>
      </c>
      <c r="T90" s="49">
        <v>0</v>
      </c>
      <c r="U90" s="49">
        <v>0</v>
      </c>
      <c r="V90" s="49">
        <v>0</v>
      </c>
      <c r="W90" s="49">
        <v>0</v>
      </c>
      <c r="X90" s="49">
        <v>0</v>
      </c>
      <c r="Y90" s="49">
        <v>0</v>
      </c>
      <c r="Z90" s="49">
        <v>0</v>
      </c>
      <c r="AA90" s="49">
        <v>0</v>
      </c>
      <c r="AB90" s="49">
        <v>0</v>
      </c>
      <c r="AC90" s="49">
        <v>0</v>
      </c>
      <c r="AD90" s="49">
        <v>0</v>
      </c>
    </row>
    <row r="92" spans="1:31">
      <c r="A92" s="6" t="s">
        <v>25</v>
      </c>
      <c r="B92" s="47"/>
      <c r="C92" s="47"/>
      <c r="D92" s="47"/>
      <c r="E92" s="47"/>
      <c r="F92" s="47"/>
      <c r="G92" s="48"/>
      <c r="H92" s="48"/>
      <c r="I92" s="48"/>
      <c r="J92" s="48"/>
      <c r="K92" s="48"/>
      <c r="L92" s="48"/>
      <c r="M92" s="48"/>
      <c r="N92" s="48"/>
      <c r="O92" s="48"/>
      <c r="P92" s="48"/>
      <c r="Q92" s="48"/>
      <c r="R92" s="48"/>
      <c r="S92" s="48"/>
      <c r="T92" s="48"/>
      <c r="U92" s="48"/>
      <c r="V92" s="48"/>
      <c r="W92" s="48"/>
      <c r="X92" s="48"/>
      <c r="Y92" s="48"/>
      <c r="Z92" s="48"/>
      <c r="AA92" s="48"/>
      <c r="AB92" s="48"/>
      <c r="AC92" s="48"/>
      <c r="AD92" s="48"/>
      <c r="AE92" s="47"/>
    </row>
    <row r="93" spans="1:31">
      <c r="B93" s="43" t="s">
        <v>118</v>
      </c>
      <c r="C93" s="43" t="s">
        <v>18</v>
      </c>
      <c r="D93" s="50" t="s">
        <v>124</v>
      </c>
      <c r="E93" s="43" t="s">
        <v>2</v>
      </c>
      <c r="F93" s="43" t="s">
        <v>13</v>
      </c>
      <c r="G93" s="49">
        <v>1</v>
      </c>
      <c r="H93" s="49">
        <v>1</v>
      </c>
      <c r="I93" s="49">
        <v>1</v>
      </c>
      <c r="J93" s="49">
        <v>1</v>
      </c>
      <c r="K93" s="49">
        <v>1</v>
      </c>
      <c r="L93" s="49">
        <v>1</v>
      </c>
      <c r="M93" s="49">
        <v>0.25</v>
      </c>
      <c r="N93" s="49">
        <v>0.25</v>
      </c>
      <c r="O93" s="49">
        <v>0.25</v>
      </c>
      <c r="P93" s="49">
        <v>0.25</v>
      </c>
      <c r="Q93" s="49">
        <v>0.25</v>
      </c>
      <c r="R93" s="49">
        <v>0.25</v>
      </c>
      <c r="S93" s="49">
        <v>0.25</v>
      </c>
      <c r="T93" s="49">
        <v>0.25</v>
      </c>
      <c r="U93" s="49">
        <v>0.25</v>
      </c>
      <c r="V93" s="49">
        <v>0.25</v>
      </c>
      <c r="W93" s="49">
        <v>0.25</v>
      </c>
      <c r="X93" s="49">
        <v>0.25</v>
      </c>
      <c r="Y93" s="49">
        <v>0.25</v>
      </c>
      <c r="Z93" s="49">
        <v>0.25</v>
      </c>
      <c r="AA93" s="49">
        <v>0.25</v>
      </c>
      <c r="AB93" s="49">
        <v>1</v>
      </c>
      <c r="AC93" s="49">
        <v>1</v>
      </c>
      <c r="AD93" s="49">
        <v>1</v>
      </c>
    </row>
    <row r="94" spans="1:31">
      <c r="C94" s="43" t="s">
        <v>18</v>
      </c>
      <c r="F94" s="43" t="s">
        <v>14</v>
      </c>
      <c r="G94" s="49">
        <v>1</v>
      </c>
      <c r="H94" s="49">
        <v>1</v>
      </c>
      <c r="I94" s="49">
        <v>1</v>
      </c>
      <c r="J94" s="49">
        <v>1</v>
      </c>
      <c r="K94" s="49">
        <v>1</v>
      </c>
      <c r="L94" s="49">
        <v>1</v>
      </c>
      <c r="M94" s="49">
        <v>1</v>
      </c>
      <c r="N94" s="49">
        <v>1</v>
      </c>
      <c r="O94" s="49">
        <v>0.25</v>
      </c>
      <c r="P94" s="49">
        <v>0.25</v>
      </c>
      <c r="Q94" s="49">
        <v>0.25</v>
      </c>
      <c r="R94" s="49">
        <v>0.25</v>
      </c>
      <c r="S94" s="49">
        <v>0.25</v>
      </c>
      <c r="T94" s="49">
        <v>0.25</v>
      </c>
      <c r="U94" s="49">
        <v>0.25</v>
      </c>
      <c r="V94" s="49">
        <v>0.25</v>
      </c>
      <c r="W94" s="49">
        <v>0.25</v>
      </c>
      <c r="X94" s="49">
        <v>0.25</v>
      </c>
      <c r="Y94" s="49">
        <v>1</v>
      </c>
      <c r="Z94" s="49">
        <v>1</v>
      </c>
      <c r="AA94" s="49">
        <v>1</v>
      </c>
      <c r="AB94" s="49">
        <v>1</v>
      </c>
      <c r="AC94" s="49">
        <v>1</v>
      </c>
      <c r="AD94" s="49">
        <v>1</v>
      </c>
    </row>
    <row r="95" spans="1:31">
      <c r="C95" s="43" t="s">
        <v>18</v>
      </c>
      <c r="F95" s="43" t="s">
        <v>15</v>
      </c>
      <c r="G95" s="49">
        <v>1</v>
      </c>
      <c r="H95" s="49">
        <v>1</v>
      </c>
      <c r="I95" s="49">
        <v>1</v>
      </c>
      <c r="J95" s="49">
        <v>1</v>
      </c>
      <c r="K95" s="49">
        <v>1</v>
      </c>
      <c r="L95" s="49">
        <v>1</v>
      </c>
      <c r="M95" s="49">
        <v>1</v>
      </c>
      <c r="N95" s="49">
        <v>1</v>
      </c>
      <c r="O95" s="49">
        <v>1</v>
      </c>
      <c r="P95" s="49">
        <v>1</v>
      </c>
      <c r="Q95" s="49">
        <v>1</v>
      </c>
      <c r="R95" s="49">
        <v>1</v>
      </c>
      <c r="S95" s="49">
        <v>1</v>
      </c>
      <c r="T95" s="49">
        <v>1</v>
      </c>
      <c r="U95" s="49">
        <v>1</v>
      </c>
      <c r="V95" s="49">
        <v>1</v>
      </c>
      <c r="W95" s="49">
        <v>1</v>
      </c>
      <c r="X95" s="49">
        <v>1</v>
      </c>
      <c r="Y95" s="49">
        <v>1</v>
      </c>
      <c r="Z95" s="49">
        <v>1</v>
      </c>
      <c r="AA95" s="49">
        <v>1</v>
      </c>
      <c r="AB95" s="49">
        <v>1</v>
      </c>
      <c r="AC95" s="49">
        <v>1</v>
      </c>
      <c r="AD95" s="49">
        <v>1</v>
      </c>
    </row>
    <row r="97" spans="1:31">
      <c r="A97" s="6" t="s">
        <v>1</v>
      </c>
      <c r="B97" s="47"/>
      <c r="C97" s="47"/>
      <c r="D97" s="47"/>
      <c r="E97" s="47"/>
      <c r="F97" s="47"/>
      <c r="G97" s="48"/>
      <c r="H97" s="48"/>
      <c r="I97" s="48"/>
      <c r="J97" s="48"/>
      <c r="K97" s="48"/>
      <c r="L97" s="48"/>
      <c r="M97" s="48"/>
      <c r="N97" s="48"/>
      <c r="O97" s="48"/>
      <c r="P97" s="48"/>
      <c r="Q97" s="48"/>
      <c r="R97" s="48"/>
      <c r="S97" s="48"/>
      <c r="T97" s="48"/>
      <c r="U97" s="48"/>
      <c r="V97" s="48"/>
      <c r="W97" s="48"/>
      <c r="X97" s="48"/>
      <c r="Y97" s="48"/>
      <c r="Z97" s="48"/>
      <c r="AA97" s="48"/>
      <c r="AB97" s="48"/>
      <c r="AC97" s="48"/>
      <c r="AD97" s="48"/>
      <c r="AE97" s="47"/>
    </row>
    <row r="98" spans="1:31">
      <c r="B98" s="43" t="s">
        <v>90</v>
      </c>
      <c r="D98" s="50" t="s">
        <v>406</v>
      </c>
      <c r="E98" s="43" t="s">
        <v>27</v>
      </c>
      <c r="F98" s="43" t="s">
        <v>91</v>
      </c>
      <c r="G98" s="49">
        <v>7</v>
      </c>
      <c r="H98" s="49">
        <v>7</v>
      </c>
      <c r="I98" s="49">
        <v>7</v>
      </c>
      <c r="J98" s="49">
        <v>7</v>
      </c>
      <c r="K98" s="49">
        <v>7</v>
      </c>
      <c r="L98" s="49">
        <v>7</v>
      </c>
      <c r="M98" s="49">
        <v>7</v>
      </c>
      <c r="N98" s="49">
        <v>7</v>
      </c>
      <c r="O98" s="49">
        <v>7</v>
      </c>
      <c r="P98" s="49">
        <v>7</v>
      </c>
      <c r="Q98" s="49">
        <v>7</v>
      </c>
      <c r="R98" s="49">
        <v>7</v>
      </c>
      <c r="S98" s="49">
        <v>7</v>
      </c>
      <c r="T98" s="49">
        <v>7</v>
      </c>
      <c r="U98" s="49">
        <v>7</v>
      </c>
      <c r="V98" s="49">
        <v>7</v>
      </c>
      <c r="W98" s="49">
        <v>7</v>
      </c>
      <c r="X98" s="49">
        <v>7</v>
      </c>
      <c r="Y98" s="49">
        <v>7</v>
      </c>
      <c r="Z98" s="49">
        <v>7</v>
      </c>
      <c r="AA98" s="49">
        <v>7</v>
      </c>
      <c r="AB98" s="49">
        <v>7</v>
      </c>
      <c r="AC98" s="49">
        <v>7</v>
      </c>
      <c r="AD98" s="49">
        <v>7</v>
      </c>
    </row>
    <row r="100" spans="1:31">
      <c r="B100" s="43" t="s">
        <v>93</v>
      </c>
      <c r="C100" s="50"/>
      <c r="D100" s="50" t="s">
        <v>448</v>
      </c>
      <c r="E100" s="43" t="s">
        <v>27</v>
      </c>
      <c r="F100" s="43" t="s">
        <v>91</v>
      </c>
      <c r="G100" s="49">
        <v>13</v>
      </c>
      <c r="H100" s="49">
        <v>13</v>
      </c>
      <c r="I100" s="49">
        <v>13</v>
      </c>
      <c r="J100" s="49">
        <v>13</v>
      </c>
      <c r="K100" s="49">
        <v>13</v>
      </c>
      <c r="L100" s="49">
        <v>13</v>
      </c>
      <c r="M100" s="49">
        <v>13</v>
      </c>
      <c r="N100" s="49">
        <v>13</v>
      </c>
      <c r="O100" s="49">
        <v>13</v>
      </c>
      <c r="P100" s="49">
        <v>13</v>
      </c>
      <c r="Q100" s="49">
        <v>13</v>
      </c>
      <c r="R100" s="49">
        <v>13</v>
      </c>
      <c r="S100" s="49">
        <v>13</v>
      </c>
      <c r="T100" s="49">
        <v>13</v>
      </c>
      <c r="U100" s="49">
        <v>13</v>
      </c>
      <c r="V100" s="49">
        <v>13</v>
      </c>
      <c r="W100" s="49">
        <v>13</v>
      </c>
      <c r="X100" s="49">
        <v>13</v>
      </c>
      <c r="Y100" s="49">
        <v>13</v>
      </c>
      <c r="Z100" s="49">
        <v>13</v>
      </c>
      <c r="AA100" s="49">
        <v>13</v>
      </c>
      <c r="AB100" s="49">
        <v>13</v>
      </c>
      <c r="AC100" s="49">
        <v>13</v>
      </c>
      <c r="AD100" s="49">
        <v>13</v>
      </c>
    </row>
    <row r="102" spans="1:31">
      <c r="B102" s="43" t="s">
        <v>93</v>
      </c>
      <c r="C102" s="50"/>
      <c r="D102" s="50" t="s">
        <v>448</v>
      </c>
      <c r="E102" s="43" t="s">
        <v>27</v>
      </c>
      <c r="F102" s="43" t="s">
        <v>91</v>
      </c>
      <c r="G102" s="49">
        <v>21.1</v>
      </c>
      <c r="H102" s="49">
        <v>21.1</v>
      </c>
      <c r="I102" s="49">
        <v>21.1</v>
      </c>
      <c r="J102" s="49">
        <v>21.1</v>
      </c>
      <c r="K102" s="49">
        <v>21.1</v>
      </c>
      <c r="L102" s="49">
        <v>21.1</v>
      </c>
      <c r="M102" s="49">
        <v>21.1</v>
      </c>
      <c r="N102" s="49">
        <v>21.1</v>
      </c>
      <c r="O102" s="49">
        <v>21.1</v>
      </c>
      <c r="P102" s="49">
        <v>21.1</v>
      </c>
      <c r="Q102" s="49">
        <v>21.1</v>
      </c>
      <c r="R102" s="49">
        <v>21.1</v>
      </c>
      <c r="S102" s="49">
        <v>21.1</v>
      </c>
      <c r="T102" s="49">
        <v>21.1</v>
      </c>
      <c r="U102" s="49">
        <v>21.1</v>
      </c>
      <c r="V102" s="49">
        <v>21.1</v>
      </c>
      <c r="W102" s="49">
        <v>21.1</v>
      </c>
      <c r="X102" s="49">
        <v>21.1</v>
      </c>
      <c r="Y102" s="49">
        <v>21.1</v>
      </c>
      <c r="Z102" s="49">
        <v>21.1</v>
      </c>
      <c r="AA102" s="49">
        <v>21.1</v>
      </c>
      <c r="AB102" s="49">
        <v>21.1</v>
      </c>
      <c r="AC102" s="49">
        <v>21.1</v>
      </c>
      <c r="AD102" s="49">
        <v>21.1</v>
      </c>
    </row>
    <row r="104" spans="1:31">
      <c r="B104" s="43" t="s">
        <v>1</v>
      </c>
      <c r="E104" s="43" t="s">
        <v>2</v>
      </c>
      <c r="F104" s="43" t="s">
        <v>13</v>
      </c>
      <c r="G104" s="49">
        <v>0</v>
      </c>
      <c r="H104" s="49">
        <v>0</v>
      </c>
      <c r="I104" s="49">
        <v>0</v>
      </c>
      <c r="J104" s="49">
        <v>0</v>
      </c>
      <c r="K104" s="49">
        <v>0</v>
      </c>
      <c r="L104" s="49">
        <v>0</v>
      </c>
      <c r="M104" s="49">
        <v>1</v>
      </c>
      <c r="N104" s="49">
        <v>1</v>
      </c>
      <c r="O104" s="49">
        <v>1</v>
      </c>
      <c r="P104" s="49">
        <v>1</v>
      </c>
      <c r="Q104" s="49">
        <v>1</v>
      </c>
      <c r="R104" s="49">
        <v>1</v>
      </c>
      <c r="S104" s="49">
        <v>1</v>
      </c>
      <c r="T104" s="49">
        <v>1</v>
      </c>
      <c r="U104" s="49">
        <v>1</v>
      </c>
      <c r="V104" s="49">
        <v>1</v>
      </c>
      <c r="W104" s="49">
        <v>1</v>
      </c>
      <c r="X104" s="49">
        <v>1</v>
      </c>
      <c r="Y104" s="49">
        <v>1</v>
      </c>
      <c r="Z104" s="49">
        <v>1</v>
      </c>
      <c r="AA104" s="49">
        <v>1</v>
      </c>
      <c r="AB104" s="49">
        <v>0</v>
      </c>
      <c r="AC104" s="49">
        <v>0</v>
      </c>
      <c r="AD104" s="49">
        <v>0</v>
      </c>
    </row>
    <row r="105" spans="1:31">
      <c r="F105" s="43" t="s">
        <v>14</v>
      </c>
      <c r="G105" s="49">
        <v>0</v>
      </c>
      <c r="H105" s="49">
        <v>0</v>
      </c>
      <c r="I105" s="49">
        <v>0</v>
      </c>
      <c r="J105" s="49">
        <v>0</v>
      </c>
      <c r="K105" s="49">
        <v>0</v>
      </c>
      <c r="L105" s="49">
        <v>0</v>
      </c>
      <c r="M105" s="49">
        <v>0</v>
      </c>
      <c r="N105" s="49">
        <v>0</v>
      </c>
      <c r="O105" s="49">
        <v>1</v>
      </c>
      <c r="P105" s="49">
        <v>1</v>
      </c>
      <c r="Q105" s="49">
        <v>1</v>
      </c>
      <c r="R105" s="49">
        <v>1</v>
      </c>
      <c r="S105" s="49">
        <v>1</v>
      </c>
      <c r="T105" s="49">
        <v>1</v>
      </c>
      <c r="U105" s="49">
        <v>1</v>
      </c>
      <c r="V105" s="49">
        <v>1</v>
      </c>
      <c r="W105" s="49">
        <v>1</v>
      </c>
      <c r="X105" s="49">
        <v>1</v>
      </c>
      <c r="Y105" s="49">
        <v>0</v>
      </c>
      <c r="Z105" s="49">
        <v>0</v>
      </c>
      <c r="AA105" s="49">
        <v>0</v>
      </c>
      <c r="AB105" s="49">
        <v>0</v>
      </c>
      <c r="AC105" s="49">
        <v>0</v>
      </c>
      <c r="AD105" s="49">
        <v>0</v>
      </c>
    </row>
    <row r="106" spans="1:31">
      <c r="F106" s="43" t="s">
        <v>15</v>
      </c>
      <c r="G106" s="49">
        <v>0</v>
      </c>
      <c r="H106" s="49">
        <v>0</v>
      </c>
      <c r="I106" s="49">
        <v>0</v>
      </c>
      <c r="J106" s="49">
        <v>0</v>
      </c>
      <c r="K106" s="49">
        <v>0</v>
      </c>
      <c r="L106" s="49">
        <v>0</v>
      </c>
      <c r="M106" s="49">
        <v>0</v>
      </c>
      <c r="N106" s="49">
        <v>0</v>
      </c>
      <c r="O106" s="49">
        <v>0</v>
      </c>
      <c r="P106" s="49">
        <v>0</v>
      </c>
      <c r="Q106" s="49">
        <v>0</v>
      </c>
      <c r="R106" s="49">
        <v>0</v>
      </c>
      <c r="S106" s="49">
        <v>0</v>
      </c>
      <c r="T106" s="49">
        <v>0</v>
      </c>
      <c r="U106" s="49">
        <v>0</v>
      </c>
      <c r="V106" s="49">
        <v>0</v>
      </c>
      <c r="W106" s="49">
        <v>0</v>
      </c>
      <c r="X106" s="49">
        <v>0</v>
      </c>
      <c r="Y106" s="49">
        <v>0</v>
      </c>
      <c r="Z106" s="49">
        <v>0</v>
      </c>
      <c r="AA106" s="49">
        <v>0</v>
      </c>
      <c r="AB106" s="49">
        <v>0</v>
      </c>
      <c r="AC106" s="49">
        <v>0</v>
      </c>
      <c r="AD106" s="49">
        <v>0</v>
      </c>
    </row>
  </sheetData>
  <conditionalFormatting sqref="F7:AE7 G7:AE10">
    <cfRule type="colorScale" priority="439">
      <colorScale>
        <cfvo type="min"/>
        <cfvo type="max"/>
        <color rgb="FFFFC1C1"/>
        <color rgb="FFF46666"/>
      </colorScale>
    </cfRule>
    <cfRule type="colorScale" priority="440">
      <colorScale>
        <cfvo type="min"/>
        <cfvo type="max"/>
        <color rgb="FFF8696B"/>
        <color rgb="FFFCFCFF"/>
      </colorScale>
    </cfRule>
    <cfRule type="colorScale" priority="442">
      <colorScale>
        <cfvo type="min"/>
        <cfvo type="max"/>
        <color rgb="FFFFC1C1"/>
        <color rgb="FFC00000"/>
      </colorScale>
    </cfRule>
  </conditionalFormatting>
  <conditionalFormatting sqref="G9:AE10">
    <cfRule type="colorScale" priority="433">
      <colorScale>
        <cfvo type="min"/>
        <cfvo type="max"/>
        <color rgb="FFFFC1C1"/>
        <color rgb="FFF46666"/>
      </colorScale>
    </cfRule>
    <cfRule type="colorScale" priority="434">
      <colorScale>
        <cfvo type="min"/>
        <cfvo type="max"/>
        <color rgb="FFF8696B"/>
        <color rgb="FFFCFCFF"/>
      </colorScale>
    </cfRule>
    <cfRule type="colorScale" priority="435">
      <colorScale>
        <cfvo type="min"/>
        <cfvo type="max"/>
        <color rgb="FFFFC1C1"/>
        <color rgb="FFC00000"/>
      </colorScale>
    </cfRule>
  </conditionalFormatting>
  <conditionalFormatting sqref="G8:AE8">
    <cfRule type="colorScale" priority="427">
      <colorScale>
        <cfvo type="min"/>
        <cfvo type="max"/>
        <color rgb="FFFFC1C1"/>
        <color rgb="FFF46666"/>
      </colorScale>
    </cfRule>
    <cfRule type="colorScale" priority="428">
      <colorScale>
        <cfvo type="min"/>
        <cfvo type="max"/>
        <color rgb="FFF8696B"/>
        <color rgb="FFFCFCFF"/>
      </colorScale>
    </cfRule>
    <cfRule type="colorScale" priority="429">
      <colorScale>
        <cfvo type="min"/>
        <cfvo type="max"/>
        <color rgb="FFFFC1C1"/>
        <color rgb="FFC00000"/>
      </colorScale>
    </cfRule>
  </conditionalFormatting>
  <conditionalFormatting sqref="G7:AE10">
    <cfRule type="colorScale" priority="426">
      <colorScale>
        <cfvo type="min"/>
        <cfvo type="max"/>
        <color rgb="FFFFC1C1"/>
        <color rgb="FFF46666"/>
      </colorScale>
    </cfRule>
  </conditionalFormatting>
  <conditionalFormatting sqref="AE19:AE21">
    <cfRule type="colorScale" priority="423">
      <colorScale>
        <cfvo type="min"/>
        <cfvo type="max"/>
        <color rgb="FFFFC1C1"/>
        <color rgb="FFF46666"/>
      </colorScale>
    </cfRule>
    <cfRule type="colorScale" priority="424">
      <colorScale>
        <cfvo type="min"/>
        <cfvo type="max"/>
        <color rgb="FFF8696B"/>
        <color rgb="FFFCFCFF"/>
      </colorScale>
    </cfRule>
    <cfRule type="colorScale" priority="425">
      <colorScale>
        <cfvo type="min"/>
        <cfvo type="max"/>
        <color rgb="FFFFC1C1"/>
        <color rgb="FFC00000"/>
      </colorScale>
    </cfRule>
  </conditionalFormatting>
  <conditionalFormatting sqref="AE21">
    <cfRule type="colorScale" priority="420">
      <colorScale>
        <cfvo type="min"/>
        <cfvo type="max"/>
        <color rgb="FFFFC1C1"/>
        <color rgb="FFF46666"/>
      </colorScale>
    </cfRule>
    <cfRule type="colorScale" priority="421">
      <colorScale>
        <cfvo type="min"/>
        <cfvo type="max"/>
        <color rgb="FFF8696B"/>
        <color rgb="FFFCFCFF"/>
      </colorScale>
    </cfRule>
    <cfRule type="colorScale" priority="422">
      <colorScale>
        <cfvo type="min"/>
        <cfvo type="max"/>
        <color rgb="FFFFC1C1"/>
        <color rgb="FFC00000"/>
      </colorScale>
    </cfRule>
  </conditionalFormatting>
  <conditionalFormatting sqref="AE20">
    <cfRule type="colorScale" priority="417">
      <colorScale>
        <cfvo type="min"/>
        <cfvo type="max"/>
        <color rgb="FFFFC1C1"/>
        <color rgb="FFF46666"/>
      </colorScale>
    </cfRule>
    <cfRule type="colorScale" priority="418">
      <colorScale>
        <cfvo type="min"/>
        <cfvo type="max"/>
        <color rgb="FFF8696B"/>
        <color rgb="FFFCFCFF"/>
      </colorScale>
    </cfRule>
    <cfRule type="colorScale" priority="419">
      <colorScale>
        <cfvo type="min"/>
        <cfvo type="max"/>
        <color rgb="FFFFC1C1"/>
        <color rgb="FFC00000"/>
      </colorScale>
    </cfRule>
  </conditionalFormatting>
  <conditionalFormatting sqref="AE19:AE21">
    <cfRule type="colorScale" priority="416">
      <colorScale>
        <cfvo type="min"/>
        <cfvo type="max"/>
        <color rgb="FFFFC1C1"/>
        <color rgb="FFF46666"/>
      </colorScale>
    </cfRule>
  </conditionalFormatting>
  <conditionalFormatting sqref="F19">
    <cfRule type="colorScale" priority="413">
      <colorScale>
        <cfvo type="min"/>
        <cfvo type="max"/>
        <color rgb="FFFFC1C1"/>
        <color rgb="FFF46666"/>
      </colorScale>
    </cfRule>
    <cfRule type="colorScale" priority="414">
      <colorScale>
        <cfvo type="min"/>
        <cfvo type="max"/>
        <color rgb="FFF8696B"/>
        <color rgb="FFFCFCFF"/>
      </colorScale>
    </cfRule>
    <cfRule type="colorScale" priority="415">
      <colorScale>
        <cfvo type="min"/>
        <cfvo type="max"/>
        <color rgb="FFFFC1C1"/>
        <color rgb="FFC00000"/>
      </colorScale>
    </cfRule>
  </conditionalFormatting>
  <conditionalFormatting sqref="F38:AE38 G39:AE41">
    <cfRule type="colorScale" priority="410">
      <colorScale>
        <cfvo type="min"/>
        <cfvo type="max"/>
        <color rgb="FFFFC1C1"/>
        <color rgb="FFF46666"/>
      </colorScale>
    </cfRule>
    <cfRule type="colorScale" priority="411">
      <colorScale>
        <cfvo type="min"/>
        <cfvo type="max"/>
        <color rgb="FFF8696B"/>
        <color rgb="FFFCFCFF"/>
      </colorScale>
    </cfRule>
    <cfRule type="colorScale" priority="412">
      <colorScale>
        <cfvo type="min"/>
        <cfvo type="max"/>
        <color rgb="FFFFC1C1"/>
        <color rgb="FFC00000"/>
      </colorScale>
    </cfRule>
  </conditionalFormatting>
  <conditionalFormatting sqref="G40:AE41">
    <cfRule type="colorScale" priority="407">
      <colorScale>
        <cfvo type="min"/>
        <cfvo type="max"/>
        <color rgb="FFFFC1C1"/>
        <color rgb="FFF46666"/>
      </colorScale>
    </cfRule>
    <cfRule type="colorScale" priority="408">
      <colorScale>
        <cfvo type="min"/>
        <cfvo type="max"/>
        <color rgb="FFF8696B"/>
        <color rgb="FFFCFCFF"/>
      </colorScale>
    </cfRule>
    <cfRule type="colorScale" priority="409">
      <colorScale>
        <cfvo type="min"/>
        <cfvo type="max"/>
        <color rgb="FFFFC1C1"/>
        <color rgb="FFC00000"/>
      </colorScale>
    </cfRule>
  </conditionalFormatting>
  <conditionalFormatting sqref="G39:AE39">
    <cfRule type="colorScale" priority="404">
      <colorScale>
        <cfvo type="min"/>
        <cfvo type="max"/>
        <color rgb="FFFFC1C1"/>
        <color rgb="FFF46666"/>
      </colorScale>
    </cfRule>
    <cfRule type="colorScale" priority="405">
      <colorScale>
        <cfvo type="min"/>
        <cfvo type="max"/>
        <color rgb="FFF8696B"/>
        <color rgb="FFFCFCFF"/>
      </colorScale>
    </cfRule>
    <cfRule type="colorScale" priority="406">
      <colorScale>
        <cfvo type="min"/>
        <cfvo type="max"/>
        <color rgb="FFFFC1C1"/>
        <color rgb="FFC00000"/>
      </colorScale>
    </cfRule>
  </conditionalFormatting>
  <conditionalFormatting sqref="G38:AE41">
    <cfRule type="colorScale" priority="403">
      <colorScale>
        <cfvo type="min"/>
        <cfvo type="max"/>
        <color rgb="FFFFC1C1"/>
        <color rgb="FFF46666"/>
      </colorScale>
    </cfRule>
  </conditionalFormatting>
  <conditionalFormatting sqref="F65:AE65 G66:AE67">
    <cfRule type="colorScale" priority="400">
      <colorScale>
        <cfvo type="min"/>
        <cfvo type="max"/>
        <color rgb="FFFFC1C1"/>
        <color rgb="FFF46666"/>
      </colorScale>
    </cfRule>
    <cfRule type="colorScale" priority="401">
      <colorScale>
        <cfvo type="min"/>
        <cfvo type="max"/>
        <color rgb="FFF8696B"/>
        <color rgb="FFFCFCFF"/>
      </colorScale>
    </cfRule>
    <cfRule type="colorScale" priority="402">
      <colorScale>
        <cfvo type="min"/>
        <cfvo type="max"/>
        <color rgb="FFFFC1C1"/>
        <color rgb="FFC00000"/>
      </colorScale>
    </cfRule>
  </conditionalFormatting>
  <conditionalFormatting sqref="G67:AE67">
    <cfRule type="colorScale" priority="397">
      <colorScale>
        <cfvo type="min"/>
        <cfvo type="max"/>
        <color rgb="FFFFC1C1"/>
        <color rgb="FFF46666"/>
      </colorScale>
    </cfRule>
    <cfRule type="colorScale" priority="398">
      <colorScale>
        <cfvo type="min"/>
        <cfvo type="max"/>
        <color rgb="FFF8696B"/>
        <color rgb="FFFCFCFF"/>
      </colorScale>
    </cfRule>
    <cfRule type="colorScale" priority="399">
      <colorScale>
        <cfvo type="min"/>
        <cfvo type="max"/>
        <color rgb="FFFFC1C1"/>
        <color rgb="FFC00000"/>
      </colorScale>
    </cfRule>
  </conditionalFormatting>
  <conditionalFormatting sqref="G66:AE66">
    <cfRule type="colorScale" priority="394">
      <colorScale>
        <cfvo type="min"/>
        <cfvo type="max"/>
        <color rgb="FFFFC1C1"/>
        <color rgb="FFF46666"/>
      </colorScale>
    </cfRule>
    <cfRule type="colorScale" priority="395">
      <colorScale>
        <cfvo type="min"/>
        <cfvo type="max"/>
        <color rgb="FFF8696B"/>
        <color rgb="FFFCFCFF"/>
      </colorScale>
    </cfRule>
    <cfRule type="colorScale" priority="396">
      <colorScale>
        <cfvo type="min"/>
        <cfvo type="max"/>
        <color rgb="FFFFC1C1"/>
        <color rgb="FFC00000"/>
      </colorScale>
    </cfRule>
  </conditionalFormatting>
  <conditionalFormatting sqref="G65:AE67">
    <cfRule type="colorScale" priority="393">
      <colorScale>
        <cfvo type="min"/>
        <cfvo type="max"/>
        <color rgb="FFFFC1C1"/>
        <color rgb="FFF46666"/>
      </colorScale>
    </cfRule>
  </conditionalFormatting>
  <conditionalFormatting sqref="G19:AD21">
    <cfRule type="colorScale" priority="375">
      <colorScale>
        <cfvo type="min"/>
        <cfvo type="max"/>
        <color rgb="FFFFC1C1"/>
        <color rgb="FFF46666"/>
      </colorScale>
    </cfRule>
    <cfRule type="colorScale" priority="383">
      <colorScale>
        <cfvo type="min"/>
        <cfvo type="max"/>
        <color rgb="FFFFC1C1"/>
        <color rgb="FFF46666"/>
      </colorScale>
    </cfRule>
    <cfRule type="colorScale" priority="384">
      <colorScale>
        <cfvo type="min"/>
        <cfvo type="max"/>
        <color rgb="FFF8696B"/>
        <color rgb="FFFCFCFF"/>
      </colorScale>
    </cfRule>
    <cfRule type="colorScale" priority="385">
      <colorScale>
        <cfvo type="min"/>
        <cfvo type="max"/>
        <color rgb="FFFFC1C1"/>
        <color rgb="FFC00000"/>
      </colorScale>
    </cfRule>
  </conditionalFormatting>
  <conditionalFormatting sqref="G21:AD21">
    <cfRule type="colorScale" priority="380">
      <colorScale>
        <cfvo type="min"/>
        <cfvo type="max"/>
        <color rgb="FFFFC1C1"/>
        <color rgb="FFF46666"/>
      </colorScale>
    </cfRule>
    <cfRule type="colorScale" priority="381">
      <colorScale>
        <cfvo type="min"/>
        <cfvo type="max"/>
        <color rgb="FFF8696B"/>
        <color rgb="FFFCFCFF"/>
      </colorScale>
    </cfRule>
    <cfRule type="colorScale" priority="382">
      <colorScale>
        <cfvo type="min"/>
        <cfvo type="max"/>
        <color rgb="FFFFC1C1"/>
        <color rgb="FFC00000"/>
      </colorScale>
    </cfRule>
  </conditionalFormatting>
  <conditionalFormatting sqref="G20:AD20">
    <cfRule type="colorScale" priority="377">
      <colorScale>
        <cfvo type="min"/>
        <cfvo type="max"/>
        <color rgb="FFFFC1C1"/>
        <color rgb="FFF46666"/>
      </colorScale>
    </cfRule>
    <cfRule type="colorScale" priority="378">
      <colorScale>
        <cfvo type="min"/>
        <cfvo type="max"/>
        <color rgb="FFF8696B"/>
        <color rgb="FFFCFCFF"/>
      </colorScale>
    </cfRule>
    <cfRule type="colorScale" priority="379">
      <colorScale>
        <cfvo type="min"/>
        <cfvo type="max"/>
        <color rgb="FFFFC1C1"/>
        <color rgb="FFC00000"/>
      </colorScale>
    </cfRule>
  </conditionalFormatting>
  <conditionalFormatting sqref="G19:AD21">
    <cfRule type="colorScale" priority="376">
      <colorScale>
        <cfvo type="min"/>
        <cfvo type="max"/>
        <color rgb="FFFFC1C1"/>
        <color rgb="FFF46666"/>
      </colorScale>
    </cfRule>
  </conditionalFormatting>
  <conditionalFormatting sqref="F104">
    <cfRule type="colorScale" priority="372">
      <colorScale>
        <cfvo type="min"/>
        <cfvo type="max"/>
        <color rgb="FFFFC1C1"/>
        <color rgb="FFF46666"/>
      </colorScale>
    </cfRule>
    <cfRule type="colorScale" priority="373">
      <colorScale>
        <cfvo type="min"/>
        <cfvo type="max"/>
        <color rgb="FFF8696B"/>
        <color rgb="FFFCFCFF"/>
      </colorScale>
    </cfRule>
    <cfRule type="colorScale" priority="374">
      <colorScale>
        <cfvo type="min"/>
        <cfvo type="max"/>
        <color rgb="FFFFC1C1"/>
        <color rgb="FFC00000"/>
      </colorScale>
    </cfRule>
  </conditionalFormatting>
  <conditionalFormatting sqref="G104:AD106">
    <cfRule type="colorScale" priority="361">
      <colorScale>
        <cfvo type="min"/>
        <cfvo type="max"/>
        <color rgb="FFFFC1C1"/>
        <color rgb="FFF46666"/>
      </colorScale>
    </cfRule>
    <cfRule type="colorScale" priority="369">
      <colorScale>
        <cfvo type="min"/>
        <cfvo type="max"/>
        <color rgb="FFFFC1C1"/>
        <color rgb="FFF46666"/>
      </colorScale>
    </cfRule>
    <cfRule type="colorScale" priority="370">
      <colorScale>
        <cfvo type="min"/>
        <cfvo type="max"/>
        <color rgb="FFF8696B"/>
        <color rgb="FFFCFCFF"/>
      </colorScale>
    </cfRule>
    <cfRule type="colorScale" priority="371">
      <colorScale>
        <cfvo type="min"/>
        <cfvo type="max"/>
        <color rgb="FFFFC1C1"/>
        <color rgb="FFC00000"/>
      </colorScale>
    </cfRule>
  </conditionalFormatting>
  <conditionalFormatting sqref="G106:AD106">
    <cfRule type="colorScale" priority="366">
      <colorScale>
        <cfvo type="min"/>
        <cfvo type="max"/>
        <color rgb="FFFFC1C1"/>
        <color rgb="FFF46666"/>
      </colorScale>
    </cfRule>
    <cfRule type="colorScale" priority="367">
      <colorScale>
        <cfvo type="min"/>
        <cfvo type="max"/>
        <color rgb="FFF8696B"/>
        <color rgb="FFFCFCFF"/>
      </colorScale>
    </cfRule>
    <cfRule type="colorScale" priority="368">
      <colorScale>
        <cfvo type="min"/>
        <cfvo type="max"/>
        <color rgb="FFFFC1C1"/>
        <color rgb="FFC00000"/>
      </colorScale>
    </cfRule>
  </conditionalFormatting>
  <conditionalFormatting sqref="G105:AD105">
    <cfRule type="colorScale" priority="363">
      <colorScale>
        <cfvo type="min"/>
        <cfvo type="max"/>
        <color rgb="FFFFC1C1"/>
        <color rgb="FFF46666"/>
      </colorScale>
    </cfRule>
    <cfRule type="colorScale" priority="364">
      <colorScale>
        <cfvo type="min"/>
        <cfvo type="max"/>
        <color rgb="FFF8696B"/>
        <color rgb="FFFCFCFF"/>
      </colorScale>
    </cfRule>
    <cfRule type="colorScale" priority="365">
      <colorScale>
        <cfvo type="min"/>
        <cfvo type="max"/>
        <color rgb="FFFFC1C1"/>
        <color rgb="FFC00000"/>
      </colorScale>
    </cfRule>
  </conditionalFormatting>
  <conditionalFormatting sqref="G104:AD106">
    <cfRule type="colorScale" priority="362">
      <colorScale>
        <cfvo type="min"/>
        <cfvo type="max"/>
        <color rgb="FFFFC1C1"/>
        <color rgb="FFF46666"/>
      </colorScale>
    </cfRule>
  </conditionalFormatting>
  <conditionalFormatting sqref="F15">
    <cfRule type="colorScale" priority="358">
      <colorScale>
        <cfvo type="min"/>
        <cfvo type="max"/>
        <color rgb="FFFFC1C1"/>
        <color rgb="FFF46666"/>
      </colorScale>
    </cfRule>
    <cfRule type="colorScale" priority="359">
      <colorScale>
        <cfvo type="min"/>
        <cfvo type="max"/>
        <color rgb="FFF8696B"/>
        <color rgb="FFFCFCFF"/>
      </colorScale>
    </cfRule>
    <cfRule type="colorScale" priority="360">
      <colorScale>
        <cfvo type="min"/>
        <cfvo type="max"/>
        <color rgb="FFFFC1C1"/>
        <color rgb="FFC00000"/>
      </colorScale>
    </cfRule>
  </conditionalFormatting>
  <conditionalFormatting sqref="G15:AD17">
    <cfRule type="colorScale" priority="347">
      <colorScale>
        <cfvo type="min"/>
        <cfvo type="max"/>
        <color rgb="FFFFC1C1"/>
        <color rgb="FFF46666"/>
      </colorScale>
    </cfRule>
    <cfRule type="colorScale" priority="355">
      <colorScale>
        <cfvo type="min"/>
        <cfvo type="max"/>
        <color rgb="FFFFC1C1"/>
        <color rgb="FFF46666"/>
      </colorScale>
    </cfRule>
    <cfRule type="colorScale" priority="356">
      <colorScale>
        <cfvo type="min"/>
        <cfvo type="max"/>
        <color rgb="FFF8696B"/>
        <color rgb="FFFCFCFF"/>
      </colorScale>
    </cfRule>
    <cfRule type="colorScale" priority="357">
      <colorScale>
        <cfvo type="min"/>
        <cfvo type="max"/>
        <color rgb="FFFFC1C1"/>
        <color rgb="FFC00000"/>
      </colorScale>
    </cfRule>
  </conditionalFormatting>
  <conditionalFormatting sqref="G17:AD17">
    <cfRule type="colorScale" priority="352">
      <colorScale>
        <cfvo type="min"/>
        <cfvo type="max"/>
        <color rgb="FFFFC1C1"/>
        <color rgb="FFF46666"/>
      </colorScale>
    </cfRule>
    <cfRule type="colorScale" priority="353">
      <colorScale>
        <cfvo type="min"/>
        <cfvo type="max"/>
        <color rgb="FFF8696B"/>
        <color rgb="FFFCFCFF"/>
      </colorScale>
    </cfRule>
    <cfRule type="colorScale" priority="354">
      <colorScale>
        <cfvo type="min"/>
        <cfvo type="max"/>
        <color rgb="FFFFC1C1"/>
        <color rgb="FFC00000"/>
      </colorScale>
    </cfRule>
  </conditionalFormatting>
  <conditionalFormatting sqref="G16:AD16">
    <cfRule type="colorScale" priority="349">
      <colorScale>
        <cfvo type="min"/>
        <cfvo type="max"/>
        <color rgb="FFFFC1C1"/>
        <color rgb="FFF46666"/>
      </colorScale>
    </cfRule>
    <cfRule type="colorScale" priority="350">
      <colorScale>
        <cfvo type="min"/>
        <cfvo type="max"/>
        <color rgb="FFF8696B"/>
        <color rgb="FFFCFCFF"/>
      </colorScale>
    </cfRule>
    <cfRule type="colorScale" priority="351">
      <colorScale>
        <cfvo type="min"/>
        <cfvo type="max"/>
        <color rgb="FFFFC1C1"/>
        <color rgb="FFC00000"/>
      </colorScale>
    </cfRule>
  </conditionalFormatting>
  <conditionalFormatting sqref="G15:AD17">
    <cfRule type="colorScale" priority="348">
      <colorScale>
        <cfvo type="min"/>
        <cfvo type="max"/>
        <color rgb="FFFFC1C1"/>
        <color rgb="FFF46666"/>
      </colorScale>
    </cfRule>
  </conditionalFormatting>
  <conditionalFormatting sqref="F42">
    <cfRule type="colorScale" priority="344">
      <colorScale>
        <cfvo type="min"/>
        <cfvo type="max"/>
        <color rgb="FFFFC1C1"/>
        <color rgb="FFF46666"/>
      </colorScale>
    </cfRule>
    <cfRule type="colorScale" priority="345">
      <colorScale>
        <cfvo type="min"/>
        <cfvo type="max"/>
        <color rgb="FFF8696B"/>
        <color rgb="FFFCFCFF"/>
      </colorScale>
    </cfRule>
    <cfRule type="colorScale" priority="346">
      <colorScale>
        <cfvo type="min"/>
        <cfvo type="max"/>
        <color rgb="FFFFC1C1"/>
        <color rgb="FFC00000"/>
      </colorScale>
    </cfRule>
  </conditionalFormatting>
  <conditionalFormatting sqref="G42:AD45">
    <cfRule type="colorScale" priority="333">
      <colorScale>
        <cfvo type="min"/>
        <cfvo type="max"/>
        <color rgb="FFFFC1C1"/>
        <color rgb="FFF46666"/>
      </colorScale>
    </cfRule>
    <cfRule type="colorScale" priority="341">
      <colorScale>
        <cfvo type="min"/>
        <cfvo type="max"/>
        <color rgb="FFFFC1C1"/>
        <color rgb="FFF46666"/>
      </colorScale>
    </cfRule>
    <cfRule type="colorScale" priority="342">
      <colorScale>
        <cfvo type="min"/>
        <cfvo type="max"/>
        <color rgb="FFF8696B"/>
        <color rgb="FFFCFCFF"/>
      </colorScale>
    </cfRule>
    <cfRule type="colorScale" priority="343">
      <colorScale>
        <cfvo type="min"/>
        <cfvo type="max"/>
        <color rgb="FFFFC1C1"/>
        <color rgb="FFC00000"/>
      </colorScale>
    </cfRule>
  </conditionalFormatting>
  <conditionalFormatting sqref="G44:AD45">
    <cfRule type="colorScale" priority="338">
      <colorScale>
        <cfvo type="min"/>
        <cfvo type="max"/>
        <color rgb="FFFFC1C1"/>
        <color rgb="FFF46666"/>
      </colorScale>
    </cfRule>
    <cfRule type="colorScale" priority="339">
      <colorScale>
        <cfvo type="min"/>
        <cfvo type="max"/>
        <color rgb="FFF8696B"/>
        <color rgb="FFFCFCFF"/>
      </colorScale>
    </cfRule>
    <cfRule type="colorScale" priority="340">
      <colorScale>
        <cfvo type="min"/>
        <cfvo type="max"/>
        <color rgb="FFFFC1C1"/>
        <color rgb="FFC00000"/>
      </colorScale>
    </cfRule>
  </conditionalFormatting>
  <conditionalFormatting sqref="G43:AD43">
    <cfRule type="colorScale" priority="335">
      <colorScale>
        <cfvo type="min"/>
        <cfvo type="max"/>
        <color rgb="FFFFC1C1"/>
        <color rgb="FFF46666"/>
      </colorScale>
    </cfRule>
    <cfRule type="colorScale" priority="336">
      <colorScale>
        <cfvo type="min"/>
        <cfvo type="max"/>
        <color rgb="FFF8696B"/>
        <color rgb="FFFCFCFF"/>
      </colorScale>
    </cfRule>
    <cfRule type="colorScale" priority="337">
      <colorScale>
        <cfvo type="min"/>
        <cfvo type="max"/>
        <color rgb="FFFFC1C1"/>
        <color rgb="FFC00000"/>
      </colorScale>
    </cfRule>
  </conditionalFormatting>
  <conditionalFormatting sqref="G42:AD45">
    <cfRule type="colorScale" priority="334">
      <colorScale>
        <cfvo type="min"/>
        <cfvo type="max"/>
        <color rgb="FFFFC1C1"/>
        <color rgb="FFF46666"/>
      </colorScale>
    </cfRule>
  </conditionalFormatting>
  <conditionalFormatting sqref="F80:AE80 G81:AE83">
    <cfRule type="colorScale" priority="316">
      <colorScale>
        <cfvo type="min"/>
        <cfvo type="max"/>
        <color rgb="FFFFC1C1"/>
        <color rgb="FFF46666"/>
      </colorScale>
    </cfRule>
    <cfRule type="colorScale" priority="317">
      <colorScale>
        <cfvo type="min"/>
        <cfvo type="max"/>
        <color rgb="FFF8696B"/>
        <color rgb="FFFCFCFF"/>
      </colorScale>
    </cfRule>
    <cfRule type="colorScale" priority="318">
      <colorScale>
        <cfvo type="min"/>
        <cfvo type="max"/>
        <color rgb="FFFFC1C1"/>
        <color rgb="FFC00000"/>
      </colorScale>
    </cfRule>
  </conditionalFormatting>
  <conditionalFormatting sqref="G82:AE83">
    <cfRule type="colorScale" priority="313">
      <colorScale>
        <cfvo type="min"/>
        <cfvo type="max"/>
        <color rgb="FFFFC1C1"/>
        <color rgb="FFF46666"/>
      </colorScale>
    </cfRule>
    <cfRule type="colorScale" priority="314">
      <colorScale>
        <cfvo type="min"/>
        <cfvo type="max"/>
        <color rgb="FFF8696B"/>
        <color rgb="FFFCFCFF"/>
      </colorScale>
    </cfRule>
    <cfRule type="colorScale" priority="315">
      <colorScale>
        <cfvo type="min"/>
        <cfvo type="max"/>
        <color rgb="FFFFC1C1"/>
        <color rgb="FFC00000"/>
      </colorScale>
    </cfRule>
  </conditionalFormatting>
  <conditionalFormatting sqref="G81:AE81">
    <cfRule type="colorScale" priority="310">
      <colorScale>
        <cfvo type="min"/>
        <cfvo type="max"/>
        <color rgb="FFFFC1C1"/>
        <color rgb="FFF46666"/>
      </colorScale>
    </cfRule>
    <cfRule type="colorScale" priority="311">
      <colorScale>
        <cfvo type="min"/>
        <cfvo type="max"/>
        <color rgb="FFF8696B"/>
        <color rgb="FFFCFCFF"/>
      </colorScale>
    </cfRule>
    <cfRule type="colorScale" priority="312">
      <colorScale>
        <cfvo type="min"/>
        <cfvo type="max"/>
        <color rgb="FFFFC1C1"/>
        <color rgb="FFC00000"/>
      </colorScale>
    </cfRule>
  </conditionalFormatting>
  <conditionalFormatting sqref="G80:AE83">
    <cfRule type="colorScale" priority="309">
      <colorScale>
        <cfvo type="min"/>
        <cfvo type="max"/>
        <color rgb="FFFFC1C1"/>
        <color rgb="FFF46666"/>
      </colorScale>
    </cfRule>
  </conditionalFormatting>
  <conditionalFormatting sqref="F88">
    <cfRule type="colorScale" priority="299">
      <colorScale>
        <cfvo type="min"/>
        <cfvo type="max"/>
        <color rgb="FFFFC1C1"/>
        <color rgb="FFF46666"/>
      </colorScale>
    </cfRule>
    <cfRule type="colorScale" priority="300">
      <colorScale>
        <cfvo type="min"/>
        <cfvo type="max"/>
        <color rgb="FFF8696B"/>
        <color rgb="FFFCFCFF"/>
      </colorScale>
    </cfRule>
    <cfRule type="colorScale" priority="301">
      <colorScale>
        <cfvo type="min"/>
        <cfvo type="max"/>
        <color rgb="FFFFC1C1"/>
        <color rgb="FFC00000"/>
      </colorScale>
    </cfRule>
  </conditionalFormatting>
  <conditionalFormatting sqref="G88:AD90">
    <cfRule type="colorScale" priority="288">
      <colorScale>
        <cfvo type="min"/>
        <cfvo type="max"/>
        <color rgb="FFFFC1C1"/>
        <color rgb="FFF46666"/>
      </colorScale>
    </cfRule>
    <cfRule type="colorScale" priority="296">
      <colorScale>
        <cfvo type="min"/>
        <cfvo type="max"/>
        <color rgb="FFFFC1C1"/>
        <color rgb="FFF46666"/>
      </colorScale>
    </cfRule>
    <cfRule type="colorScale" priority="297">
      <colorScale>
        <cfvo type="min"/>
        <cfvo type="max"/>
        <color rgb="FFF8696B"/>
        <color rgb="FFFCFCFF"/>
      </colorScale>
    </cfRule>
    <cfRule type="colorScale" priority="298">
      <colorScale>
        <cfvo type="min"/>
        <cfvo type="max"/>
        <color rgb="FFFFC1C1"/>
        <color rgb="FFC00000"/>
      </colorScale>
    </cfRule>
  </conditionalFormatting>
  <conditionalFormatting sqref="G90:AD90">
    <cfRule type="colorScale" priority="293">
      <colorScale>
        <cfvo type="min"/>
        <cfvo type="max"/>
        <color rgb="FFFFC1C1"/>
        <color rgb="FFF46666"/>
      </colorScale>
    </cfRule>
    <cfRule type="colorScale" priority="294">
      <colorScale>
        <cfvo type="min"/>
        <cfvo type="max"/>
        <color rgb="FFF8696B"/>
        <color rgb="FFFCFCFF"/>
      </colorScale>
    </cfRule>
    <cfRule type="colorScale" priority="295">
      <colorScale>
        <cfvo type="min"/>
        <cfvo type="max"/>
        <color rgb="FFFFC1C1"/>
        <color rgb="FFC00000"/>
      </colorScale>
    </cfRule>
  </conditionalFormatting>
  <conditionalFormatting sqref="G89:AD89">
    <cfRule type="colorScale" priority="290">
      <colorScale>
        <cfvo type="min"/>
        <cfvo type="max"/>
        <color rgb="FFFFC1C1"/>
        <color rgb="FFF46666"/>
      </colorScale>
    </cfRule>
    <cfRule type="colorScale" priority="291">
      <colorScale>
        <cfvo type="min"/>
        <cfvo type="max"/>
        <color rgb="FFF8696B"/>
        <color rgb="FFFCFCFF"/>
      </colorScale>
    </cfRule>
    <cfRule type="colorScale" priority="292">
      <colorScale>
        <cfvo type="min"/>
        <cfvo type="max"/>
        <color rgb="FFFFC1C1"/>
        <color rgb="FFC00000"/>
      </colorScale>
    </cfRule>
  </conditionalFormatting>
  <conditionalFormatting sqref="G88:AD90">
    <cfRule type="colorScale" priority="289">
      <colorScale>
        <cfvo type="min"/>
        <cfvo type="max"/>
        <color rgb="FFFFC1C1"/>
        <color rgb="FFF46666"/>
      </colorScale>
    </cfRule>
  </conditionalFormatting>
  <conditionalFormatting sqref="F93:AE93">
    <cfRule type="colorScale" priority="285">
      <colorScale>
        <cfvo type="min"/>
        <cfvo type="max"/>
        <color rgb="FFFFC1C1"/>
        <color rgb="FFF46666"/>
      </colorScale>
    </cfRule>
    <cfRule type="colorScale" priority="286">
      <colorScale>
        <cfvo type="min"/>
        <cfvo type="max"/>
        <color rgb="FFF8696B"/>
        <color rgb="FFFCFCFF"/>
      </colorScale>
    </cfRule>
    <cfRule type="colorScale" priority="287">
      <colorScale>
        <cfvo type="min"/>
        <cfvo type="max"/>
        <color rgb="FFFFC1C1"/>
        <color rgb="FFC00000"/>
      </colorScale>
    </cfRule>
  </conditionalFormatting>
  <conditionalFormatting sqref="G93:AE93">
    <cfRule type="colorScale" priority="284">
      <colorScale>
        <cfvo type="min"/>
        <cfvo type="max"/>
        <color rgb="FFFFC1C1"/>
        <color rgb="FFF46666"/>
      </colorScale>
    </cfRule>
  </conditionalFormatting>
  <conditionalFormatting sqref="G94:AE96">
    <cfRule type="colorScale" priority="281">
      <colorScale>
        <cfvo type="min"/>
        <cfvo type="max"/>
        <color rgb="FFFFC1C1"/>
        <color rgb="FFF46666"/>
      </colorScale>
    </cfRule>
    <cfRule type="colorScale" priority="282">
      <colorScale>
        <cfvo type="min"/>
        <cfvo type="max"/>
        <color rgb="FFF8696B"/>
        <color rgb="FFFCFCFF"/>
      </colorScale>
    </cfRule>
    <cfRule type="colorScale" priority="283">
      <colorScale>
        <cfvo type="min"/>
        <cfvo type="max"/>
        <color rgb="FFFFC1C1"/>
        <color rgb="FFC00000"/>
      </colorScale>
    </cfRule>
  </conditionalFormatting>
  <conditionalFormatting sqref="G95:AE96">
    <cfRule type="colorScale" priority="278">
      <colorScale>
        <cfvo type="min"/>
        <cfvo type="max"/>
        <color rgb="FFFFC1C1"/>
        <color rgb="FFF46666"/>
      </colorScale>
    </cfRule>
    <cfRule type="colorScale" priority="279">
      <colorScale>
        <cfvo type="min"/>
        <cfvo type="max"/>
        <color rgb="FFF8696B"/>
        <color rgb="FFFCFCFF"/>
      </colorScale>
    </cfRule>
    <cfRule type="colorScale" priority="280">
      <colorScale>
        <cfvo type="min"/>
        <cfvo type="max"/>
        <color rgb="FFFFC1C1"/>
        <color rgb="FFC00000"/>
      </colorScale>
    </cfRule>
  </conditionalFormatting>
  <conditionalFormatting sqref="G94:AE94">
    <cfRule type="colorScale" priority="275">
      <colorScale>
        <cfvo type="min"/>
        <cfvo type="max"/>
        <color rgb="FFFFC1C1"/>
        <color rgb="FFF46666"/>
      </colorScale>
    </cfRule>
    <cfRule type="colorScale" priority="276">
      <colorScale>
        <cfvo type="min"/>
        <cfvo type="max"/>
        <color rgb="FFF8696B"/>
        <color rgb="FFFCFCFF"/>
      </colorScale>
    </cfRule>
    <cfRule type="colorScale" priority="277">
      <colorScale>
        <cfvo type="min"/>
        <cfvo type="max"/>
        <color rgb="FFFFC1C1"/>
        <color rgb="FFC00000"/>
      </colorScale>
    </cfRule>
  </conditionalFormatting>
  <conditionalFormatting sqref="G94:AE96">
    <cfRule type="colorScale" priority="274">
      <colorScale>
        <cfvo type="min"/>
        <cfvo type="max"/>
        <color rgb="FFFFC1C1"/>
        <color rgb="FFF46666"/>
      </colorScale>
    </cfRule>
  </conditionalFormatting>
  <conditionalFormatting sqref="F56">
    <cfRule type="colorScale" priority="271">
      <colorScale>
        <cfvo type="min"/>
        <cfvo type="max"/>
        <color rgb="FFFFC1C1"/>
        <color rgb="FFF46666"/>
      </colorScale>
    </cfRule>
    <cfRule type="colorScale" priority="272">
      <colorScale>
        <cfvo type="min"/>
        <cfvo type="max"/>
        <color rgb="FFF8696B"/>
        <color rgb="FFFCFCFF"/>
      </colorScale>
    </cfRule>
    <cfRule type="colorScale" priority="273">
      <colorScale>
        <cfvo type="min"/>
        <cfvo type="max"/>
        <color rgb="FFFFC1C1"/>
        <color rgb="FFC00000"/>
      </colorScale>
    </cfRule>
  </conditionalFormatting>
  <conditionalFormatting sqref="G56:AD58">
    <cfRule type="colorScale" priority="260">
      <colorScale>
        <cfvo type="min"/>
        <cfvo type="max"/>
        <color rgb="FFFFC1C1"/>
        <color rgb="FFF46666"/>
      </colorScale>
    </cfRule>
    <cfRule type="colorScale" priority="268">
      <colorScale>
        <cfvo type="min"/>
        <cfvo type="max"/>
        <color rgb="FFFFC1C1"/>
        <color rgb="FFF46666"/>
      </colorScale>
    </cfRule>
    <cfRule type="colorScale" priority="269">
      <colorScale>
        <cfvo type="min"/>
        <cfvo type="max"/>
        <color rgb="FFF8696B"/>
        <color rgb="FFFCFCFF"/>
      </colorScale>
    </cfRule>
    <cfRule type="colorScale" priority="270">
      <colorScale>
        <cfvo type="min"/>
        <cfvo type="max"/>
        <color rgb="FFFFC1C1"/>
        <color rgb="FFC00000"/>
      </colorScale>
    </cfRule>
  </conditionalFormatting>
  <conditionalFormatting sqref="G58:AD58">
    <cfRule type="colorScale" priority="265">
      <colorScale>
        <cfvo type="min"/>
        <cfvo type="max"/>
        <color rgb="FFFFC1C1"/>
        <color rgb="FFF46666"/>
      </colorScale>
    </cfRule>
    <cfRule type="colorScale" priority="266">
      <colorScale>
        <cfvo type="min"/>
        <cfvo type="max"/>
        <color rgb="FFF8696B"/>
        <color rgb="FFFCFCFF"/>
      </colorScale>
    </cfRule>
    <cfRule type="colorScale" priority="267">
      <colorScale>
        <cfvo type="min"/>
        <cfvo type="max"/>
        <color rgb="FFFFC1C1"/>
        <color rgb="FFC00000"/>
      </colorScale>
    </cfRule>
  </conditionalFormatting>
  <conditionalFormatting sqref="G57:AD57">
    <cfRule type="colorScale" priority="262">
      <colorScale>
        <cfvo type="min"/>
        <cfvo type="max"/>
        <color rgb="FFFFC1C1"/>
        <color rgb="FFF46666"/>
      </colorScale>
    </cfRule>
    <cfRule type="colorScale" priority="263">
      <colorScale>
        <cfvo type="min"/>
        <cfvo type="max"/>
        <color rgb="FFF8696B"/>
        <color rgb="FFFCFCFF"/>
      </colorScale>
    </cfRule>
    <cfRule type="colorScale" priority="264">
      <colorScale>
        <cfvo type="min"/>
        <cfvo type="max"/>
        <color rgb="FFFFC1C1"/>
        <color rgb="FFC00000"/>
      </colorScale>
    </cfRule>
  </conditionalFormatting>
  <conditionalFormatting sqref="G56:AD58">
    <cfRule type="colorScale" priority="261">
      <colorScale>
        <cfvo type="min"/>
        <cfvo type="max"/>
        <color rgb="FFFFC1C1"/>
        <color rgb="FFF46666"/>
      </colorScale>
    </cfRule>
  </conditionalFormatting>
  <conditionalFormatting sqref="F27">
    <cfRule type="colorScale" priority="243">
      <colorScale>
        <cfvo type="min"/>
        <cfvo type="max"/>
        <color rgb="FFFFC1C1"/>
        <color rgb="FFF46666"/>
      </colorScale>
    </cfRule>
    <cfRule type="colorScale" priority="244">
      <colorScale>
        <cfvo type="min"/>
        <cfvo type="max"/>
        <color rgb="FFF8696B"/>
        <color rgb="FFFCFCFF"/>
      </colorScale>
    </cfRule>
    <cfRule type="colorScale" priority="245">
      <colorScale>
        <cfvo type="min"/>
        <cfvo type="max"/>
        <color rgb="FFFFC1C1"/>
        <color rgb="FFC00000"/>
      </colorScale>
    </cfRule>
  </conditionalFormatting>
  <conditionalFormatting sqref="G27:AD29">
    <cfRule type="colorScale" priority="232">
      <colorScale>
        <cfvo type="min"/>
        <cfvo type="max"/>
        <color rgb="FFFFC1C1"/>
        <color rgb="FFF46666"/>
      </colorScale>
    </cfRule>
    <cfRule type="colorScale" priority="240">
      <colorScale>
        <cfvo type="min"/>
        <cfvo type="max"/>
        <color rgb="FFFFC1C1"/>
        <color rgb="FFF46666"/>
      </colorScale>
    </cfRule>
    <cfRule type="colorScale" priority="241">
      <colorScale>
        <cfvo type="min"/>
        <cfvo type="max"/>
        <color rgb="FFF8696B"/>
        <color rgb="FFFCFCFF"/>
      </colorScale>
    </cfRule>
    <cfRule type="colorScale" priority="242">
      <colorScale>
        <cfvo type="min"/>
        <cfvo type="max"/>
        <color rgb="FFFFC1C1"/>
        <color rgb="FFC00000"/>
      </colorScale>
    </cfRule>
  </conditionalFormatting>
  <conditionalFormatting sqref="G29:AD29">
    <cfRule type="colorScale" priority="237">
      <colorScale>
        <cfvo type="min"/>
        <cfvo type="max"/>
        <color rgb="FFFFC1C1"/>
        <color rgb="FFF46666"/>
      </colorScale>
    </cfRule>
    <cfRule type="colorScale" priority="238">
      <colorScale>
        <cfvo type="min"/>
        <cfvo type="max"/>
        <color rgb="FFF8696B"/>
        <color rgb="FFFCFCFF"/>
      </colorScale>
    </cfRule>
    <cfRule type="colorScale" priority="239">
      <colorScale>
        <cfvo type="min"/>
        <cfvo type="max"/>
        <color rgb="FFFFC1C1"/>
        <color rgb="FFC00000"/>
      </colorScale>
    </cfRule>
  </conditionalFormatting>
  <conditionalFormatting sqref="G28:AD28">
    <cfRule type="colorScale" priority="234">
      <colorScale>
        <cfvo type="min"/>
        <cfvo type="max"/>
        <color rgb="FFFFC1C1"/>
        <color rgb="FFF46666"/>
      </colorScale>
    </cfRule>
    <cfRule type="colorScale" priority="235">
      <colorScale>
        <cfvo type="min"/>
        <cfvo type="max"/>
        <color rgb="FFF8696B"/>
        <color rgb="FFFCFCFF"/>
      </colorScale>
    </cfRule>
    <cfRule type="colorScale" priority="236">
      <colorScale>
        <cfvo type="min"/>
        <cfvo type="max"/>
        <color rgb="FFFFC1C1"/>
        <color rgb="FFC00000"/>
      </colorScale>
    </cfRule>
  </conditionalFormatting>
  <conditionalFormatting sqref="G27:AD29">
    <cfRule type="colorScale" priority="233">
      <colorScale>
        <cfvo type="min"/>
        <cfvo type="max"/>
        <color rgb="FFFFC1C1"/>
        <color rgb="FFF46666"/>
      </colorScale>
    </cfRule>
  </conditionalFormatting>
  <conditionalFormatting sqref="F71">
    <cfRule type="colorScale" priority="229">
      <colorScale>
        <cfvo type="min"/>
        <cfvo type="max"/>
        <color rgb="FFFFC1C1"/>
        <color rgb="FFF46666"/>
      </colorScale>
    </cfRule>
    <cfRule type="colorScale" priority="230">
      <colorScale>
        <cfvo type="min"/>
        <cfvo type="max"/>
        <color rgb="FFF8696B"/>
        <color rgb="FFFCFCFF"/>
      </colorScale>
    </cfRule>
    <cfRule type="colorScale" priority="231">
      <colorScale>
        <cfvo type="min"/>
        <cfvo type="max"/>
        <color rgb="FFFFC1C1"/>
        <color rgb="FFC00000"/>
      </colorScale>
    </cfRule>
  </conditionalFormatting>
  <conditionalFormatting sqref="G71:AD74">
    <cfRule type="colorScale" priority="218">
      <colorScale>
        <cfvo type="min"/>
        <cfvo type="max"/>
        <color rgb="FFFFC1C1"/>
        <color rgb="FFF46666"/>
      </colorScale>
    </cfRule>
    <cfRule type="colorScale" priority="226">
      <colorScale>
        <cfvo type="min"/>
        <cfvo type="max"/>
        <color rgb="FFFFC1C1"/>
        <color rgb="FFF46666"/>
      </colorScale>
    </cfRule>
    <cfRule type="colorScale" priority="227">
      <colorScale>
        <cfvo type="min"/>
        <cfvo type="max"/>
        <color rgb="FFF8696B"/>
        <color rgb="FFFCFCFF"/>
      </colorScale>
    </cfRule>
    <cfRule type="colorScale" priority="228">
      <colorScale>
        <cfvo type="min"/>
        <cfvo type="max"/>
        <color rgb="FFFFC1C1"/>
        <color rgb="FFC00000"/>
      </colorScale>
    </cfRule>
  </conditionalFormatting>
  <conditionalFormatting sqref="G73:AD74">
    <cfRule type="colorScale" priority="223">
      <colorScale>
        <cfvo type="min"/>
        <cfvo type="max"/>
        <color rgb="FFFFC1C1"/>
        <color rgb="FFF46666"/>
      </colorScale>
    </cfRule>
    <cfRule type="colorScale" priority="224">
      <colorScale>
        <cfvo type="min"/>
        <cfvo type="max"/>
        <color rgb="FFF8696B"/>
        <color rgb="FFFCFCFF"/>
      </colorScale>
    </cfRule>
    <cfRule type="colorScale" priority="225">
      <colorScale>
        <cfvo type="min"/>
        <cfvo type="max"/>
        <color rgb="FFFFC1C1"/>
        <color rgb="FFC00000"/>
      </colorScale>
    </cfRule>
  </conditionalFormatting>
  <conditionalFormatting sqref="G72:AD72">
    <cfRule type="colorScale" priority="220">
      <colorScale>
        <cfvo type="min"/>
        <cfvo type="max"/>
        <color rgb="FFFFC1C1"/>
        <color rgb="FFF46666"/>
      </colorScale>
    </cfRule>
    <cfRule type="colorScale" priority="221">
      <colorScale>
        <cfvo type="min"/>
        <cfvo type="max"/>
        <color rgb="FFF8696B"/>
        <color rgb="FFFCFCFF"/>
      </colorScale>
    </cfRule>
    <cfRule type="colorScale" priority="222">
      <colorScale>
        <cfvo type="min"/>
        <cfvo type="max"/>
        <color rgb="FFFFC1C1"/>
        <color rgb="FFC00000"/>
      </colorScale>
    </cfRule>
  </conditionalFormatting>
  <conditionalFormatting sqref="G71:AD74">
    <cfRule type="colorScale" priority="219">
      <colorScale>
        <cfvo type="min"/>
        <cfvo type="max"/>
        <color rgb="FFFFC1C1"/>
        <color rgb="FFF46666"/>
      </colorScale>
    </cfRule>
  </conditionalFormatting>
  <conditionalFormatting sqref="G69:AD69">
    <cfRule type="colorScale" priority="459">
      <colorScale>
        <cfvo type="min"/>
        <cfvo type="max"/>
        <color rgb="FFFFC1C1"/>
        <color rgb="FFF46666"/>
      </colorScale>
    </cfRule>
    <cfRule type="colorScale" priority="460">
      <colorScale>
        <cfvo type="min"/>
        <cfvo type="max"/>
        <color rgb="FFF8696B"/>
        <color rgb="FFFCFCFF"/>
      </colorScale>
    </cfRule>
    <cfRule type="colorScale" priority="461">
      <colorScale>
        <cfvo type="min"/>
        <cfvo type="max"/>
        <color rgb="FFFFC1C1"/>
        <color rgb="FFC00000"/>
      </colorScale>
    </cfRule>
  </conditionalFormatting>
  <conditionalFormatting sqref="G69:AD69">
    <cfRule type="colorScale" priority="462">
      <colorScale>
        <cfvo type="min"/>
        <cfvo type="max"/>
        <color rgb="FFFFC1C1"/>
        <color rgb="FFF46666"/>
      </colorScale>
    </cfRule>
  </conditionalFormatting>
  <conditionalFormatting sqref="F75">
    <cfRule type="colorScale" priority="215">
      <colorScale>
        <cfvo type="min"/>
        <cfvo type="max"/>
        <color rgb="FFFFC1C1"/>
        <color rgb="FFF46666"/>
      </colorScale>
    </cfRule>
    <cfRule type="colorScale" priority="216">
      <colorScale>
        <cfvo type="min"/>
        <cfvo type="max"/>
        <color rgb="FFF8696B"/>
        <color rgb="FFFCFCFF"/>
      </colorScale>
    </cfRule>
    <cfRule type="colorScale" priority="217">
      <colorScale>
        <cfvo type="min"/>
        <cfvo type="max"/>
        <color rgb="FFFFC1C1"/>
        <color rgb="FFC00000"/>
      </colorScale>
    </cfRule>
  </conditionalFormatting>
  <conditionalFormatting sqref="G76:AD76">
    <cfRule type="colorScale" priority="206">
      <colorScale>
        <cfvo type="min"/>
        <cfvo type="max"/>
        <color rgb="FFFFC1C1"/>
        <color rgb="FFF46666"/>
      </colorScale>
    </cfRule>
    <cfRule type="colorScale" priority="207">
      <colorScale>
        <cfvo type="min"/>
        <cfvo type="max"/>
        <color rgb="FFF8696B"/>
        <color rgb="FFFCFCFF"/>
      </colorScale>
    </cfRule>
    <cfRule type="colorScale" priority="208">
      <colorScale>
        <cfvo type="min"/>
        <cfvo type="max"/>
        <color rgb="FFFFC1C1"/>
        <color rgb="FFC00000"/>
      </colorScale>
    </cfRule>
  </conditionalFormatting>
  <conditionalFormatting sqref="G75:AD77">
    <cfRule type="colorScale" priority="466">
      <colorScale>
        <cfvo type="min"/>
        <cfvo type="max"/>
        <color rgb="FFFFC1C1"/>
        <color rgb="FFF46666"/>
      </colorScale>
    </cfRule>
    <cfRule type="colorScale" priority="467">
      <colorScale>
        <cfvo type="min"/>
        <cfvo type="max"/>
        <color rgb="FFFFC1C1"/>
        <color rgb="FFF46666"/>
      </colorScale>
    </cfRule>
    <cfRule type="colorScale" priority="468">
      <colorScale>
        <cfvo type="min"/>
        <cfvo type="max"/>
        <color rgb="FFF8696B"/>
        <color rgb="FFFCFCFF"/>
      </colorScale>
    </cfRule>
    <cfRule type="colorScale" priority="469">
      <colorScale>
        <cfvo type="min"/>
        <cfvo type="max"/>
        <color rgb="FFFFC1C1"/>
        <color rgb="FFC00000"/>
      </colorScale>
    </cfRule>
  </conditionalFormatting>
  <conditionalFormatting sqref="G77:AD77">
    <cfRule type="colorScale" priority="470">
      <colorScale>
        <cfvo type="min"/>
        <cfvo type="max"/>
        <color rgb="FFFFC1C1"/>
        <color rgb="FFF46666"/>
      </colorScale>
    </cfRule>
    <cfRule type="colorScale" priority="471">
      <colorScale>
        <cfvo type="min"/>
        <cfvo type="max"/>
        <color rgb="FFF8696B"/>
        <color rgb="FFFCFCFF"/>
      </colorScale>
    </cfRule>
    <cfRule type="colorScale" priority="472">
      <colorScale>
        <cfvo type="min"/>
        <cfvo type="max"/>
        <color rgb="FFFFC1C1"/>
        <color rgb="FFC00000"/>
      </colorScale>
    </cfRule>
  </conditionalFormatting>
  <conditionalFormatting sqref="G75:AD77">
    <cfRule type="colorScale" priority="473">
      <colorScale>
        <cfvo type="min"/>
        <cfvo type="max"/>
        <color rgb="FFFFC1C1"/>
        <color rgb="FFF46666"/>
      </colorScale>
    </cfRule>
  </conditionalFormatting>
  <conditionalFormatting sqref="F31">
    <cfRule type="colorScale" priority="201">
      <colorScale>
        <cfvo type="min"/>
        <cfvo type="max"/>
        <color rgb="FFFFC1C1"/>
        <color rgb="FFF46666"/>
      </colorScale>
    </cfRule>
    <cfRule type="colorScale" priority="202">
      <colorScale>
        <cfvo type="min"/>
        <cfvo type="max"/>
        <color rgb="FFF8696B"/>
        <color rgb="FFFCFCFF"/>
      </colorScale>
    </cfRule>
    <cfRule type="colorScale" priority="203">
      <colorScale>
        <cfvo type="min"/>
        <cfvo type="max"/>
        <color rgb="FFFFC1C1"/>
        <color rgb="FFC00000"/>
      </colorScale>
    </cfRule>
  </conditionalFormatting>
  <conditionalFormatting sqref="G31:AD34">
    <cfRule type="colorScale" priority="190">
      <colorScale>
        <cfvo type="min"/>
        <cfvo type="max"/>
        <color rgb="FFFFC1C1"/>
        <color rgb="FFF46666"/>
      </colorScale>
    </cfRule>
    <cfRule type="colorScale" priority="198">
      <colorScale>
        <cfvo type="min"/>
        <cfvo type="max"/>
        <color rgb="FFFFC1C1"/>
        <color rgb="FFF46666"/>
      </colorScale>
    </cfRule>
    <cfRule type="colorScale" priority="199">
      <colorScale>
        <cfvo type="min"/>
        <cfvo type="max"/>
        <color rgb="FFF8696B"/>
        <color rgb="FFFCFCFF"/>
      </colorScale>
    </cfRule>
    <cfRule type="colorScale" priority="200">
      <colorScale>
        <cfvo type="min"/>
        <cfvo type="max"/>
        <color rgb="FFFFC1C1"/>
        <color rgb="FFC00000"/>
      </colorScale>
    </cfRule>
  </conditionalFormatting>
  <conditionalFormatting sqref="G33:AD34">
    <cfRule type="colorScale" priority="195">
      <colorScale>
        <cfvo type="min"/>
        <cfvo type="max"/>
        <color rgb="FFFFC1C1"/>
        <color rgb="FFF46666"/>
      </colorScale>
    </cfRule>
    <cfRule type="colorScale" priority="196">
      <colorScale>
        <cfvo type="min"/>
        <cfvo type="max"/>
        <color rgb="FFF8696B"/>
        <color rgb="FFFCFCFF"/>
      </colorScale>
    </cfRule>
    <cfRule type="colorScale" priority="197">
      <colorScale>
        <cfvo type="min"/>
        <cfvo type="max"/>
        <color rgb="FFFFC1C1"/>
        <color rgb="FFC00000"/>
      </colorScale>
    </cfRule>
  </conditionalFormatting>
  <conditionalFormatting sqref="G32:AD32">
    <cfRule type="colorScale" priority="192">
      <colorScale>
        <cfvo type="min"/>
        <cfvo type="max"/>
        <color rgb="FFFFC1C1"/>
        <color rgb="FFF46666"/>
      </colorScale>
    </cfRule>
    <cfRule type="colorScale" priority="193">
      <colorScale>
        <cfvo type="min"/>
        <cfvo type="max"/>
        <color rgb="FFF8696B"/>
        <color rgb="FFFCFCFF"/>
      </colorScale>
    </cfRule>
    <cfRule type="colorScale" priority="194">
      <colorScale>
        <cfvo type="min"/>
        <cfvo type="max"/>
        <color rgb="FFFFC1C1"/>
        <color rgb="FFC00000"/>
      </colorScale>
    </cfRule>
  </conditionalFormatting>
  <conditionalFormatting sqref="G31:AD34">
    <cfRule type="colorScale" priority="191">
      <colorScale>
        <cfvo type="min"/>
        <cfvo type="max"/>
        <color rgb="FFFFC1C1"/>
        <color rgb="FFF46666"/>
      </colorScale>
    </cfRule>
  </conditionalFormatting>
  <conditionalFormatting sqref="F61:AE61 G62:AE63">
    <cfRule type="colorScale" priority="187">
      <colorScale>
        <cfvo type="min"/>
        <cfvo type="max"/>
        <color rgb="FFFFC1C1"/>
        <color rgb="FFF46666"/>
      </colorScale>
    </cfRule>
    <cfRule type="colorScale" priority="188">
      <colorScale>
        <cfvo type="min"/>
        <cfvo type="max"/>
        <color rgb="FFF8696B"/>
        <color rgb="FFFCFCFF"/>
      </colorScale>
    </cfRule>
    <cfRule type="colorScale" priority="189">
      <colorScale>
        <cfvo type="min"/>
        <cfvo type="max"/>
        <color rgb="FFFFC1C1"/>
        <color rgb="FFC00000"/>
      </colorScale>
    </cfRule>
  </conditionalFormatting>
  <conditionalFormatting sqref="G63:AE63">
    <cfRule type="colorScale" priority="184">
      <colorScale>
        <cfvo type="min"/>
        <cfvo type="max"/>
        <color rgb="FFFFC1C1"/>
        <color rgb="FFF46666"/>
      </colorScale>
    </cfRule>
    <cfRule type="colorScale" priority="185">
      <colorScale>
        <cfvo type="min"/>
        <cfvo type="max"/>
        <color rgb="FFF8696B"/>
        <color rgb="FFFCFCFF"/>
      </colorScale>
    </cfRule>
    <cfRule type="colorScale" priority="186">
      <colorScale>
        <cfvo type="min"/>
        <cfvo type="max"/>
        <color rgb="FFFFC1C1"/>
        <color rgb="FFC00000"/>
      </colorScale>
    </cfRule>
  </conditionalFormatting>
  <conditionalFormatting sqref="G62:AE62">
    <cfRule type="colorScale" priority="181">
      <colorScale>
        <cfvo type="min"/>
        <cfvo type="max"/>
        <color rgb="FFFFC1C1"/>
        <color rgb="FFF46666"/>
      </colorScale>
    </cfRule>
    <cfRule type="colorScale" priority="182">
      <colorScale>
        <cfvo type="min"/>
        <cfvo type="max"/>
        <color rgb="FFF8696B"/>
        <color rgb="FFFCFCFF"/>
      </colorScale>
    </cfRule>
    <cfRule type="colorScale" priority="183">
      <colorScale>
        <cfvo type="min"/>
        <cfvo type="max"/>
        <color rgb="FFFFC1C1"/>
        <color rgb="FFC00000"/>
      </colorScale>
    </cfRule>
  </conditionalFormatting>
  <conditionalFormatting sqref="G61:AE63">
    <cfRule type="colorScale" priority="180">
      <colorScale>
        <cfvo type="min"/>
        <cfvo type="max"/>
        <color rgb="FFFFC1C1"/>
        <color rgb="FFF46666"/>
      </colorScale>
    </cfRule>
  </conditionalFormatting>
  <conditionalFormatting sqref="AE47">
    <cfRule type="colorScale" priority="171">
      <colorScale>
        <cfvo type="min"/>
        <cfvo type="max"/>
        <color rgb="FFFFC1C1"/>
        <color rgb="FFF46666"/>
      </colorScale>
    </cfRule>
    <cfRule type="colorScale" priority="172">
      <colorScale>
        <cfvo type="min"/>
        <cfvo type="max"/>
        <color rgb="FFF8696B"/>
        <color rgb="FFFCFCFF"/>
      </colorScale>
    </cfRule>
    <cfRule type="colorScale" priority="173">
      <colorScale>
        <cfvo type="min"/>
        <cfvo type="max"/>
        <color rgb="FFFFC1C1"/>
        <color rgb="FFC00000"/>
      </colorScale>
    </cfRule>
  </conditionalFormatting>
  <conditionalFormatting sqref="AE46:AE48 F46">
    <cfRule type="colorScale" priority="483">
      <colorScale>
        <cfvo type="min"/>
        <cfvo type="max"/>
        <color rgb="FFFFC1C1"/>
        <color rgb="FFF46666"/>
      </colorScale>
    </cfRule>
    <cfRule type="colorScale" priority="484">
      <colorScale>
        <cfvo type="min"/>
        <cfvo type="max"/>
        <color rgb="FFF8696B"/>
        <color rgb="FFFCFCFF"/>
      </colorScale>
    </cfRule>
    <cfRule type="colorScale" priority="485">
      <colorScale>
        <cfvo type="min"/>
        <cfvo type="max"/>
        <color rgb="FFFFC1C1"/>
        <color rgb="FFC00000"/>
      </colorScale>
    </cfRule>
  </conditionalFormatting>
  <conditionalFormatting sqref="AE48">
    <cfRule type="colorScale" priority="489">
      <colorScale>
        <cfvo type="min"/>
        <cfvo type="max"/>
        <color rgb="FFFFC1C1"/>
        <color rgb="FFF46666"/>
      </colorScale>
    </cfRule>
    <cfRule type="colorScale" priority="490">
      <colorScale>
        <cfvo type="min"/>
        <cfvo type="max"/>
        <color rgb="FFF8696B"/>
        <color rgb="FFFCFCFF"/>
      </colorScale>
    </cfRule>
    <cfRule type="colorScale" priority="491">
      <colorScale>
        <cfvo type="min"/>
        <cfvo type="max"/>
        <color rgb="FFFFC1C1"/>
        <color rgb="FFC00000"/>
      </colorScale>
    </cfRule>
  </conditionalFormatting>
  <conditionalFormatting sqref="AE46:AE48">
    <cfRule type="colorScale" priority="492">
      <colorScale>
        <cfvo type="min"/>
        <cfvo type="max"/>
        <color rgb="FFFFC1C1"/>
        <color rgb="FFF46666"/>
      </colorScale>
    </cfRule>
  </conditionalFormatting>
  <conditionalFormatting sqref="F98:AE99">
    <cfRule type="colorScale" priority="167">
      <colorScale>
        <cfvo type="min"/>
        <cfvo type="max"/>
        <color rgb="FFFFC1C1"/>
        <color rgb="FFF46666"/>
      </colorScale>
    </cfRule>
    <cfRule type="colorScale" priority="168">
      <colorScale>
        <cfvo type="min"/>
        <cfvo type="max"/>
        <color rgb="FFF8696B"/>
        <color rgb="FFFCFCFF"/>
      </colorScale>
    </cfRule>
    <cfRule type="colorScale" priority="169">
      <colorScale>
        <cfvo type="min"/>
        <cfvo type="max"/>
        <color rgb="FFFFC1C1"/>
        <color rgb="FFC00000"/>
      </colorScale>
    </cfRule>
  </conditionalFormatting>
  <conditionalFormatting sqref="G98:AE99">
    <cfRule type="colorScale" priority="166">
      <colorScale>
        <cfvo type="min"/>
        <cfvo type="max"/>
        <color rgb="FFFFC1C1"/>
        <color rgb="FFF46666"/>
      </colorScale>
    </cfRule>
  </conditionalFormatting>
  <conditionalFormatting sqref="F100">
    <cfRule type="colorScale" priority="153">
      <colorScale>
        <cfvo type="min"/>
        <cfvo type="max"/>
        <color rgb="FFFFC1C1"/>
        <color rgb="FFF46666"/>
      </colorScale>
    </cfRule>
    <cfRule type="colorScale" priority="154">
      <colorScale>
        <cfvo type="min"/>
        <cfvo type="max"/>
        <color rgb="FFF8696B"/>
        <color rgb="FFFCFCFF"/>
      </colorScale>
    </cfRule>
    <cfRule type="colorScale" priority="155">
      <colorScale>
        <cfvo type="min"/>
        <cfvo type="max"/>
        <color rgb="FFFFC1C1"/>
        <color rgb="FFC00000"/>
      </colorScale>
    </cfRule>
  </conditionalFormatting>
  <conditionalFormatting sqref="G100:AD100">
    <cfRule type="colorScale" priority="150">
      <colorScale>
        <cfvo type="min"/>
        <cfvo type="max"/>
        <color rgb="FFFFC1C1"/>
        <color rgb="FFF46666"/>
      </colorScale>
    </cfRule>
    <cfRule type="colorScale" priority="151">
      <colorScale>
        <cfvo type="min"/>
        <cfvo type="max"/>
        <color rgb="FFF8696B"/>
        <color rgb="FFFCFCFF"/>
      </colorScale>
    </cfRule>
    <cfRule type="colorScale" priority="152">
      <colorScale>
        <cfvo type="min"/>
        <cfvo type="max"/>
        <color rgb="FFFFC1C1"/>
        <color rgb="FFC00000"/>
      </colorScale>
    </cfRule>
  </conditionalFormatting>
  <conditionalFormatting sqref="G100:AD100">
    <cfRule type="colorScale" priority="149">
      <colorScale>
        <cfvo type="min"/>
        <cfvo type="max"/>
        <color rgb="FFFFC1C1"/>
        <color rgb="FFF46666"/>
      </colorScale>
    </cfRule>
  </conditionalFormatting>
  <conditionalFormatting sqref="F50">
    <cfRule type="colorScale" priority="140">
      <colorScale>
        <cfvo type="min"/>
        <cfvo type="max"/>
        <color rgb="FFFFC1C1"/>
        <color rgb="FFF46666"/>
      </colorScale>
    </cfRule>
    <cfRule type="colorScale" priority="140">
      <colorScale>
        <cfvo type="min"/>
        <cfvo type="max"/>
        <color rgb="FFF8696B"/>
        <color rgb="FFFCFCFF"/>
      </colorScale>
    </cfRule>
    <cfRule type="colorScale" priority="141">
      <colorScale>
        <cfvo type="min"/>
        <cfvo type="max"/>
        <color rgb="FFFFC1C1"/>
        <color rgb="FFC00000"/>
      </colorScale>
    </cfRule>
  </conditionalFormatting>
  <conditionalFormatting sqref="G50:AD50">
    <cfRule type="colorScale" priority="131">
      <colorScale>
        <cfvo type="min"/>
        <cfvo type="max"/>
        <color rgb="FFFFC1C1"/>
        <color rgb="FFF46666"/>
      </colorScale>
    </cfRule>
    <cfRule type="colorScale" priority="133">
      <colorScale>
        <cfvo type="min"/>
        <cfvo type="max"/>
        <color rgb="FFFFC1C1"/>
        <color rgb="FFF46666"/>
      </colorScale>
    </cfRule>
    <cfRule type="colorScale" priority="134">
      <colorScale>
        <cfvo type="min"/>
        <cfvo type="max"/>
        <color rgb="FFF8696B"/>
        <color rgb="FFFCFCFF"/>
      </colorScale>
    </cfRule>
    <cfRule type="colorScale" priority="135">
      <colorScale>
        <cfvo type="min"/>
        <cfvo type="max"/>
        <color rgb="FFFFC1C1"/>
        <color rgb="FFC00000"/>
      </colorScale>
    </cfRule>
  </conditionalFormatting>
  <conditionalFormatting sqref="G50:AD50">
    <cfRule type="colorScale" priority="132">
      <colorScale>
        <cfvo type="min"/>
        <cfvo type="max"/>
        <color rgb="FFFFC1C1"/>
        <color rgb="FFF46666"/>
      </colorScale>
    </cfRule>
  </conditionalFormatting>
  <conditionalFormatting sqref="F35">
    <cfRule type="colorScale" priority="118">
      <colorScale>
        <cfvo type="min"/>
        <cfvo type="max"/>
        <color rgb="FFFFC1C1"/>
        <color rgb="FFF46666"/>
      </colorScale>
    </cfRule>
    <cfRule type="colorScale" priority="119">
      <colorScale>
        <cfvo type="min"/>
        <cfvo type="max"/>
        <color rgb="FFFFC1C1"/>
        <color rgb="FFC00000"/>
      </colorScale>
    </cfRule>
  </conditionalFormatting>
  <conditionalFormatting sqref="G35:AD35">
    <cfRule type="colorScale" priority="113">
      <colorScale>
        <cfvo type="min"/>
        <cfvo type="max"/>
        <color rgb="FFFFC1C1"/>
        <color rgb="FFF46666"/>
      </colorScale>
    </cfRule>
    <cfRule type="colorScale" priority="115">
      <colorScale>
        <cfvo type="min"/>
        <cfvo type="max"/>
        <color rgb="FFFFC1C1"/>
        <color rgb="FFF46666"/>
      </colorScale>
    </cfRule>
    <cfRule type="colorScale" priority="116">
      <colorScale>
        <cfvo type="min"/>
        <cfvo type="max"/>
        <color rgb="FFF8696B"/>
        <color rgb="FFFCFCFF"/>
      </colorScale>
    </cfRule>
    <cfRule type="colorScale" priority="117">
      <colorScale>
        <cfvo type="min"/>
        <cfvo type="max"/>
        <color rgb="FFFFC1C1"/>
        <color rgb="FFC00000"/>
      </colorScale>
    </cfRule>
  </conditionalFormatting>
  <conditionalFormatting sqref="G35:AD35">
    <cfRule type="colorScale" priority="114">
      <colorScale>
        <cfvo type="min"/>
        <cfvo type="max"/>
        <color rgb="FFFFC1C1"/>
        <color rgb="FFF46666"/>
      </colorScale>
    </cfRule>
  </conditionalFormatting>
  <conditionalFormatting sqref="G46:AD48">
    <cfRule type="colorScale" priority="102">
      <colorScale>
        <cfvo type="min"/>
        <cfvo type="max"/>
        <color rgb="FFFFC1C1"/>
        <color rgb="FFF46666"/>
      </colorScale>
    </cfRule>
    <cfRule type="colorScale" priority="110">
      <colorScale>
        <cfvo type="min"/>
        <cfvo type="max"/>
        <color rgb="FFFFC1C1"/>
        <color rgb="FFF46666"/>
      </colorScale>
    </cfRule>
    <cfRule type="colorScale" priority="111">
      <colorScale>
        <cfvo type="min"/>
        <cfvo type="max"/>
        <color rgb="FFF8696B"/>
        <color rgb="FFFCFCFF"/>
      </colorScale>
    </cfRule>
    <cfRule type="colorScale" priority="112">
      <colorScale>
        <cfvo type="min"/>
        <cfvo type="max"/>
        <color rgb="FFFFC1C1"/>
        <color rgb="FFC00000"/>
      </colorScale>
    </cfRule>
  </conditionalFormatting>
  <conditionalFormatting sqref="G48:AD48">
    <cfRule type="colorScale" priority="107">
      <colorScale>
        <cfvo type="min"/>
        <cfvo type="max"/>
        <color rgb="FFFFC1C1"/>
        <color rgb="FFF46666"/>
      </colorScale>
    </cfRule>
    <cfRule type="colorScale" priority="108">
      <colorScale>
        <cfvo type="min"/>
        <cfvo type="max"/>
        <color rgb="FFF8696B"/>
        <color rgb="FFFCFCFF"/>
      </colorScale>
    </cfRule>
    <cfRule type="colorScale" priority="109">
      <colorScale>
        <cfvo type="min"/>
        <cfvo type="max"/>
        <color rgb="FFFFC1C1"/>
        <color rgb="FFC00000"/>
      </colorScale>
    </cfRule>
  </conditionalFormatting>
  <conditionalFormatting sqref="G47:AD47">
    <cfRule type="colorScale" priority="104">
      <colorScale>
        <cfvo type="min"/>
        <cfvo type="max"/>
        <color rgb="FFFFC1C1"/>
        <color rgb="FFF46666"/>
      </colorScale>
    </cfRule>
    <cfRule type="colorScale" priority="105">
      <colorScale>
        <cfvo type="min"/>
        <cfvo type="max"/>
        <color rgb="FFF8696B"/>
        <color rgb="FFFCFCFF"/>
      </colorScale>
    </cfRule>
    <cfRule type="colorScale" priority="106">
      <colorScale>
        <cfvo type="min"/>
        <cfvo type="max"/>
        <color rgb="FFFFC1C1"/>
        <color rgb="FFC00000"/>
      </colorScale>
    </cfRule>
  </conditionalFormatting>
  <conditionalFormatting sqref="G46:AD48">
    <cfRule type="colorScale" priority="103">
      <colorScale>
        <cfvo type="min"/>
        <cfvo type="max"/>
        <color rgb="FFFFC1C1"/>
        <color rgb="FFF46666"/>
      </colorScale>
    </cfRule>
  </conditionalFormatting>
  <conditionalFormatting sqref="AE52:AE54">
    <cfRule type="colorScale" priority="99">
      <colorScale>
        <cfvo type="min"/>
        <cfvo type="max"/>
        <color rgb="FFFFC1C1"/>
        <color rgb="FFF46666"/>
      </colorScale>
    </cfRule>
    <cfRule type="colorScale" priority="100">
      <colorScale>
        <cfvo type="min"/>
        <cfvo type="max"/>
        <color rgb="FFF8696B"/>
        <color rgb="FFFCFCFF"/>
      </colorScale>
    </cfRule>
    <cfRule type="colorScale" priority="101">
      <colorScale>
        <cfvo type="min"/>
        <cfvo type="max"/>
        <color rgb="FFFFC1C1"/>
        <color rgb="FFC00000"/>
      </colorScale>
    </cfRule>
  </conditionalFormatting>
  <conditionalFormatting sqref="AE54">
    <cfRule type="colorScale" priority="96">
      <colorScale>
        <cfvo type="min"/>
        <cfvo type="max"/>
        <color rgb="FFFFC1C1"/>
        <color rgb="FFF46666"/>
      </colorScale>
    </cfRule>
    <cfRule type="colorScale" priority="97">
      <colorScale>
        <cfvo type="min"/>
        <cfvo type="max"/>
        <color rgb="FFF8696B"/>
        <color rgb="FFFCFCFF"/>
      </colorScale>
    </cfRule>
    <cfRule type="colorScale" priority="98">
      <colorScale>
        <cfvo type="min"/>
        <cfvo type="max"/>
        <color rgb="FFFFC1C1"/>
        <color rgb="FFC00000"/>
      </colorScale>
    </cfRule>
  </conditionalFormatting>
  <conditionalFormatting sqref="AE53">
    <cfRule type="colorScale" priority="93">
      <colorScale>
        <cfvo type="min"/>
        <cfvo type="max"/>
        <color rgb="FFFFC1C1"/>
        <color rgb="FFF46666"/>
      </colorScale>
    </cfRule>
    <cfRule type="colorScale" priority="94">
      <colorScale>
        <cfvo type="min"/>
        <cfvo type="max"/>
        <color rgb="FFF8696B"/>
        <color rgb="FFFCFCFF"/>
      </colorScale>
    </cfRule>
    <cfRule type="colorScale" priority="95">
      <colorScale>
        <cfvo type="min"/>
        <cfvo type="max"/>
        <color rgb="FFFFC1C1"/>
        <color rgb="FFC00000"/>
      </colorScale>
    </cfRule>
  </conditionalFormatting>
  <conditionalFormatting sqref="AE52:AE54">
    <cfRule type="colorScale" priority="92">
      <colorScale>
        <cfvo type="min"/>
        <cfvo type="max"/>
        <color rgb="FFFFC1C1"/>
        <color rgb="FFF46666"/>
      </colorScale>
    </cfRule>
  </conditionalFormatting>
  <conditionalFormatting sqref="F52">
    <cfRule type="colorScale" priority="89">
      <colorScale>
        <cfvo type="min"/>
        <cfvo type="max"/>
        <color rgb="FFFFC1C1"/>
        <color rgb="FFF46666"/>
      </colorScale>
    </cfRule>
    <cfRule type="colorScale" priority="90">
      <colorScale>
        <cfvo type="min"/>
        <cfvo type="max"/>
        <color rgb="FFF8696B"/>
        <color rgb="FFFCFCFF"/>
      </colorScale>
    </cfRule>
    <cfRule type="colorScale" priority="91">
      <colorScale>
        <cfvo type="min"/>
        <cfvo type="max"/>
        <color rgb="FFFFC1C1"/>
        <color rgb="FFC00000"/>
      </colorScale>
    </cfRule>
  </conditionalFormatting>
  <conditionalFormatting sqref="G52:AD54">
    <cfRule type="colorScale" priority="78">
      <colorScale>
        <cfvo type="min"/>
        <cfvo type="max"/>
        <color rgb="FFFFC1C1"/>
        <color rgb="FFF46666"/>
      </colorScale>
    </cfRule>
    <cfRule type="colorScale" priority="86">
      <colorScale>
        <cfvo type="min"/>
        <cfvo type="max"/>
        <color rgb="FFFFC1C1"/>
        <color rgb="FFF46666"/>
      </colorScale>
    </cfRule>
    <cfRule type="colorScale" priority="87">
      <colorScale>
        <cfvo type="min"/>
        <cfvo type="max"/>
        <color rgb="FFF8696B"/>
        <color rgb="FFFCFCFF"/>
      </colorScale>
    </cfRule>
    <cfRule type="colorScale" priority="88">
      <colorScale>
        <cfvo type="min"/>
        <cfvo type="max"/>
        <color rgb="FFFFC1C1"/>
        <color rgb="FFC00000"/>
      </colorScale>
    </cfRule>
  </conditionalFormatting>
  <conditionalFormatting sqref="G54:AD54">
    <cfRule type="colorScale" priority="83">
      <colorScale>
        <cfvo type="min"/>
        <cfvo type="max"/>
        <color rgb="FFFFC1C1"/>
        <color rgb="FFF46666"/>
      </colorScale>
    </cfRule>
    <cfRule type="colorScale" priority="84">
      <colorScale>
        <cfvo type="min"/>
        <cfvo type="max"/>
        <color rgb="FFF8696B"/>
        <color rgb="FFFCFCFF"/>
      </colorScale>
    </cfRule>
    <cfRule type="colorScale" priority="85">
      <colorScale>
        <cfvo type="min"/>
        <cfvo type="max"/>
        <color rgb="FFFFC1C1"/>
        <color rgb="FFC00000"/>
      </colorScale>
    </cfRule>
  </conditionalFormatting>
  <conditionalFormatting sqref="G53:AD53">
    <cfRule type="colorScale" priority="80">
      <colorScale>
        <cfvo type="min"/>
        <cfvo type="max"/>
        <color rgb="FFFFC1C1"/>
        <color rgb="FFF46666"/>
      </colorScale>
    </cfRule>
    <cfRule type="colorScale" priority="81">
      <colorScale>
        <cfvo type="min"/>
        <cfvo type="max"/>
        <color rgb="FFF8696B"/>
        <color rgb="FFFCFCFF"/>
      </colorScale>
    </cfRule>
    <cfRule type="colorScale" priority="82">
      <colorScale>
        <cfvo type="min"/>
        <cfvo type="max"/>
        <color rgb="FFFFC1C1"/>
        <color rgb="FFC00000"/>
      </colorScale>
    </cfRule>
  </conditionalFormatting>
  <conditionalFormatting sqref="G52:AD54">
    <cfRule type="colorScale" priority="79">
      <colorScale>
        <cfvo type="min"/>
        <cfvo type="max"/>
        <color rgb="FFFFC1C1"/>
        <color rgb="FFF46666"/>
      </colorScale>
    </cfRule>
  </conditionalFormatting>
  <conditionalFormatting sqref="AE23:AE25">
    <cfRule type="colorScale" priority="75">
      <colorScale>
        <cfvo type="min"/>
        <cfvo type="max"/>
        <color rgb="FFFFC1C1"/>
        <color rgb="FFF46666"/>
      </colorScale>
    </cfRule>
    <cfRule type="colorScale" priority="76">
      <colorScale>
        <cfvo type="min"/>
        <cfvo type="max"/>
        <color rgb="FFF8696B"/>
        <color rgb="FFFCFCFF"/>
      </colorScale>
    </cfRule>
    <cfRule type="colorScale" priority="77">
      <colorScale>
        <cfvo type="min"/>
        <cfvo type="max"/>
        <color rgb="FFFFC1C1"/>
        <color rgb="FFC00000"/>
      </colorScale>
    </cfRule>
  </conditionalFormatting>
  <conditionalFormatting sqref="AE25">
    <cfRule type="colorScale" priority="72">
      <colorScale>
        <cfvo type="min"/>
        <cfvo type="max"/>
        <color rgb="FFFFC1C1"/>
        <color rgb="FFF46666"/>
      </colorScale>
    </cfRule>
    <cfRule type="colorScale" priority="73">
      <colorScale>
        <cfvo type="min"/>
        <cfvo type="max"/>
        <color rgb="FFF8696B"/>
        <color rgb="FFFCFCFF"/>
      </colorScale>
    </cfRule>
    <cfRule type="colorScale" priority="74">
      <colorScale>
        <cfvo type="min"/>
        <cfvo type="max"/>
        <color rgb="FFFFC1C1"/>
        <color rgb="FFC00000"/>
      </colorScale>
    </cfRule>
  </conditionalFormatting>
  <conditionalFormatting sqref="AE24">
    <cfRule type="colorScale" priority="69">
      <colorScale>
        <cfvo type="min"/>
        <cfvo type="max"/>
        <color rgb="FFFFC1C1"/>
        <color rgb="FFF46666"/>
      </colorScale>
    </cfRule>
    <cfRule type="colorScale" priority="70">
      <colorScale>
        <cfvo type="min"/>
        <cfvo type="max"/>
        <color rgb="FFF8696B"/>
        <color rgb="FFFCFCFF"/>
      </colorScale>
    </cfRule>
    <cfRule type="colorScale" priority="71">
      <colorScale>
        <cfvo type="min"/>
        <cfvo type="max"/>
        <color rgb="FFFFC1C1"/>
        <color rgb="FFC00000"/>
      </colorScale>
    </cfRule>
  </conditionalFormatting>
  <conditionalFormatting sqref="AE23:AE25">
    <cfRule type="colorScale" priority="68">
      <colorScale>
        <cfvo type="min"/>
        <cfvo type="max"/>
        <color rgb="FFFFC1C1"/>
        <color rgb="FFF46666"/>
      </colorScale>
    </cfRule>
  </conditionalFormatting>
  <conditionalFormatting sqref="F23">
    <cfRule type="colorScale" priority="65">
      <colorScale>
        <cfvo type="min"/>
        <cfvo type="max"/>
        <color rgb="FFFFC1C1"/>
        <color rgb="FFF46666"/>
      </colorScale>
    </cfRule>
    <cfRule type="colorScale" priority="66">
      <colorScale>
        <cfvo type="min"/>
        <cfvo type="max"/>
        <color rgb="FFF8696B"/>
        <color rgb="FFFCFCFF"/>
      </colorScale>
    </cfRule>
    <cfRule type="colorScale" priority="67">
      <colorScale>
        <cfvo type="min"/>
        <cfvo type="max"/>
        <color rgb="FFFFC1C1"/>
        <color rgb="FFC00000"/>
      </colorScale>
    </cfRule>
  </conditionalFormatting>
  <conditionalFormatting sqref="G23:AD25">
    <cfRule type="colorScale" priority="54">
      <colorScale>
        <cfvo type="min"/>
        <cfvo type="max"/>
        <color rgb="FFFFC1C1"/>
        <color rgb="FFF46666"/>
      </colorScale>
    </cfRule>
    <cfRule type="colorScale" priority="62">
      <colorScale>
        <cfvo type="min"/>
        <cfvo type="max"/>
        <color rgb="FFFFC1C1"/>
        <color rgb="FFF46666"/>
      </colorScale>
    </cfRule>
    <cfRule type="colorScale" priority="63">
      <colorScale>
        <cfvo type="min"/>
        <cfvo type="max"/>
        <color rgb="FFF8696B"/>
        <color rgb="FFFCFCFF"/>
      </colorScale>
    </cfRule>
    <cfRule type="colorScale" priority="64">
      <colorScale>
        <cfvo type="min"/>
        <cfvo type="max"/>
        <color rgb="FFFFC1C1"/>
        <color rgb="FFC00000"/>
      </colorScale>
    </cfRule>
  </conditionalFormatting>
  <conditionalFormatting sqref="G25:AD25">
    <cfRule type="colorScale" priority="59">
      <colorScale>
        <cfvo type="min"/>
        <cfvo type="max"/>
        <color rgb="FFFFC1C1"/>
        <color rgb="FFF46666"/>
      </colorScale>
    </cfRule>
    <cfRule type="colorScale" priority="60">
      <colorScale>
        <cfvo type="min"/>
        <cfvo type="max"/>
        <color rgb="FFF8696B"/>
        <color rgb="FFFCFCFF"/>
      </colorScale>
    </cfRule>
    <cfRule type="colorScale" priority="61">
      <colorScale>
        <cfvo type="min"/>
        <cfvo type="max"/>
        <color rgb="FFFFC1C1"/>
        <color rgb="FFC00000"/>
      </colorScale>
    </cfRule>
  </conditionalFormatting>
  <conditionalFormatting sqref="G24:AD24">
    <cfRule type="colorScale" priority="56">
      <colorScale>
        <cfvo type="min"/>
        <cfvo type="max"/>
        <color rgb="FFFFC1C1"/>
        <color rgb="FFF46666"/>
      </colorScale>
    </cfRule>
    <cfRule type="colorScale" priority="57">
      <colorScale>
        <cfvo type="min"/>
        <cfvo type="max"/>
        <color rgb="FFF8696B"/>
        <color rgb="FFFCFCFF"/>
      </colorScale>
    </cfRule>
    <cfRule type="colorScale" priority="58">
      <colorScale>
        <cfvo type="min"/>
        <cfvo type="max"/>
        <color rgb="FFFFC1C1"/>
        <color rgb="FFC00000"/>
      </colorScale>
    </cfRule>
  </conditionalFormatting>
  <conditionalFormatting sqref="G23:AD25">
    <cfRule type="colorScale" priority="55">
      <colorScale>
        <cfvo type="min"/>
        <cfvo type="max"/>
        <color rgb="FFFFC1C1"/>
        <color rgb="FFF46666"/>
      </colorScale>
    </cfRule>
  </conditionalFormatting>
  <conditionalFormatting sqref="AE84:AE86">
    <cfRule type="colorScale" priority="39">
      <colorScale>
        <cfvo type="min"/>
        <cfvo type="max"/>
        <color rgb="FFFFC1C1"/>
        <color rgb="FFF46666"/>
      </colorScale>
    </cfRule>
    <cfRule type="colorScale" priority="40">
      <colorScale>
        <cfvo type="min"/>
        <cfvo type="max"/>
        <color rgb="FFF8696B"/>
        <color rgb="FFFCFCFF"/>
      </colorScale>
    </cfRule>
    <cfRule type="colorScale" priority="41">
      <colorScale>
        <cfvo type="min"/>
        <cfvo type="max"/>
        <color rgb="FFFFC1C1"/>
        <color rgb="FFC00000"/>
      </colorScale>
    </cfRule>
  </conditionalFormatting>
  <conditionalFormatting sqref="AE86">
    <cfRule type="colorScale" priority="36">
      <colorScale>
        <cfvo type="min"/>
        <cfvo type="max"/>
        <color rgb="FFFFC1C1"/>
        <color rgb="FFF46666"/>
      </colorScale>
    </cfRule>
    <cfRule type="colorScale" priority="37">
      <colorScale>
        <cfvo type="min"/>
        <cfvo type="max"/>
        <color rgb="FFF8696B"/>
        <color rgb="FFFCFCFF"/>
      </colorScale>
    </cfRule>
    <cfRule type="colorScale" priority="38">
      <colorScale>
        <cfvo type="min"/>
        <cfvo type="max"/>
        <color rgb="FFFFC1C1"/>
        <color rgb="FFC00000"/>
      </colorScale>
    </cfRule>
  </conditionalFormatting>
  <conditionalFormatting sqref="AE85">
    <cfRule type="colorScale" priority="33">
      <colorScale>
        <cfvo type="min"/>
        <cfvo type="max"/>
        <color rgb="FFFFC1C1"/>
        <color rgb="FFF46666"/>
      </colorScale>
    </cfRule>
    <cfRule type="colorScale" priority="34">
      <colorScale>
        <cfvo type="min"/>
        <cfvo type="max"/>
        <color rgb="FFF8696B"/>
        <color rgb="FFFCFCFF"/>
      </colorScale>
    </cfRule>
    <cfRule type="colorScale" priority="35">
      <colorScale>
        <cfvo type="min"/>
        <cfvo type="max"/>
        <color rgb="FFFFC1C1"/>
        <color rgb="FFC00000"/>
      </colorScale>
    </cfRule>
  </conditionalFormatting>
  <conditionalFormatting sqref="AE84:AE86">
    <cfRule type="colorScale" priority="32">
      <colorScale>
        <cfvo type="min"/>
        <cfvo type="max"/>
        <color rgb="FFFFC1C1"/>
        <color rgb="FFF46666"/>
      </colorScale>
    </cfRule>
  </conditionalFormatting>
  <conditionalFormatting sqref="F84">
    <cfRule type="colorScale" priority="29">
      <colorScale>
        <cfvo type="min"/>
        <cfvo type="max"/>
        <color rgb="FFFFC1C1"/>
        <color rgb="FFF46666"/>
      </colorScale>
    </cfRule>
    <cfRule type="colorScale" priority="30">
      <colorScale>
        <cfvo type="min"/>
        <cfvo type="max"/>
        <color rgb="FFF8696B"/>
        <color rgb="FFFCFCFF"/>
      </colorScale>
    </cfRule>
    <cfRule type="colorScale" priority="31">
      <colorScale>
        <cfvo type="min"/>
        <cfvo type="max"/>
        <color rgb="FFFFC1C1"/>
        <color rgb="FFC00000"/>
      </colorScale>
    </cfRule>
  </conditionalFormatting>
  <conditionalFormatting sqref="G84:AD86">
    <cfRule type="colorScale" priority="18">
      <colorScale>
        <cfvo type="min"/>
        <cfvo type="max"/>
        <color rgb="FFFFC1C1"/>
        <color rgb="FFF46666"/>
      </colorScale>
    </cfRule>
    <cfRule type="colorScale" priority="26">
      <colorScale>
        <cfvo type="min"/>
        <cfvo type="max"/>
        <color rgb="FFFFC1C1"/>
        <color rgb="FFF46666"/>
      </colorScale>
    </cfRule>
    <cfRule type="colorScale" priority="27">
      <colorScale>
        <cfvo type="min"/>
        <cfvo type="max"/>
        <color rgb="FFF8696B"/>
        <color rgb="FFFCFCFF"/>
      </colorScale>
    </cfRule>
    <cfRule type="colorScale" priority="28">
      <colorScale>
        <cfvo type="min"/>
        <cfvo type="max"/>
        <color rgb="FFFFC1C1"/>
        <color rgb="FFC00000"/>
      </colorScale>
    </cfRule>
  </conditionalFormatting>
  <conditionalFormatting sqref="G86:AD86">
    <cfRule type="colorScale" priority="23">
      <colorScale>
        <cfvo type="min"/>
        <cfvo type="max"/>
        <color rgb="FFFFC1C1"/>
        <color rgb="FFF46666"/>
      </colorScale>
    </cfRule>
    <cfRule type="colorScale" priority="24">
      <colorScale>
        <cfvo type="min"/>
        <cfvo type="max"/>
        <color rgb="FFF8696B"/>
        <color rgb="FFFCFCFF"/>
      </colorScale>
    </cfRule>
    <cfRule type="colorScale" priority="25">
      <colorScale>
        <cfvo type="min"/>
        <cfvo type="max"/>
        <color rgb="FFFFC1C1"/>
        <color rgb="FFC00000"/>
      </colorScale>
    </cfRule>
  </conditionalFormatting>
  <conditionalFormatting sqref="G85:AD85">
    <cfRule type="colorScale" priority="20">
      <colorScale>
        <cfvo type="min"/>
        <cfvo type="max"/>
        <color rgb="FFFFC1C1"/>
        <color rgb="FFF46666"/>
      </colorScale>
    </cfRule>
    <cfRule type="colorScale" priority="21">
      <colorScale>
        <cfvo type="min"/>
        <cfvo type="max"/>
        <color rgb="FFF8696B"/>
        <color rgb="FFFCFCFF"/>
      </colorScale>
    </cfRule>
    <cfRule type="colorScale" priority="22">
      <colorScale>
        <cfvo type="min"/>
        <cfvo type="max"/>
        <color rgb="FFFFC1C1"/>
        <color rgb="FFC00000"/>
      </colorScale>
    </cfRule>
  </conditionalFormatting>
  <conditionalFormatting sqref="G84:AD86">
    <cfRule type="colorScale" priority="19">
      <colorScale>
        <cfvo type="min"/>
        <cfvo type="max"/>
        <color rgb="FFFFC1C1"/>
        <color rgb="FFF46666"/>
      </colorScale>
    </cfRule>
  </conditionalFormatting>
  <conditionalFormatting sqref="F11:AE11 G12:AE14">
    <cfRule type="colorScale" priority="15">
      <colorScale>
        <cfvo type="min"/>
        <cfvo type="max"/>
        <color rgb="FFFFC1C1"/>
        <color rgb="FFF46666"/>
      </colorScale>
    </cfRule>
    <cfRule type="colorScale" priority="16">
      <colorScale>
        <cfvo type="min"/>
        <cfvo type="max"/>
        <color rgb="FFF8696B"/>
        <color rgb="FFFCFCFF"/>
      </colorScale>
    </cfRule>
    <cfRule type="colorScale" priority="17">
      <colorScale>
        <cfvo type="min"/>
        <cfvo type="max"/>
        <color rgb="FFFFC1C1"/>
        <color rgb="FFC00000"/>
      </colorScale>
    </cfRule>
  </conditionalFormatting>
  <conditionalFormatting sqref="G13:AE14">
    <cfRule type="colorScale" priority="12">
      <colorScale>
        <cfvo type="min"/>
        <cfvo type="max"/>
        <color rgb="FFFFC1C1"/>
        <color rgb="FFF46666"/>
      </colorScale>
    </cfRule>
    <cfRule type="colorScale" priority="13">
      <colorScale>
        <cfvo type="min"/>
        <cfvo type="max"/>
        <color rgb="FFF8696B"/>
        <color rgb="FFFCFCFF"/>
      </colorScale>
    </cfRule>
    <cfRule type="colorScale" priority="14">
      <colorScale>
        <cfvo type="min"/>
        <cfvo type="max"/>
        <color rgb="FFFFC1C1"/>
        <color rgb="FFC00000"/>
      </colorScale>
    </cfRule>
  </conditionalFormatting>
  <conditionalFormatting sqref="G12:AE12">
    <cfRule type="colorScale" priority="9">
      <colorScale>
        <cfvo type="min"/>
        <cfvo type="max"/>
        <color rgb="FFFFC1C1"/>
        <color rgb="FFF46666"/>
      </colorScale>
    </cfRule>
    <cfRule type="colorScale" priority="10">
      <colorScale>
        <cfvo type="min"/>
        <cfvo type="max"/>
        <color rgb="FFF8696B"/>
        <color rgb="FFFCFCFF"/>
      </colorScale>
    </cfRule>
    <cfRule type="colorScale" priority="11">
      <colorScale>
        <cfvo type="min"/>
        <cfvo type="max"/>
        <color rgb="FFFFC1C1"/>
        <color rgb="FFC00000"/>
      </colorScale>
    </cfRule>
  </conditionalFormatting>
  <conditionalFormatting sqref="G11:AE14">
    <cfRule type="colorScale" priority="8">
      <colorScale>
        <cfvo type="min"/>
        <cfvo type="max"/>
        <color rgb="FFFFC1C1"/>
        <color rgb="FFF46666"/>
      </colorScale>
    </cfRule>
  </conditionalFormatting>
  <conditionalFormatting sqref="F102">
    <cfRule type="colorScale" priority="5">
      <colorScale>
        <cfvo type="min"/>
        <cfvo type="max"/>
        <color rgb="FFFFC1C1"/>
        <color rgb="FFF46666"/>
      </colorScale>
    </cfRule>
    <cfRule type="colorScale" priority="6">
      <colorScale>
        <cfvo type="min"/>
        <cfvo type="max"/>
        <color rgb="FFF8696B"/>
        <color rgb="FFFCFCFF"/>
      </colorScale>
    </cfRule>
    <cfRule type="colorScale" priority="7">
      <colorScale>
        <cfvo type="min"/>
        <cfvo type="max"/>
        <color rgb="FFFFC1C1"/>
        <color rgb="FFC00000"/>
      </colorScale>
    </cfRule>
  </conditionalFormatting>
  <conditionalFormatting sqref="G102:AD102">
    <cfRule type="colorScale" priority="2">
      <colorScale>
        <cfvo type="min"/>
        <cfvo type="max"/>
        <color rgb="FFFFC1C1"/>
        <color rgb="FFF46666"/>
      </colorScale>
    </cfRule>
    <cfRule type="colorScale" priority="3">
      <colorScale>
        <cfvo type="min"/>
        <cfvo type="max"/>
        <color rgb="FFF8696B"/>
        <color rgb="FFFCFCFF"/>
      </colorScale>
    </cfRule>
    <cfRule type="colorScale" priority="4">
      <colorScale>
        <cfvo type="min"/>
        <cfvo type="max"/>
        <color rgb="FFFFC1C1"/>
        <color rgb="FFC00000"/>
      </colorScale>
    </cfRule>
  </conditionalFormatting>
  <conditionalFormatting sqref="G102:AD102">
    <cfRule type="colorScale" priority="1">
      <colorScale>
        <cfvo type="min"/>
        <cfvo type="max"/>
        <color rgb="FFFFC1C1"/>
        <color rgb="FFF46666"/>
      </colorScale>
    </cfRule>
  </conditionalFormatting>
  <pageMargins left="0.7" right="0.7" top="0.75" bottom="0.75" header="0.3" footer="0.3"/>
  <pageSetup paperSize="9" orientation="portrait" horizontalDpi="1200" verticalDpi="1200" r:id="rId1"/>
  <ignoredErrors>
    <ignoredError sqref="S4" twoDigitTextYear="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FB6193-2FFB-432C-838D-1ECE285F4BDD}">
  <sheetPr codeName="Sheet3"/>
  <dimension ref="B1:G280"/>
  <sheetViews>
    <sheetView topLeftCell="A32" zoomScale="85" zoomScaleNormal="85" workbookViewId="0">
      <selection activeCell="C57" sqref="C57"/>
    </sheetView>
  </sheetViews>
  <sheetFormatPr defaultRowHeight="15"/>
  <cols>
    <col min="2" max="2" width="48.28515625" customWidth="1"/>
    <col min="3" max="3" width="37.5703125" bestFit="1" customWidth="1"/>
    <col min="4" max="4" width="20.5703125" customWidth="1"/>
    <col min="5" max="6" width="16.85546875" customWidth="1"/>
  </cols>
  <sheetData>
    <row r="1" spans="2:6" s="10" customFormat="1">
      <c r="B1" s="9" t="s">
        <v>127</v>
      </c>
    </row>
    <row r="2" spans="2:6" s="11" customFormat="1"/>
    <row r="3" spans="2:6" s="11" customFormat="1">
      <c r="B3" s="239" t="s">
        <v>162</v>
      </c>
      <c r="C3" s="239"/>
      <c r="D3" s="27"/>
      <c r="E3" s="27"/>
      <c r="F3" s="27"/>
    </row>
    <row r="4" spans="2:6" s="11" customFormat="1" ht="30">
      <c r="C4" s="11" t="s">
        <v>163</v>
      </c>
      <c r="D4" s="15" t="s">
        <v>164</v>
      </c>
      <c r="E4" s="15" t="s">
        <v>166</v>
      </c>
      <c r="F4" s="15" t="s">
        <v>165</v>
      </c>
    </row>
    <row r="5" spans="2:6" s="11" customFormat="1"/>
    <row r="6" spans="2:6" s="11" customFormat="1">
      <c r="B6" s="239" t="s">
        <v>132</v>
      </c>
      <c r="C6" s="239"/>
      <c r="D6" s="27"/>
      <c r="E6" s="27"/>
      <c r="F6" s="27"/>
    </row>
    <row r="7" spans="2:6" s="11" customFormat="1">
      <c r="B7" s="11" t="s">
        <v>129</v>
      </c>
      <c r="C7" s="11" t="s">
        <v>128</v>
      </c>
      <c r="D7" s="11" t="s">
        <v>130</v>
      </c>
      <c r="E7" s="11" t="s">
        <v>131</v>
      </c>
      <c r="F7" s="11" t="s">
        <v>130</v>
      </c>
    </row>
    <row r="8" spans="2:6" s="11" customFormat="1"/>
    <row r="9" spans="2:6" s="11" customFormat="1">
      <c r="B9" s="239" t="s">
        <v>133</v>
      </c>
      <c r="C9" s="239"/>
      <c r="D9" s="27"/>
      <c r="E9" s="27"/>
      <c r="F9" s="27"/>
    </row>
    <row r="10" spans="2:6" s="11" customFormat="1">
      <c r="B10" s="11" t="s">
        <v>134</v>
      </c>
      <c r="C10" s="11" t="s">
        <v>135</v>
      </c>
      <c r="D10" s="11" t="s">
        <v>136</v>
      </c>
      <c r="E10" s="11" t="s">
        <v>131</v>
      </c>
    </row>
    <row r="11" spans="2:6" s="11" customFormat="1">
      <c r="B11" s="15" t="s">
        <v>137</v>
      </c>
      <c r="C11" s="11" t="s">
        <v>138</v>
      </c>
      <c r="D11" s="11" t="s">
        <v>139</v>
      </c>
    </row>
    <row r="12" spans="2:6" s="11" customFormat="1">
      <c r="B12" s="11" t="s">
        <v>140</v>
      </c>
      <c r="C12" s="11" t="s">
        <v>141</v>
      </c>
      <c r="D12" s="11" t="s">
        <v>142</v>
      </c>
    </row>
    <row r="13" spans="2:6" s="11" customFormat="1"/>
    <row r="14" spans="2:6" s="11" customFormat="1"/>
    <row r="15" spans="2:6" s="10" customFormat="1">
      <c r="B15" s="9" t="s">
        <v>143</v>
      </c>
    </row>
    <row r="17" spans="2:5">
      <c r="B17" s="24" t="s">
        <v>520</v>
      </c>
      <c r="C17" s="21" t="s">
        <v>419</v>
      </c>
      <c r="D17" s="112" t="s">
        <v>425</v>
      </c>
      <c r="E17" s="22" t="s">
        <v>2</v>
      </c>
    </row>
    <row r="18" spans="2:5">
      <c r="B18" s="59"/>
      <c r="C18" s="60" t="s">
        <v>172</v>
      </c>
      <c r="D18" s="60">
        <v>0.12</v>
      </c>
      <c r="E18" s="61" t="s">
        <v>2</v>
      </c>
    </row>
    <row r="19" spans="2:5">
      <c r="C19" t="s">
        <v>189</v>
      </c>
      <c r="D19">
        <v>0.71</v>
      </c>
      <c r="E19" s="23" t="s">
        <v>2</v>
      </c>
    </row>
    <row r="20" spans="2:5">
      <c r="C20" t="s">
        <v>190</v>
      </c>
      <c r="D20">
        <v>0.12</v>
      </c>
      <c r="E20" s="5" t="s">
        <v>2</v>
      </c>
    </row>
    <row r="21" spans="2:5">
      <c r="C21" t="s">
        <v>191</v>
      </c>
      <c r="D21">
        <v>0.7</v>
      </c>
      <c r="E21" s="5" t="s">
        <v>2</v>
      </c>
    </row>
    <row r="22" spans="2:5">
      <c r="C22" t="s">
        <v>192</v>
      </c>
      <c r="D22">
        <v>0.9</v>
      </c>
      <c r="E22" s="5" t="s">
        <v>2</v>
      </c>
    </row>
    <row r="23" spans="2:5">
      <c r="C23" t="s">
        <v>193</v>
      </c>
      <c r="D23">
        <v>0.05</v>
      </c>
      <c r="E23" s="5" t="s">
        <v>2</v>
      </c>
    </row>
    <row r="24" spans="2:5">
      <c r="C24" t="s">
        <v>145</v>
      </c>
      <c r="D24">
        <v>0.01</v>
      </c>
      <c r="E24" s="5" t="s">
        <v>152</v>
      </c>
    </row>
    <row r="25" spans="2:5">
      <c r="C25" t="s">
        <v>146</v>
      </c>
      <c r="D25">
        <v>4.5999999999999999E-2</v>
      </c>
      <c r="E25" s="5" t="s">
        <v>153</v>
      </c>
    </row>
    <row r="26" spans="2:5">
      <c r="C26" t="s">
        <v>194</v>
      </c>
      <c r="D26">
        <v>0.05</v>
      </c>
      <c r="E26" s="5" t="s">
        <v>152</v>
      </c>
    </row>
    <row r="27" spans="2:5">
      <c r="C27" t="s">
        <v>426</v>
      </c>
      <c r="D27">
        <v>0.1</v>
      </c>
      <c r="E27" s="5" t="s">
        <v>2</v>
      </c>
    </row>
    <row r="28" spans="2:5">
      <c r="B28" s="24" t="s">
        <v>521</v>
      </c>
      <c r="C28" s="21" t="s">
        <v>419</v>
      </c>
      <c r="D28" s="112" t="s">
        <v>425</v>
      </c>
      <c r="E28" s="22" t="s">
        <v>2</v>
      </c>
    </row>
    <row r="29" spans="2:5">
      <c r="B29" s="59"/>
      <c r="C29" s="60" t="s">
        <v>172</v>
      </c>
      <c r="D29" s="60">
        <v>0.12</v>
      </c>
      <c r="E29" s="61" t="s">
        <v>2</v>
      </c>
    </row>
    <row r="30" spans="2:5">
      <c r="C30" t="s">
        <v>189</v>
      </c>
      <c r="D30">
        <v>0.71</v>
      </c>
      <c r="E30" s="23" t="s">
        <v>2</v>
      </c>
    </row>
    <row r="31" spans="2:5">
      <c r="C31" t="s">
        <v>190</v>
      </c>
      <c r="D31">
        <v>0.12</v>
      </c>
      <c r="E31" s="5" t="s">
        <v>2</v>
      </c>
    </row>
    <row r="32" spans="2:5">
      <c r="C32" t="s">
        <v>191</v>
      </c>
      <c r="D32">
        <v>0.7</v>
      </c>
      <c r="E32" s="5" t="s">
        <v>2</v>
      </c>
    </row>
    <row r="33" spans="2:5">
      <c r="C33" t="s">
        <v>192</v>
      </c>
      <c r="D33">
        <v>0.9</v>
      </c>
      <c r="E33" s="5" t="s">
        <v>2</v>
      </c>
    </row>
    <row r="34" spans="2:5">
      <c r="C34" t="s">
        <v>193</v>
      </c>
      <c r="D34">
        <v>0.05</v>
      </c>
      <c r="E34" s="5" t="s">
        <v>2</v>
      </c>
    </row>
    <row r="35" spans="2:5">
      <c r="C35" t="s">
        <v>145</v>
      </c>
      <c r="D35">
        <v>0.13</v>
      </c>
      <c r="E35" s="5" t="s">
        <v>152</v>
      </c>
    </row>
    <row r="36" spans="2:5">
      <c r="C36" t="s">
        <v>146</v>
      </c>
      <c r="D36" s="72">
        <f>1/0.46*D35</f>
        <v>0.28260869565217389</v>
      </c>
      <c r="E36" s="5" t="s">
        <v>153</v>
      </c>
    </row>
    <row r="37" spans="2:5">
      <c r="C37" t="s">
        <v>194</v>
      </c>
      <c r="D37">
        <v>0.05</v>
      </c>
      <c r="E37" s="5" t="s">
        <v>152</v>
      </c>
    </row>
    <row r="38" spans="2:5">
      <c r="C38" t="s">
        <v>426</v>
      </c>
      <c r="D38">
        <v>0.1</v>
      </c>
      <c r="E38" s="5" t="s">
        <v>2</v>
      </c>
    </row>
    <row r="39" spans="2:5">
      <c r="B39" s="24" t="s">
        <v>514</v>
      </c>
      <c r="C39" s="21" t="s">
        <v>419</v>
      </c>
      <c r="D39" s="112" t="s">
        <v>518</v>
      </c>
      <c r="E39" s="22" t="s">
        <v>2</v>
      </c>
    </row>
    <row r="40" spans="2:5">
      <c r="B40" s="59"/>
      <c r="C40" s="60" t="s">
        <v>507</v>
      </c>
      <c r="D40" s="60">
        <v>0.1</v>
      </c>
      <c r="E40" s="61" t="s">
        <v>152</v>
      </c>
    </row>
    <row r="41" spans="2:5">
      <c r="C41" t="s">
        <v>508</v>
      </c>
      <c r="D41">
        <v>2.4E-2</v>
      </c>
      <c r="E41" s="5" t="s">
        <v>152</v>
      </c>
    </row>
    <row r="42" spans="2:5">
      <c r="C42" t="s">
        <v>509</v>
      </c>
      <c r="D42">
        <v>0.12</v>
      </c>
      <c r="E42" s="5" t="s">
        <v>152</v>
      </c>
    </row>
    <row r="43" spans="2:5">
      <c r="C43" t="s">
        <v>510</v>
      </c>
      <c r="D43">
        <v>5.5</v>
      </c>
      <c r="E43" s="5" t="s">
        <v>450</v>
      </c>
    </row>
    <row r="44" spans="2:5">
      <c r="C44" t="s">
        <v>511</v>
      </c>
      <c r="D44">
        <v>1</v>
      </c>
      <c r="E44" s="5" t="s">
        <v>2</v>
      </c>
    </row>
    <row r="45" spans="2:5">
      <c r="C45" t="s">
        <v>512</v>
      </c>
      <c r="D45">
        <v>0.7</v>
      </c>
      <c r="E45" s="5" t="s">
        <v>2</v>
      </c>
    </row>
    <row r="46" spans="2:5">
      <c r="C46" t="s">
        <v>513</v>
      </c>
      <c r="D46">
        <v>0.7</v>
      </c>
      <c r="E46" s="5" t="s">
        <v>2</v>
      </c>
    </row>
    <row r="47" spans="2:5">
      <c r="C47" t="s">
        <v>192</v>
      </c>
      <c r="D47">
        <v>0.9</v>
      </c>
      <c r="E47" s="5" t="s">
        <v>2</v>
      </c>
    </row>
    <row r="48" spans="2:5">
      <c r="B48" s="24" t="s">
        <v>516</v>
      </c>
      <c r="C48" s="21" t="s">
        <v>419</v>
      </c>
      <c r="D48" s="112" t="s">
        <v>519</v>
      </c>
      <c r="E48" s="22" t="s">
        <v>2</v>
      </c>
    </row>
    <row r="49" spans="2:5">
      <c r="B49" s="59"/>
      <c r="C49" t="s">
        <v>507</v>
      </c>
      <c r="D49">
        <v>0.1</v>
      </c>
      <c r="E49" s="5" t="s">
        <v>152</v>
      </c>
    </row>
    <row r="50" spans="2:5">
      <c r="C50" t="s">
        <v>508</v>
      </c>
      <c r="D50">
        <v>2.4E-2</v>
      </c>
      <c r="E50" s="5" t="s">
        <v>152</v>
      </c>
    </row>
    <row r="51" spans="2:5">
      <c r="C51" t="s">
        <v>509</v>
      </c>
      <c r="D51">
        <v>0.12</v>
      </c>
      <c r="E51" s="5" t="s">
        <v>152</v>
      </c>
    </row>
    <row r="52" spans="2:5">
      <c r="C52" t="s">
        <v>510</v>
      </c>
      <c r="D52">
        <v>1.2</v>
      </c>
      <c r="E52" s="5" t="s">
        <v>450</v>
      </c>
    </row>
    <row r="53" spans="2:5">
      <c r="C53" t="s">
        <v>511</v>
      </c>
      <c r="D53">
        <v>1</v>
      </c>
      <c r="E53" s="5" t="s">
        <v>2</v>
      </c>
    </row>
    <row r="54" spans="2:5">
      <c r="C54" t="s">
        <v>512</v>
      </c>
      <c r="D54">
        <v>0.7</v>
      </c>
      <c r="E54" s="5" t="s">
        <v>2</v>
      </c>
    </row>
    <row r="55" spans="2:5">
      <c r="C55" t="s">
        <v>513</v>
      </c>
      <c r="D55">
        <v>0.7</v>
      </c>
      <c r="E55" s="5" t="s">
        <v>2</v>
      </c>
    </row>
    <row r="56" spans="2:5">
      <c r="C56" t="s">
        <v>192</v>
      </c>
      <c r="D56">
        <v>0.9</v>
      </c>
      <c r="E56" s="5" t="s">
        <v>2</v>
      </c>
    </row>
    <row r="57" spans="2:5">
      <c r="B57" s="24" t="s">
        <v>515</v>
      </c>
      <c r="C57" s="21" t="s">
        <v>507</v>
      </c>
      <c r="D57" s="21">
        <v>0.1</v>
      </c>
      <c r="E57" s="22" t="s">
        <v>152</v>
      </c>
    </row>
    <row r="58" spans="2:5">
      <c r="C58" t="s">
        <v>508</v>
      </c>
      <c r="D58">
        <v>2.4E-2</v>
      </c>
      <c r="E58" s="5" t="s">
        <v>152</v>
      </c>
    </row>
    <row r="59" spans="2:5">
      <c r="C59" t="s">
        <v>509</v>
      </c>
      <c r="D59">
        <v>0.12</v>
      </c>
      <c r="E59" s="5" t="s">
        <v>152</v>
      </c>
    </row>
    <row r="60" spans="2:5">
      <c r="C60" t="s">
        <v>510</v>
      </c>
      <c r="D60" s="72">
        <f>1/(1/D43+0.46)</f>
        <v>1.5580736543909348</v>
      </c>
      <c r="E60" s="5" t="s">
        <v>450</v>
      </c>
    </row>
    <row r="61" spans="2:5">
      <c r="C61" t="s">
        <v>511</v>
      </c>
      <c r="D61">
        <v>1</v>
      </c>
      <c r="E61" s="5" t="s">
        <v>2</v>
      </c>
    </row>
    <row r="62" spans="2:5">
      <c r="C62" t="s">
        <v>512</v>
      </c>
      <c r="D62">
        <v>0.7</v>
      </c>
      <c r="E62" s="5" t="s">
        <v>2</v>
      </c>
    </row>
    <row r="63" spans="2:5">
      <c r="C63" t="s">
        <v>513</v>
      </c>
      <c r="D63">
        <v>0.7</v>
      </c>
      <c r="E63" s="5" t="s">
        <v>2</v>
      </c>
    </row>
    <row r="64" spans="2:5">
      <c r="C64" t="s">
        <v>192</v>
      </c>
      <c r="D64">
        <v>0.9</v>
      </c>
      <c r="E64" s="5" t="s">
        <v>2</v>
      </c>
    </row>
    <row r="65" spans="2:5">
      <c r="B65" s="24" t="s">
        <v>517</v>
      </c>
      <c r="C65" s="21" t="s">
        <v>507</v>
      </c>
      <c r="D65" s="21">
        <v>0.1</v>
      </c>
      <c r="E65" s="22" t="s">
        <v>152</v>
      </c>
    </row>
    <row r="66" spans="2:5">
      <c r="C66" t="s">
        <v>508</v>
      </c>
      <c r="D66">
        <v>2.4E-2</v>
      </c>
      <c r="E66" s="5" t="s">
        <v>152</v>
      </c>
    </row>
    <row r="67" spans="2:5">
      <c r="C67" t="s">
        <v>509</v>
      </c>
      <c r="D67">
        <v>0.12</v>
      </c>
      <c r="E67" s="5" t="s">
        <v>152</v>
      </c>
    </row>
    <row r="68" spans="2:5">
      <c r="C68" t="s">
        <v>510</v>
      </c>
      <c r="D68" s="72">
        <f>1/(1/D52+0.46)</f>
        <v>0.77319587628865971</v>
      </c>
      <c r="E68" s="5" t="s">
        <v>450</v>
      </c>
    </row>
    <row r="69" spans="2:5">
      <c r="C69" t="s">
        <v>511</v>
      </c>
      <c r="D69">
        <v>1</v>
      </c>
      <c r="E69" s="5" t="s">
        <v>2</v>
      </c>
    </row>
    <row r="70" spans="2:5">
      <c r="C70" t="s">
        <v>512</v>
      </c>
      <c r="D70">
        <v>0.7</v>
      </c>
      <c r="E70" s="5" t="s">
        <v>2</v>
      </c>
    </row>
    <row r="71" spans="2:5">
      <c r="C71" t="s">
        <v>513</v>
      </c>
      <c r="D71">
        <v>0.7</v>
      </c>
      <c r="E71" s="5" t="s">
        <v>2</v>
      </c>
    </row>
    <row r="72" spans="2:5">
      <c r="C72" t="s">
        <v>192</v>
      </c>
      <c r="D72">
        <v>0.9</v>
      </c>
      <c r="E72" s="5" t="s">
        <v>2</v>
      </c>
    </row>
    <row r="73" spans="2:5">
      <c r="B73" s="24" t="s">
        <v>418</v>
      </c>
      <c r="C73" s="21" t="s">
        <v>419</v>
      </c>
      <c r="D73" s="21" t="s">
        <v>420</v>
      </c>
      <c r="E73" s="22"/>
    </row>
    <row r="74" spans="2:5">
      <c r="B74" s="59"/>
      <c r="C74" s="60" t="s">
        <v>172</v>
      </c>
      <c r="D74" s="60">
        <v>0.05</v>
      </c>
      <c r="E74" s="61" t="s">
        <v>2</v>
      </c>
    </row>
    <row r="75" spans="2:5">
      <c r="B75" s="59"/>
      <c r="C75" t="s">
        <v>189</v>
      </c>
      <c r="D75" s="58">
        <v>0.74</v>
      </c>
      <c r="E75" s="23" t="s">
        <v>2</v>
      </c>
    </row>
    <row r="76" spans="2:5">
      <c r="B76" s="59"/>
      <c r="C76" t="s">
        <v>190</v>
      </c>
      <c r="D76" s="58">
        <v>0.04</v>
      </c>
      <c r="E76" s="5" t="s">
        <v>2</v>
      </c>
    </row>
    <row r="77" spans="2:5">
      <c r="B77" s="59"/>
      <c r="C77" t="s">
        <v>191</v>
      </c>
      <c r="D77" s="58">
        <v>0.9</v>
      </c>
      <c r="E77" s="5" t="s">
        <v>2</v>
      </c>
    </row>
    <row r="78" spans="2:5">
      <c r="B78" s="59"/>
      <c r="C78" t="s">
        <v>192</v>
      </c>
      <c r="D78" s="58">
        <v>0.9</v>
      </c>
      <c r="E78" s="5" t="s">
        <v>2</v>
      </c>
    </row>
    <row r="79" spans="2:5">
      <c r="B79" s="59"/>
      <c r="C79" t="s">
        <v>193</v>
      </c>
      <c r="D79" s="58">
        <v>0</v>
      </c>
      <c r="E79" s="5" t="s">
        <v>2</v>
      </c>
    </row>
    <row r="80" spans="2:5">
      <c r="C80" s="58" t="s">
        <v>145</v>
      </c>
      <c r="D80">
        <v>5.0000000000000001E-4</v>
      </c>
      <c r="E80" s="23" t="s">
        <v>152</v>
      </c>
    </row>
    <row r="81" spans="2:5">
      <c r="C81" s="58" t="s">
        <v>146</v>
      </c>
      <c r="D81">
        <v>0.15</v>
      </c>
      <c r="E81" s="5" t="s">
        <v>153</v>
      </c>
    </row>
    <row r="82" spans="2:5">
      <c r="C82" t="s">
        <v>194</v>
      </c>
      <c r="D82">
        <v>0.05</v>
      </c>
      <c r="E82" s="5" t="s">
        <v>152</v>
      </c>
    </row>
    <row r="83" spans="2:5">
      <c r="C83" s="58" t="s">
        <v>426</v>
      </c>
      <c r="D83">
        <v>0.1</v>
      </c>
      <c r="E83" s="5" t="s">
        <v>2</v>
      </c>
    </row>
    <row r="84" spans="2:5">
      <c r="C84" s="58" t="s">
        <v>421</v>
      </c>
      <c r="D84">
        <v>0.68</v>
      </c>
      <c r="E84" s="5" t="s">
        <v>2</v>
      </c>
    </row>
    <row r="85" spans="2:5">
      <c r="C85" s="58" t="s">
        <v>422</v>
      </c>
      <c r="D85">
        <v>0.28199999999999997</v>
      </c>
      <c r="E85" s="5" t="s">
        <v>2</v>
      </c>
    </row>
    <row r="86" spans="2:5">
      <c r="C86" s="58" t="s">
        <v>423</v>
      </c>
      <c r="D86">
        <v>0.14899999999999999</v>
      </c>
      <c r="E86" s="5" t="s">
        <v>2</v>
      </c>
    </row>
    <row r="87" spans="2:5">
      <c r="C87" s="58" t="s">
        <v>424</v>
      </c>
      <c r="D87">
        <v>0.111</v>
      </c>
      <c r="E87" s="5" t="s">
        <v>2</v>
      </c>
    </row>
    <row r="88" spans="2:5">
      <c r="B88" s="24" t="s">
        <v>158</v>
      </c>
      <c r="C88" s="21" t="s">
        <v>145</v>
      </c>
      <c r="D88" s="21">
        <v>0.20499999999999999</v>
      </c>
      <c r="E88" s="22" t="s">
        <v>152</v>
      </c>
    </row>
    <row r="89" spans="2:5">
      <c r="B89" s="241" t="s">
        <v>159</v>
      </c>
      <c r="C89" t="s">
        <v>146</v>
      </c>
      <c r="D89">
        <v>8.1000000000000003E-2</v>
      </c>
      <c r="E89" s="5" t="s">
        <v>153</v>
      </c>
    </row>
    <row r="90" spans="2:5">
      <c r="B90" s="241"/>
      <c r="C90" t="s">
        <v>147</v>
      </c>
      <c r="D90">
        <v>536</v>
      </c>
      <c r="E90" s="5" t="s">
        <v>154</v>
      </c>
    </row>
    <row r="91" spans="2:5">
      <c r="B91" s="241"/>
      <c r="C91" t="s">
        <v>148</v>
      </c>
      <c r="D91">
        <v>1085</v>
      </c>
      <c r="E91" s="5" t="s">
        <v>155</v>
      </c>
    </row>
    <row r="92" spans="2:5">
      <c r="B92" s="241"/>
      <c r="C92" t="s">
        <v>149</v>
      </c>
      <c r="D92">
        <v>0.9</v>
      </c>
      <c r="E92" s="5" t="s">
        <v>2</v>
      </c>
    </row>
    <row r="93" spans="2:5">
      <c r="C93" t="s">
        <v>150</v>
      </c>
      <c r="D93">
        <v>0.7</v>
      </c>
      <c r="E93" s="5" t="s">
        <v>2</v>
      </c>
    </row>
    <row r="94" spans="2:5">
      <c r="C94" t="s">
        <v>151</v>
      </c>
      <c r="D94">
        <v>0.7</v>
      </c>
      <c r="E94" s="5" t="s">
        <v>2</v>
      </c>
    </row>
    <row r="95" spans="2:5">
      <c r="B95" s="24" t="s">
        <v>160</v>
      </c>
      <c r="C95" s="21" t="s">
        <v>145</v>
      </c>
      <c r="D95" s="21">
        <v>0.3</v>
      </c>
      <c r="E95" s="22" t="s">
        <v>152</v>
      </c>
    </row>
    <row r="96" spans="2:5">
      <c r="C96" t="s">
        <v>146</v>
      </c>
      <c r="D96">
        <v>1.4</v>
      </c>
    </row>
    <row r="97" spans="2:5">
      <c r="C97" t="s">
        <v>147</v>
      </c>
      <c r="D97">
        <v>2100</v>
      </c>
      <c r="E97" s="5" t="s">
        <v>154</v>
      </c>
    </row>
    <row r="98" spans="2:5">
      <c r="C98" t="s">
        <v>148</v>
      </c>
      <c r="D98">
        <v>840</v>
      </c>
      <c r="E98" s="5" t="s">
        <v>155</v>
      </c>
    </row>
    <row r="99" spans="2:5">
      <c r="C99" t="s">
        <v>149</v>
      </c>
      <c r="D99">
        <v>0.9</v>
      </c>
      <c r="E99" s="5" t="s">
        <v>2</v>
      </c>
    </row>
    <row r="100" spans="2:5">
      <c r="C100" t="s">
        <v>150</v>
      </c>
      <c r="D100">
        <v>0.7</v>
      </c>
      <c r="E100" s="5" t="s">
        <v>2</v>
      </c>
    </row>
    <row r="101" spans="2:5">
      <c r="C101" t="s">
        <v>151</v>
      </c>
      <c r="D101">
        <v>0.7</v>
      </c>
      <c r="E101" s="5" t="s">
        <v>2</v>
      </c>
    </row>
    <row r="102" spans="2:5">
      <c r="B102" s="24" t="s">
        <v>136</v>
      </c>
      <c r="C102" s="21" t="s">
        <v>161</v>
      </c>
      <c r="D102" s="21">
        <v>0.22</v>
      </c>
      <c r="E102" s="22" t="s">
        <v>36</v>
      </c>
    </row>
    <row r="103" spans="2:5">
      <c r="C103" t="s">
        <v>149</v>
      </c>
      <c r="D103">
        <v>0.9</v>
      </c>
      <c r="E103" s="5" t="s">
        <v>2</v>
      </c>
    </row>
    <row r="104" spans="2:5">
      <c r="C104" t="s">
        <v>150</v>
      </c>
      <c r="D104">
        <v>0.7</v>
      </c>
      <c r="E104" s="5" t="s">
        <v>2</v>
      </c>
    </row>
    <row r="105" spans="2:5">
      <c r="C105" t="s">
        <v>151</v>
      </c>
      <c r="D105">
        <v>0.7</v>
      </c>
      <c r="E105" s="5" t="s">
        <v>2</v>
      </c>
    </row>
    <row r="106" spans="2:5">
      <c r="B106" s="24" t="s">
        <v>166</v>
      </c>
      <c r="C106" s="21" t="s">
        <v>161</v>
      </c>
      <c r="D106" s="21">
        <v>5.31</v>
      </c>
      <c r="E106" s="22" t="s">
        <v>36</v>
      </c>
    </row>
    <row r="107" spans="2:5">
      <c r="C107" t="s">
        <v>149</v>
      </c>
      <c r="D107">
        <v>0.9</v>
      </c>
      <c r="E107" s="5" t="s">
        <v>2</v>
      </c>
    </row>
    <row r="108" spans="2:5">
      <c r="C108" t="s">
        <v>150</v>
      </c>
      <c r="D108">
        <v>0.7</v>
      </c>
      <c r="E108" s="5" t="s">
        <v>2</v>
      </c>
    </row>
    <row r="109" spans="2:5">
      <c r="C109" t="s">
        <v>151</v>
      </c>
      <c r="D109">
        <v>0.7</v>
      </c>
      <c r="E109" s="5" t="s">
        <v>2</v>
      </c>
    </row>
    <row r="110" spans="2:5">
      <c r="B110" s="24" t="s">
        <v>144</v>
      </c>
      <c r="C110" s="21" t="s">
        <v>145</v>
      </c>
      <c r="D110" s="21">
        <v>1.2699999999999999E-2</v>
      </c>
      <c r="E110" s="22" t="s">
        <v>152</v>
      </c>
    </row>
    <row r="111" spans="2:5">
      <c r="C111" t="s">
        <v>146</v>
      </c>
      <c r="D111">
        <v>0.16</v>
      </c>
      <c r="E111" s="5" t="s">
        <v>153</v>
      </c>
    </row>
    <row r="112" spans="2:5">
      <c r="C112" t="s">
        <v>147</v>
      </c>
      <c r="D112">
        <v>800</v>
      </c>
      <c r="E112" s="5" t="s">
        <v>154</v>
      </c>
    </row>
    <row r="113" spans="2:7">
      <c r="C113" t="s">
        <v>148</v>
      </c>
      <c r="D113">
        <v>1090</v>
      </c>
      <c r="E113" s="5" t="s">
        <v>155</v>
      </c>
    </row>
    <row r="114" spans="2:7">
      <c r="C114" t="s">
        <v>149</v>
      </c>
      <c r="D114">
        <v>0.9</v>
      </c>
      <c r="E114" s="5" t="s">
        <v>2</v>
      </c>
    </row>
    <row r="115" spans="2:7">
      <c r="C115" t="s">
        <v>150</v>
      </c>
      <c r="D115">
        <v>0.7</v>
      </c>
      <c r="E115" s="5" t="s">
        <v>2</v>
      </c>
    </row>
    <row r="116" spans="2:7">
      <c r="C116" t="s">
        <v>151</v>
      </c>
      <c r="D116">
        <v>0.5</v>
      </c>
      <c r="E116" s="5" t="s">
        <v>2</v>
      </c>
    </row>
    <row r="117" spans="2:7">
      <c r="B117" s="24" t="s">
        <v>156</v>
      </c>
      <c r="C117" s="21" t="s">
        <v>145</v>
      </c>
      <c r="D117" s="21">
        <v>0.02</v>
      </c>
      <c r="E117" s="22" t="s">
        <v>152</v>
      </c>
    </row>
    <row r="118" spans="2:7">
      <c r="C118" t="s">
        <v>146</v>
      </c>
      <c r="D118">
        <v>5.7000000000000002E-2</v>
      </c>
      <c r="E118" s="5" t="s">
        <v>153</v>
      </c>
    </row>
    <row r="119" spans="2:7">
      <c r="C119" t="s">
        <v>147</v>
      </c>
      <c r="D119">
        <v>288</v>
      </c>
      <c r="E119" s="5" t="s">
        <v>154</v>
      </c>
    </row>
    <row r="120" spans="2:7">
      <c r="C120" t="s">
        <v>148</v>
      </c>
      <c r="D120">
        <v>1339</v>
      </c>
      <c r="E120" s="5" t="s">
        <v>155</v>
      </c>
    </row>
    <row r="121" spans="2:7">
      <c r="C121" t="s">
        <v>149</v>
      </c>
      <c r="D121">
        <v>0.9</v>
      </c>
      <c r="E121" s="5" t="s">
        <v>2</v>
      </c>
    </row>
    <row r="122" spans="2:7">
      <c r="C122" t="s">
        <v>150</v>
      </c>
      <c r="D122">
        <v>0.7</v>
      </c>
      <c r="E122" s="5" t="s">
        <v>2</v>
      </c>
    </row>
    <row r="123" spans="2:7">
      <c r="C123" t="s">
        <v>151</v>
      </c>
      <c r="D123">
        <v>0.5</v>
      </c>
      <c r="E123" s="5" t="s">
        <v>2</v>
      </c>
    </row>
    <row r="124" spans="2:7">
      <c r="B124" s="24" t="s">
        <v>157</v>
      </c>
      <c r="C124" s="21" t="s">
        <v>145</v>
      </c>
      <c r="D124" s="21">
        <v>0.2</v>
      </c>
      <c r="E124" s="22" t="s">
        <v>152</v>
      </c>
    </row>
    <row r="125" spans="2:7">
      <c r="C125" t="s">
        <v>146</v>
      </c>
      <c r="D125">
        <v>1.4</v>
      </c>
      <c r="E125" s="5" t="s">
        <v>153</v>
      </c>
    </row>
    <row r="126" spans="2:7">
      <c r="C126" t="s">
        <v>147</v>
      </c>
      <c r="D126">
        <v>2100</v>
      </c>
      <c r="E126" s="5" t="s">
        <v>154</v>
      </c>
      <c r="G126" s="72"/>
    </row>
    <row r="127" spans="2:7">
      <c r="C127" t="s">
        <v>148</v>
      </c>
      <c r="D127">
        <v>840</v>
      </c>
      <c r="E127" s="5" t="s">
        <v>155</v>
      </c>
    </row>
    <row r="128" spans="2:7">
      <c r="C128" t="s">
        <v>149</v>
      </c>
      <c r="D128">
        <v>0.9</v>
      </c>
      <c r="E128" s="5" t="s">
        <v>2</v>
      </c>
    </row>
    <row r="129" spans="2:5">
      <c r="C129" t="s">
        <v>150</v>
      </c>
      <c r="D129">
        <v>0.7</v>
      </c>
      <c r="E129" s="5" t="s">
        <v>2</v>
      </c>
    </row>
    <row r="130" spans="2:5">
      <c r="C130" t="s">
        <v>151</v>
      </c>
      <c r="D130">
        <v>0.7</v>
      </c>
      <c r="E130" s="5" t="s">
        <v>2</v>
      </c>
    </row>
    <row r="131" spans="2:5">
      <c r="B131" s="24" t="s">
        <v>229</v>
      </c>
      <c r="C131" s="21" t="s">
        <v>145</v>
      </c>
      <c r="D131" s="21">
        <v>0.15</v>
      </c>
      <c r="E131" s="22" t="s">
        <v>152</v>
      </c>
    </row>
    <row r="132" spans="2:5">
      <c r="C132" t="s">
        <v>146</v>
      </c>
      <c r="D132">
        <v>0.12</v>
      </c>
      <c r="E132" s="5" t="s">
        <v>153</v>
      </c>
    </row>
    <row r="133" spans="2:5">
      <c r="C133" t="s">
        <v>147</v>
      </c>
      <c r="D133">
        <v>540</v>
      </c>
      <c r="E133" s="5" t="s">
        <v>154</v>
      </c>
    </row>
    <row r="134" spans="2:5">
      <c r="C134" t="s">
        <v>148</v>
      </c>
      <c r="D134">
        <v>1210</v>
      </c>
      <c r="E134" s="5" t="s">
        <v>155</v>
      </c>
    </row>
    <row r="135" spans="2:5">
      <c r="C135" t="s">
        <v>149</v>
      </c>
      <c r="D135">
        <v>0.9</v>
      </c>
      <c r="E135" s="5" t="s">
        <v>2</v>
      </c>
    </row>
    <row r="136" spans="2:5">
      <c r="C136" t="s">
        <v>150</v>
      </c>
      <c r="D136">
        <v>0.7</v>
      </c>
      <c r="E136" s="5" t="s">
        <v>2</v>
      </c>
    </row>
    <row r="137" spans="2:5">
      <c r="C137" t="s">
        <v>151</v>
      </c>
      <c r="D137">
        <v>0.7</v>
      </c>
      <c r="E137" s="5" t="s">
        <v>2</v>
      </c>
    </row>
    <row r="138" spans="2:5">
      <c r="B138" s="24" t="s">
        <v>167</v>
      </c>
      <c r="C138" s="21" t="s">
        <v>145</v>
      </c>
      <c r="D138" s="21">
        <v>6.0000000000000001E-3</v>
      </c>
      <c r="E138" s="22" t="s">
        <v>152</v>
      </c>
    </row>
    <row r="139" spans="2:5">
      <c r="B139" s="63" t="s">
        <v>175</v>
      </c>
      <c r="C139" t="s">
        <v>172</v>
      </c>
      <c r="D139">
        <v>0.48599999999999999</v>
      </c>
      <c r="E139" s="23" t="s">
        <v>2</v>
      </c>
    </row>
    <row r="140" spans="2:5">
      <c r="B140" s="63"/>
      <c r="C140" t="s">
        <v>171</v>
      </c>
      <c r="D140">
        <v>5.2999999999999999E-2</v>
      </c>
      <c r="E140" s="5" t="s">
        <v>2</v>
      </c>
    </row>
    <row r="141" spans="2:5">
      <c r="B141" s="63"/>
      <c r="C141" t="s">
        <v>170</v>
      </c>
      <c r="D141">
        <v>5.2999999999999999E-2</v>
      </c>
      <c r="E141" s="5" t="s">
        <v>2</v>
      </c>
    </row>
    <row r="142" spans="2:5">
      <c r="C142" t="s">
        <v>169</v>
      </c>
      <c r="D142">
        <v>0.53300000000000003</v>
      </c>
      <c r="E142" s="5" t="s">
        <v>2</v>
      </c>
    </row>
    <row r="143" spans="2:5">
      <c r="C143" t="s">
        <v>168</v>
      </c>
      <c r="D143">
        <v>5.6000000000000001E-2</v>
      </c>
      <c r="E143" s="5" t="s">
        <v>2</v>
      </c>
    </row>
    <row r="144" spans="2:5">
      <c r="C144" t="s">
        <v>173</v>
      </c>
      <c r="D144">
        <v>5.6000000000000001E-2</v>
      </c>
      <c r="E144" s="5" t="s">
        <v>2</v>
      </c>
    </row>
    <row r="145" spans="2:5">
      <c r="C145" t="s">
        <v>174</v>
      </c>
      <c r="D145">
        <v>0</v>
      </c>
      <c r="E145" s="5" t="s">
        <v>2</v>
      </c>
    </row>
    <row r="146" spans="2:5">
      <c r="C146" t="s">
        <v>176</v>
      </c>
      <c r="D146">
        <v>0.84</v>
      </c>
      <c r="E146" s="5" t="s">
        <v>2</v>
      </c>
    </row>
    <row r="147" spans="2:5">
      <c r="C147" t="s">
        <v>177</v>
      </c>
      <c r="D147">
        <v>0.84</v>
      </c>
      <c r="E147" s="5" t="s">
        <v>2</v>
      </c>
    </row>
    <row r="148" spans="2:5">
      <c r="C148" t="s">
        <v>146</v>
      </c>
      <c r="D148">
        <v>1</v>
      </c>
      <c r="E148" s="5" t="s">
        <v>153</v>
      </c>
    </row>
    <row r="149" spans="2:5">
      <c r="B149" s="24" t="s">
        <v>178</v>
      </c>
      <c r="C149" s="21" t="s">
        <v>145</v>
      </c>
      <c r="D149" s="21">
        <v>1.0500000000000001E-2</v>
      </c>
      <c r="E149" s="22" t="s">
        <v>152</v>
      </c>
    </row>
    <row r="150" spans="2:5">
      <c r="B150" s="63" t="s">
        <v>175</v>
      </c>
      <c r="C150" t="s">
        <v>172</v>
      </c>
      <c r="D150">
        <v>0.7</v>
      </c>
      <c r="E150" s="23" t="s">
        <v>2</v>
      </c>
    </row>
    <row r="151" spans="2:5">
      <c r="B151" s="63"/>
      <c r="C151" t="s">
        <v>171</v>
      </c>
      <c r="D151">
        <v>6.6000000000000003E-2</v>
      </c>
      <c r="E151" s="5" t="s">
        <v>2</v>
      </c>
    </row>
    <row r="152" spans="2:5">
      <c r="B152" s="63"/>
      <c r="C152" t="s">
        <v>170</v>
      </c>
      <c r="D152">
        <v>6.6000000000000003E-2</v>
      </c>
      <c r="E152" s="5" t="s">
        <v>2</v>
      </c>
    </row>
    <row r="153" spans="2:5">
      <c r="C153" t="s">
        <v>169</v>
      </c>
      <c r="D153">
        <v>0.86799999999999999</v>
      </c>
      <c r="E153" s="5" t="s">
        <v>2</v>
      </c>
    </row>
    <row r="154" spans="2:5">
      <c r="C154" t="s">
        <v>168</v>
      </c>
      <c r="D154">
        <v>7.8E-2</v>
      </c>
      <c r="E154" s="5" t="s">
        <v>2</v>
      </c>
    </row>
    <row r="155" spans="2:5">
      <c r="C155" t="s">
        <v>173</v>
      </c>
      <c r="D155">
        <v>7.8E-2</v>
      </c>
      <c r="E155" s="5" t="s">
        <v>2</v>
      </c>
    </row>
    <row r="156" spans="2:5">
      <c r="C156" t="s">
        <v>174</v>
      </c>
      <c r="D156">
        <v>0</v>
      </c>
      <c r="E156" s="5" t="s">
        <v>2</v>
      </c>
    </row>
    <row r="157" spans="2:5">
      <c r="C157" t="s">
        <v>176</v>
      </c>
      <c r="D157">
        <v>0.84</v>
      </c>
      <c r="E157" s="5" t="s">
        <v>2</v>
      </c>
    </row>
    <row r="158" spans="2:5">
      <c r="C158" t="s">
        <v>177</v>
      </c>
      <c r="D158">
        <v>0.84</v>
      </c>
      <c r="E158" s="5" t="s">
        <v>2</v>
      </c>
    </row>
    <row r="159" spans="2:5">
      <c r="C159" t="s">
        <v>146</v>
      </c>
      <c r="D159">
        <v>0.79100000000000004</v>
      </c>
      <c r="E159" s="5" t="s">
        <v>153</v>
      </c>
    </row>
    <row r="160" spans="2:5">
      <c r="B160" s="24" t="s">
        <v>188</v>
      </c>
      <c r="C160" s="21" t="s">
        <v>145</v>
      </c>
      <c r="D160" s="21">
        <v>1.0500000000000001E-2</v>
      </c>
      <c r="E160" s="22" t="s">
        <v>152</v>
      </c>
    </row>
    <row r="161" spans="2:5">
      <c r="B161" s="63" t="s">
        <v>175</v>
      </c>
      <c r="C161" t="s">
        <v>172</v>
      </c>
      <c r="D161">
        <v>0.753</v>
      </c>
      <c r="E161" s="23" t="s">
        <v>2</v>
      </c>
    </row>
    <row r="162" spans="2:5">
      <c r="B162" s="63"/>
      <c r="C162" t="s">
        <v>171</v>
      </c>
      <c r="D162">
        <v>6.9000000000000006E-2</v>
      </c>
      <c r="E162" s="5" t="s">
        <v>2</v>
      </c>
    </row>
    <row r="163" spans="2:5">
      <c r="B163" s="63"/>
      <c r="C163" t="s">
        <v>170</v>
      </c>
      <c r="D163">
        <v>6.9000000000000006E-2</v>
      </c>
      <c r="E163" s="5" t="s">
        <v>2</v>
      </c>
    </row>
    <row r="164" spans="2:5">
      <c r="C164" t="s">
        <v>169</v>
      </c>
      <c r="D164">
        <v>0.879</v>
      </c>
      <c r="E164" s="5" t="s">
        <v>2</v>
      </c>
    </row>
    <row r="165" spans="2:5">
      <c r="C165" t="s">
        <v>168</v>
      </c>
      <c r="D165">
        <v>7.9000000000000001E-2</v>
      </c>
      <c r="E165" s="5" t="s">
        <v>2</v>
      </c>
    </row>
    <row r="166" spans="2:5">
      <c r="C166" t="s">
        <v>173</v>
      </c>
      <c r="D166">
        <v>7.9000000000000001E-2</v>
      </c>
      <c r="E166" s="5" t="s">
        <v>2</v>
      </c>
    </row>
    <row r="167" spans="2:5">
      <c r="C167" t="s">
        <v>174</v>
      </c>
      <c r="D167">
        <v>0</v>
      </c>
      <c r="E167" s="5" t="s">
        <v>2</v>
      </c>
    </row>
    <row r="168" spans="2:5">
      <c r="C168" t="s">
        <v>176</v>
      </c>
      <c r="D168">
        <v>0.84</v>
      </c>
      <c r="E168" s="5" t="s">
        <v>2</v>
      </c>
    </row>
    <row r="169" spans="2:5">
      <c r="C169" t="s">
        <v>177</v>
      </c>
      <c r="D169">
        <v>0.84</v>
      </c>
      <c r="E169" s="5" t="s">
        <v>2</v>
      </c>
    </row>
    <row r="170" spans="2:5">
      <c r="C170" t="s">
        <v>146</v>
      </c>
      <c r="D170">
        <v>0.78700000000000003</v>
      </c>
      <c r="E170" s="5" t="s">
        <v>153</v>
      </c>
    </row>
    <row r="171" spans="2:5">
      <c r="B171" s="24" t="s">
        <v>179</v>
      </c>
      <c r="C171" s="21" t="s">
        <v>145</v>
      </c>
      <c r="D171" s="21">
        <v>6.0000000000000001E-3</v>
      </c>
      <c r="E171" s="22" t="s">
        <v>152</v>
      </c>
    </row>
    <row r="172" spans="2:5">
      <c r="B172" s="63" t="s">
        <v>175</v>
      </c>
      <c r="C172" t="s">
        <v>172</v>
      </c>
      <c r="D172">
        <v>0.80900000000000005</v>
      </c>
      <c r="E172" s="23" t="s">
        <v>2</v>
      </c>
    </row>
    <row r="173" spans="2:5">
      <c r="B173" s="63"/>
      <c r="C173" t="s">
        <v>171</v>
      </c>
      <c r="D173">
        <v>7.1999999999999995E-2</v>
      </c>
      <c r="E173" s="5" t="s">
        <v>2</v>
      </c>
    </row>
    <row r="174" spans="2:5">
      <c r="B174" s="63"/>
      <c r="C174" t="s">
        <v>170</v>
      </c>
      <c r="D174">
        <v>7.1999999999999995E-2</v>
      </c>
      <c r="E174" s="5" t="s">
        <v>2</v>
      </c>
    </row>
    <row r="175" spans="2:5">
      <c r="C175" t="s">
        <v>169</v>
      </c>
      <c r="D175">
        <v>0.88800000000000001</v>
      </c>
      <c r="E175" s="5" t="s">
        <v>2</v>
      </c>
    </row>
    <row r="176" spans="2:5">
      <c r="C176" t="s">
        <v>168</v>
      </c>
      <c r="D176">
        <v>7.9000000000000001E-2</v>
      </c>
      <c r="E176" s="5" t="s">
        <v>2</v>
      </c>
    </row>
    <row r="177" spans="2:5">
      <c r="C177" t="s">
        <v>173</v>
      </c>
      <c r="D177">
        <v>7.9000000000000001E-2</v>
      </c>
      <c r="E177" s="5" t="s">
        <v>2</v>
      </c>
    </row>
    <row r="178" spans="2:5">
      <c r="C178" t="s">
        <v>174</v>
      </c>
      <c r="D178">
        <v>0</v>
      </c>
      <c r="E178" s="5" t="s">
        <v>2</v>
      </c>
    </row>
    <row r="179" spans="2:5">
      <c r="C179" t="s">
        <v>176</v>
      </c>
      <c r="D179">
        <v>0.84</v>
      </c>
      <c r="E179" s="5" t="s">
        <v>2</v>
      </c>
    </row>
    <row r="180" spans="2:5">
      <c r="C180" t="s">
        <v>177</v>
      </c>
      <c r="D180">
        <v>0.84</v>
      </c>
      <c r="E180" s="5" t="s">
        <v>2</v>
      </c>
    </row>
    <row r="181" spans="2:5">
      <c r="C181" t="s">
        <v>146</v>
      </c>
      <c r="D181">
        <v>1</v>
      </c>
      <c r="E181" s="5" t="s">
        <v>153</v>
      </c>
    </row>
    <row r="182" spans="2:5">
      <c r="B182" s="24" t="s">
        <v>180</v>
      </c>
      <c r="C182" s="21" t="s">
        <v>145</v>
      </c>
      <c r="D182" s="21">
        <v>6.0000000000000001E-3</v>
      </c>
      <c r="E182" s="22" t="s">
        <v>152</v>
      </c>
    </row>
    <row r="183" spans="2:5">
      <c r="B183" s="63" t="s">
        <v>175</v>
      </c>
      <c r="C183" t="s">
        <v>172</v>
      </c>
      <c r="D183">
        <v>0.35299999999999998</v>
      </c>
      <c r="E183" s="23" t="s">
        <v>2</v>
      </c>
    </row>
    <row r="184" spans="2:5">
      <c r="B184" s="63"/>
      <c r="C184" t="s">
        <v>171</v>
      </c>
      <c r="D184">
        <v>0.375</v>
      </c>
      <c r="E184" s="5" t="s">
        <v>2</v>
      </c>
    </row>
    <row r="185" spans="2:5">
      <c r="B185" s="63"/>
      <c r="C185" t="s">
        <v>170</v>
      </c>
      <c r="D185">
        <v>0.49399999999999999</v>
      </c>
      <c r="E185" s="5" t="s">
        <v>2</v>
      </c>
    </row>
    <row r="186" spans="2:5">
      <c r="C186" t="s">
        <v>169</v>
      </c>
      <c r="D186">
        <v>0.78700000000000003</v>
      </c>
      <c r="E186" s="5" t="s">
        <v>2</v>
      </c>
    </row>
    <row r="187" spans="2:5">
      <c r="C187" t="s">
        <v>168</v>
      </c>
      <c r="D187">
        <v>8.1000000000000003E-2</v>
      </c>
      <c r="E187" s="5" t="s">
        <v>2</v>
      </c>
    </row>
    <row r="188" spans="2:5">
      <c r="C188" t="s">
        <v>173</v>
      </c>
      <c r="D188">
        <v>7.6999999999999999E-2</v>
      </c>
      <c r="E188" s="5" t="s">
        <v>2</v>
      </c>
    </row>
    <row r="189" spans="2:5">
      <c r="C189" t="s">
        <v>174</v>
      </c>
      <c r="D189">
        <v>0</v>
      </c>
      <c r="E189" s="5" t="s">
        <v>2</v>
      </c>
    </row>
    <row r="190" spans="2:5">
      <c r="C190" t="s">
        <v>176</v>
      </c>
      <c r="D190">
        <v>0.84099999999999997</v>
      </c>
      <c r="E190" s="5" t="s">
        <v>2</v>
      </c>
    </row>
    <row r="191" spans="2:5">
      <c r="C191" t="s">
        <v>177</v>
      </c>
      <c r="D191">
        <v>0.84099999999999997</v>
      </c>
      <c r="E191" s="5" t="s">
        <v>2</v>
      </c>
    </row>
    <row r="192" spans="2:5">
      <c r="C192" t="s">
        <v>146</v>
      </c>
      <c r="D192">
        <v>1</v>
      </c>
      <c r="E192" s="5" t="s">
        <v>153</v>
      </c>
    </row>
    <row r="193" spans="2:5">
      <c r="B193" s="24" t="s">
        <v>181</v>
      </c>
      <c r="C193" s="21" t="s">
        <v>145</v>
      </c>
      <c r="D193" s="21">
        <v>8.0000000000000002E-3</v>
      </c>
      <c r="E193" s="22" t="s">
        <v>152</v>
      </c>
    </row>
    <row r="194" spans="2:5">
      <c r="B194" s="63" t="s">
        <v>175</v>
      </c>
      <c r="C194" t="s">
        <v>172</v>
      </c>
      <c r="D194">
        <v>0.77700000000000002</v>
      </c>
      <c r="E194" s="23" t="s">
        <v>2</v>
      </c>
    </row>
    <row r="195" spans="2:5">
      <c r="B195" s="63"/>
      <c r="C195" t="s">
        <v>171</v>
      </c>
      <c r="D195">
        <v>7.0000000000000007E-2</v>
      </c>
      <c r="E195" s="5" t="s">
        <v>2</v>
      </c>
    </row>
    <row r="196" spans="2:5">
      <c r="B196" s="63"/>
      <c r="C196" t="s">
        <v>170</v>
      </c>
      <c r="D196">
        <v>7.0000000000000007E-2</v>
      </c>
      <c r="E196" s="5" t="s">
        <v>2</v>
      </c>
    </row>
    <row r="197" spans="2:5">
      <c r="C197" t="s">
        <v>169</v>
      </c>
      <c r="D197">
        <v>0.878</v>
      </c>
      <c r="E197" s="5" t="s">
        <v>2</v>
      </c>
    </row>
    <row r="198" spans="2:5">
      <c r="C198" t="s">
        <v>168</v>
      </c>
      <c r="D198">
        <v>7.8E-2</v>
      </c>
      <c r="E198" s="5" t="s">
        <v>2</v>
      </c>
    </row>
    <row r="199" spans="2:5">
      <c r="C199" t="s">
        <v>173</v>
      </c>
      <c r="D199">
        <v>7.8E-2</v>
      </c>
      <c r="E199" s="5" t="s">
        <v>2</v>
      </c>
    </row>
    <row r="200" spans="2:5">
      <c r="C200" t="s">
        <v>174</v>
      </c>
      <c r="D200">
        <v>0</v>
      </c>
      <c r="E200" s="5" t="s">
        <v>2</v>
      </c>
    </row>
    <row r="201" spans="2:5">
      <c r="C201" t="s">
        <v>176</v>
      </c>
      <c r="D201">
        <v>0.84</v>
      </c>
      <c r="E201" s="5" t="s">
        <v>2</v>
      </c>
    </row>
    <row r="202" spans="2:5">
      <c r="C202" t="s">
        <v>177</v>
      </c>
      <c r="D202">
        <v>0.84</v>
      </c>
      <c r="E202" s="5" t="s">
        <v>2</v>
      </c>
    </row>
    <row r="203" spans="2:5">
      <c r="C203" t="s">
        <v>146</v>
      </c>
      <c r="D203">
        <v>1</v>
      </c>
      <c r="E203" s="5" t="s">
        <v>153</v>
      </c>
    </row>
    <row r="204" spans="2:5">
      <c r="B204" s="24" t="s">
        <v>182</v>
      </c>
      <c r="C204" s="21" t="s">
        <v>145</v>
      </c>
      <c r="D204" s="21">
        <v>1.0500000000000001E-2</v>
      </c>
      <c r="E204" s="22" t="s">
        <v>152</v>
      </c>
    </row>
    <row r="205" spans="2:5">
      <c r="B205" s="63" t="s">
        <v>175</v>
      </c>
      <c r="C205" t="s">
        <v>172</v>
      </c>
      <c r="D205">
        <v>0.46400000000000002</v>
      </c>
      <c r="E205" s="23" t="s">
        <v>2</v>
      </c>
    </row>
    <row r="206" spans="2:5">
      <c r="B206" s="63"/>
      <c r="C206" t="s">
        <v>171</v>
      </c>
      <c r="D206">
        <v>0.39400000000000002</v>
      </c>
      <c r="E206" s="5" t="s">
        <v>2</v>
      </c>
    </row>
    <row r="207" spans="2:5">
      <c r="B207" s="63"/>
      <c r="C207" t="s">
        <v>170</v>
      </c>
      <c r="D207">
        <v>0.255</v>
      </c>
      <c r="E207" s="5" t="s">
        <v>2</v>
      </c>
    </row>
    <row r="208" spans="2:5">
      <c r="C208" t="s">
        <v>169</v>
      </c>
      <c r="D208">
        <v>0.82</v>
      </c>
      <c r="E208" s="5" t="s">
        <v>2</v>
      </c>
    </row>
    <row r="209" spans="2:5">
      <c r="C209" t="s">
        <v>168</v>
      </c>
      <c r="D209">
        <v>8.4000000000000005E-2</v>
      </c>
      <c r="E209" s="5" t="s">
        <v>2</v>
      </c>
    </row>
    <row r="210" spans="2:5">
      <c r="C210" t="s">
        <v>173</v>
      </c>
      <c r="D210">
        <v>0.10199999999999999</v>
      </c>
      <c r="E210" s="5" t="s">
        <v>2</v>
      </c>
    </row>
    <row r="211" spans="2:5">
      <c r="C211" t="s">
        <v>174</v>
      </c>
      <c r="D211">
        <v>0</v>
      </c>
      <c r="E211" s="5" t="s">
        <v>2</v>
      </c>
    </row>
    <row r="212" spans="2:5">
      <c r="C212" t="s">
        <v>176</v>
      </c>
      <c r="D212">
        <v>0.03</v>
      </c>
      <c r="E212" s="5" t="s">
        <v>2</v>
      </c>
    </row>
    <row r="213" spans="2:5">
      <c r="C213" t="s">
        <v>177</v>
      </c>
      <c r="D213">
        <v>0.84099999999999997</v>
      </c>
      <c r="E213" s="5" t="s">
        <v>2</v>
      </c>
    </row>
    <row r="214" spans="2:5">
      <c r="C214" t="s">
        <v>146</v>
      </c>
      <c r="D214">
        <v>0.78700000000000003</v>
      </c>
      <c r="E214" s="5" t="s">
        <v>153</v>
      </c>
    </row>
    <row r="215" spans="2:5">
      <c r="B215" s="24" t="s">
        <v>187</v>
      </c>
      <c r="C215" s="21" t="s">
        <v>145</v>
      </c>
      <c r="D215" s="21">
        <v>1.0500000000000001E-2</v>
      </c>
      <c r="E215" s="22" t="s">
        <v>152</v>
      </c>
    </row>
    <row r="216" spans="2:5">
      <c r="B216" s="63" t="s">
        <v>175</v>
      </c>
      <c r="C216" t="s">
        <v>172</v>
      </c>
      <c r="D216">
        <v>0.46400000000000002</v>
      </c>
      <c r="E216" s="23" t="s">
        <v>2</v>
      </c>
    </row>
    <row r="217" spans="2:5">
      <c r="B217" s="63"/>
      <c r="C217" t="s">
        <v>171</v>
      </c>
      <c r="D217">
        <v>8.2000000000000003E-2</v>
      </c>
      <c r="E217" s="5" t="s">
        <v>2</v>
      </c>
    </row>
    <row r="218" spans="2:5">
      <c r="B218" s="63"/>
      <c r="C218" t="s">
        <v>170</v>
      </c>
      <c r="D218">
        <v>8.8999999999999996E-2</v>
      </c>
      <c r="E218" s="5" t="s">
        <v>2</v>
      </c>
    </row>
    <row r="219" spans="2:5">
      <c r="C219" t="s">
        <v>169</v>
      </c>
      <c r="D219">
        <v>0.67900000000000005</v>
      </c>
      <c r="E219" s="5" t="s">
        <v>2</v>
      </c>
    </row>
    <row r="220" spans="2:5">
      <c r="C220" t="s">
        <v>168</v>
      </c>
      <c r="D220">
        <v>7.8E-2</v>
      </c>
      <c r="E220" s="5" t="s">
        <v>2</v>
      </c>
    </row>
    <row r="221" spans="2:5">
      <c r="C221" t="s">
        <v>173</v>
      </c>
      <c r="D221">
        <v>7.4999999999999997E-2</v>
      </c>
      <c r="E221" s="5" t="s">
        <v>2</v>
      </c>
    </row>
    <row r="222" spans="2:5">
      <c r="C222" t="s">
        <v>174</v>
      </c>
      <c r="D222">
        <v>0</v>
      </c>
      <c r="E222" s="5" t="s">
        <v>2</v>
      </c>
    </row>
    <row r="223" spans="2:5">
      <c r="C223" t="s">
        <v>176</v>
      </c>
      <c r="D223">
        <v>0.84</v>
      </c>
      <c r="E223" s="5" t="s">
        <v>2</v>
      </c>
    </row>
    <row r="224" spans="2:5">
      <c r="C224" t="s">
        <v>177</v>
      </c>
      <c r="D224">
        <v>0.84</v>
      </c>
      <c r="E224" s="5" t="s">
        <v>2</v>
      </c>
    </row>
    <row r="225" spans="2:5">
      <c r="C225" t="s">
        <v>146</v>
      </c>
      <c r="D225">
        <v>0.86499999999999999</v>
      </c>
      <c r="E225" s="5" t="s">
        <v>153</v>
      </c>
    </row>
    <row r="226" spans="2:5">
      <c r="B226" s="24" t="s">
        <v>186</v>
      </c>
      <c r="C226" s="21" t="s">
        <v>145</v>
      </c>
      <c r="D226" s="21">
        <v>8.0000000000000002E-3</v>
      </c>
      <c r="E226" s="22" t="s">
        <v>152</v>
      </c>
    </row>
    <row r="227" spans="2:5">
      <c r="B227" s="63" t="s">
        <v>175</v>
      </c>
      <c r="C227" t="s">
        <v>172</v>
      </c>
      <c r="D227">
        <v>0.35299999999999998</v>
      </c>
      <c r="E227" s="23" t="s">
        <v>2</v>
      </c>
    </row>
    <row r="228" spans="2:5">
      <c r="B228" s="63"/>
      <c r="C228" t="s">
        <v>171</v>
      </c>
      <c r="D228">
        <v>0.375</v>
      </c>
      <c r="E228" s="5" t="s">
        <v>2</v>
      </c>
    </row>
    <row r="229" spans="2:5">
      <c r="B229" s="63"/>
      <c r="C229" t="s">
        <v>170</v>
      </c>
      <c r="D229">
        <v>0.49399999999999999</v>
      </c>
      <c r="E229" s="5" t="s">
        <v>2</v>
      </c>
    </row>
    <row r="230" spans="2:5">
      <c r="C230" t="s">
        <v>169</v>
      </c>
      <c r="D230">
        <v>0.78700000000000003</v>
      </c>
      <c r="E230" s="5" t="s">
        <v>2</v>
      </c>
    </row>
    <row r="231" spans="2:5">
      <c r="C231" t="s">
        <v>168</v>
      </c>
      <c r="D231">
        <v>8.1000000000000003E-2</v>
      </c>
      <c r="E231" s="5" t="s">
        <v>2</v>
      </c>
    </row>
    <row r="232" spans="2:5">
      <c r="C232" t="s">
        <v>173</v>
      </c>
      <c r="D232">
        <v>7.6999999999999999E-2</v>
      </c>
      <c r="E232" s="5" t="s">
        <v>2</v>
      </c>
    </row>
    <row r="233" spans="2:5">
      <c r="C233" t="s">
        <v>174</v>
      </c>
      <c r="D233">
        <v>0</v>
      </c>
      <c r="E233" s="5" t="s">
        <v>2</v>
      </c>
    </row>
    <row r="234" spans="2:5">
      <c r="C234" t="s">
        <v>176</v>
      </c>
      <c r="D234">
        <v>0.84099999999999997</v>
      </c>
      <c r="E234" s="5" t="s">
        <v>2</v>
      </c>
    </row>
    <row r="235" spans="2:5">
      <c r="C235" t="s">
        <v>177</v>
      </c>
      <c r="D235">
        <v>3.1E-2</v>
      </c>
      <c r="E235" s="5" t="s">
        <v>2</v>
      </c>
    </row>
    <row r="236" spans="2:5">
      <c r="C236" t="s">
        <v>146</v>
      </c>
      <c r="D236">
        <v>1</v>
      </c>
      <c r="E236" s="5" t="s">
        <v>153</v>
      </c>
    </row>
    <row r="237" spans="2:5">
      <c r="B237" s="24" t="s">
        <v>185</v>
      </c>
      <c r="C237" s="21" t="s">
        <v>145</v>
      </c>
      <c r="D237" s="21">
        <v>8.0000000000000002E-3</v>
      </c>
      <c r="E237" s="22" t="s">
        <v>152</v>
      </c>
    </row>
    <row r="238" spans="2:5">
      <c r="B238" s="63" t="s">
        <v>175</v>
      </c>
      <c r="C238" t="s">
        <v>172</v>
      </c>
      <c r="D238">
        <v>0.27</v>
      </c>
      <c r="E238" s="23" t="s">
        <v>2</v>
      </c>
    </row>
    <row r="239" spans="2:5">
      <c r="B239" s="63"/>
      <c r="C239" t="s">
        <v>171</v>
      </c>
      <c r="D239">
        <v>0.314</v>
      </c>
      <c r="E239" s="5" t="s">
        <v>2</v>
      </c>
    </row>
    <row r="240" spans="2:5">
      <c r="B240" s="63"/>
      <c r="C240" t="s">
        <v>170</v>
      </c>
      <c r="D240">
        <v>0.5</v>
      </c>
      <c r="E240" s="5" t="s">
        <v>2</v>
      </c>
    </row>
    <row r="241" spans="2:5">
      <c r="C241" t="s">
        <v>169</v>
      </c>
      <c r="D241">
        <v>0.53900000000000003</v>
      </c>
      <c r="E241" s="5" t="s">
        <v>2</v>
      </c>
    </row>
    <row r="242" spans="2:5">
      <c r="C242" t="s">
        <v>168</v>
      </c>
      <c r="D242">
        <v>0.14699999999999999</v>
      </c>
      <c r="E242" s="5" t="s">
        <v>2</v>
      </c>
    </row>
    <row r="243" spans="2:5">
      <c r="C243" t="s">
        <v>173</v>
      </c>
      <c r="D243">
        <v>0.16300000000000001</v>
      </c>
      <c r="E243" s="5" t="s">
        <v>2</v>
      </c>
    </row>
    <row r="244" spans="2:5">
      <c r="C244" t="s">
        <v>174</v>
      </c>
      <c r="D244">
        <v>0</v>
      </c>
      <c r="E244" s="5" t="s">
        <v>2</v>
      </c>
    </row>
    <row r="245" spans="2:5">
      <c r="C245" t="s">
        <v>176</v>
      </c>
      <c r="D245">
        <v>0.84</v>
      </c>
      <c r="E245" s="5" t="s">
        <v>2</v>
      </c>
    </row>
    <row r="246" spans="2:5">
      <c r="C246" t="s">
        <v>177</v>
      </c>
      <c r="D246">
        <v>2.8000000000000001E-2</v>
      </c>
      <c r="E246" s="5" t="s">
        <v>2</v>
      </c>
    </row>
    <row r="247" spans="2:5">
      <c r="C247" t="s">
        <v>146</v>
      </c>
      <c r="D247">
        <v>1</v>
      </c>
      <c r="E247" s="5" t="s">
        <v>153</v>
      </c>
    </row>
    <row r="248" spans="2:5">
      <c r="B248" s="24" t="s">
        <v>184</v>
      </c>
      <c r="C248" s="21" t="s">
        <v>145</v>
      </c>
      <c r="D248" s="21">
        <v>8.0000000000000002E-3</v>
      </c>
      <c r="E248" s="22" t="s">
        <v>152</v>
      </c>
    </row>
    <row r="249" spans="2:5">
      <c r="B249" s="63" t="s">
        <v>175</v>
      </c>
      <c r="C249" t="s">
        <v>172</v>
      </c>
      <c r="D249">
        <v>0.187</v>
      </c>
      <c r="E249" s="23" t="s">
        <v>2</v>
      </c>
    </row>
    <row r="250" spans="2:5">
      <c r="B250" s="63"/>
      <c r="C250" t="s">
        <v>171</v>
      </c>
      <c r="D250">
        <v>0.38</v>
      </c>
      <c r="E250" s="5" t="s">
        <v>2</v>
      </c>
    </row>
    <row r="251" spans="2:5">
      <c r="B251" s="63"/>
      <c r="C251" t="s">
        <v>170</v>
      </c>
      <c r="D251">
        <v>0.61899999999999999</v>
      </c>
      <c r="E251" s="5" t="s">
        <v>2</v>
      </c>
    </row>
    <row r="252" spans="2:5">
      <c r="C252" t="s">
        <v>169</v>
      </c>
      <c r="D252">
        <v>0.38600000000000001</v>
      </c>
      <c r="E252" s="5" t="s">
        <v>2</v>
      </c>
    </row>
    <row r="253" spans="2:5">
      <c r="C253" t="s">
        <v>168</v>
      </c>
      <c r="D253">
        <v>0.29699999999999999</v>
      </c>
      <c r="E253" s="5" t="s">
        <v>2</v>
      </c>
    </row>
    <row r="254" spans="2:5">
      <c r="C254" t="s">
        <v>173</v>
      </c>
      <c r="D254">
        <v>0.313</v>
      </c>
      <c r="E254" s="5" t="s">
        <v>2</v>
      </c>
    </row>
    <row r="255" spans="2:5">
      <c r="C255" t="s">
        <v>174</v>
      </c>
      <c r="D255">
        <v>0</v>
      </c>
      <c r="E255" s="5" t="s">
        <v>2</v>
      </c>
    </row>
    <row r="256" spans="2:5">
      <c r="C256" t="s">
        <v>176</v>
      </c>
      <c r="D256">
        <v>0.84</v>
      </c>
      <c r="E256" s="5" t="s">
        <v>2</v>
      </c>
    </row>
    <row r="257" spans="2:5">
      <c r="C257" t="s">
        <v>177</v>
      </c>
      <c r="D257">
        <v>2.8000000000000001E-2</v>
      </c>
      <c r="E257" s="5" t="s">
        <v>2</v>
      </c>
    </row>
    <row r="258" spans="2:5">
      <c r="C258" t="s">
        <v>146</v>
      </c>
      <c r="D258">
        <v>1</v>
      </c>
      <c r="E258" s="5" t="s">
        <v>153</v>
      </c>
    </row>
    <row r="259" spans="2:5">
      <c r="B259" s="24" t="s">
        <v>183</v>
      </c>
      <c r="C259" s="21" t="s">
        <v>145</v>
      </c>
      <c r="D259" s="21">
        <v>8.0000000000000002E-3</v>
      </c>
      <c r="E259" s="22" t="s">
        <v>152</v>
      </c>
    </row>
    <row r="260" spans="2:5">
      <c r="B260" s="63" t="s">
        <v>175</v>
      </c>
      <c r="C260" t="s">
        <v>172</v>
      </c>
      <c r="D260">
        <v>0.24299999999999999</v>
      </c>
      <c r="E260" s="23" t="s">
        <v>2</v>
      </c>
    </row>
    <row r="261" spans="2:5">
      <c r="B261" s="63"/>
      <c r="C261" t="s">
        <v>171</v>
      </c>
      <c r="D261">
        <v>0.36499999999999999</v>
      </c>
      <c r="E261" s="5" t="s">
        <v>2</v>
      </c>
    </row>
    <row r="262" spans="2:5">
      <c r="B262" s="63"/>
      <c r="C262" t="s">
        <v>170</v>
      </c>
      <c r="D262">
        <v>0.48899999999999999</v>
      </c>
      <c r="E262" s="5" t="s">
        <v>2</v>
      </c>
    </row>
    <row r="263" spans="2:5">
      <c r="C263" t="s">
        <v>169</v>
      </c>
      <c r="D263">
        <v>0.55700000000000005</v>
      </c>
      <c r="E263" s="5" t="s">
        <v>2</v>
      </c>
    </row>
    <row r="264" spans="2:5">
      <c r="C264" t="s">
        <v>168</v>
      </c>
      <c r="D264">
        <v>0.11600000000000001</v>
      </c>
      <c r="E264" s="5" t="s">
        <v>2</v>
      </c>
    </row>
    <row r="265" spans="2:5">
      <c r="C265" t="s">
        <v>173</v>
      </c>
      <c r="D265">
        <v>7.4999999999999997E-2</v>
      </c>
      <c r="E265" s="5" t="s">
        <v>2</v>
      </c>
    </row>
    <row r="266" spans="2:5">
      <c r="C266" t="s">
        <v>174</v>
      </c>
      <c r="D266">
        <v>0</v>
      </c>
      <c r="E266" s="5" t="s">
        <v>2</v>
      </c>
    </row>
    <row r="267" spans="2:5">
      <c r="C267" t="s">
        <v>176</v>
      </c>
      <c r="D267">
        <v>0.84099999999999997</v>
      </c>
      <c r="E267" s="5" t="s">
        <v>2</v>
      </c>
    </row>
    <row r="268" spans="2:5">
      <c r="C268" t="s">
        <v>177</v>
      </c>
      <c r="D268">
        <v>2.5000000000000001E-2</v>
      </c>
      <c r="E268" s="5" t="s">
        <v>2</v>
      </c>
    </row>
    <row r="269" spans="2:5">
      <c r="C269" t="s">
        <v>146</v>
      </c>
      <c r="D269">
        <v>1</v>
      </c>
      <c r="E269" s="5" t="s">
        <v>153</v>
      </c>
    </row>
    <row r="270" spans="2:5">
      <c r="B270" s="24" t="s">
        <v>183</v>
      </c>
      <c r="C270" s="21" t="s">
        <v>145</v>
      </c>
      <c r="D270" s="21">
        <v>8.0000000000000002E-3</v>
      </c>
      <c r="E270" s="22" t="s">
        <v>152</v>
      </c>
    </row>
    <row r="271" spans="2:5">
      <c r="B271" s="63" t="s">
        <v>175</v>
      </c>
      <c r="C271" t="s">
        <v>172</v>
      </c>
      <c r="D271">
        <v>0.24299999999999999</v>
      </c>
      <c r="E271" s="23" t="s">
        <v>2</v>
      </c>
    </row>
    <row r="272" spans="2:5">
      <c r="B272" s="63"/>
      <c r="C272" t="s">
        <v>171</v>
      </c>
      <c r="D272">
        <v>0.36499999999999999</v>
      </c>
      <c r="E272" s="5" t="s">
        <v>2</v>
      </c>
    </row>
    <row r="273" spans="2:5">
      <c r="B273" s="63"/>
      <c r="C273" t="s">
        <v>170</v>
      </c>
      <c r="D273">
        <v>0.48899999999999999</v>
      </c>
      <c r="E273" s="5" t="s">
        <v>2</v>
      </c>
    </row>
    <row r="274" spans="2:5">
      <c r="C274" t="s">
        <v>169</v>
      </c>
      <c r="D274">
        <v>0.55700000000000005</v>
      </c>
      <c r="E274" s="5" t="s">
        <v>2</v>
      </c>
    </row>
    <row r="275" spans="2:5">
      <c r="C275" t="s">
        <v>168</v>
      </c>
      <c r="D275">
        <v>0.11600000000000001</v>
      </c>
      <c r="E275" s="5" t="s">
        <v>2</v>
      </c>
    </row>
    <row r="276" spans="2:5">
      <c r="C276" t="s">
        <v>173</v>
      </c>
      <c r="D276">
        <v>7.4999999999999997E-2</v>
      </c>
      <c r="E276" s="5" t="s">
        <v>2</v>
      </c>
    </row>
    <row r="277" spans="2:5">
      <c r="C277" t="s">
        <v>174</v>
      </c>
      <c r="D277">
        <v>0</v>
      </c>
      <c r="E277" s="5" t="s">
        <v>2</v>
      </c>
    </row>
    <row r="278" spans="2:5">
      <c r="C278" t="s">
        <v>176</v>
      </c>
      <c r="D278">
        <v>0.84099999999999997</v>
      </c>
      <c r="E278" s="5" t="s">
        <v>2</v>
      </c>
    </row>
    <row r="279" spans="2:5">
      <c r="C279" t="s">
        <v>177</v>
      </c>
      <c r="D279">
        <v>2.5000000000000001E-2</v>
      </c>
      <c r="E279" s="5" t="s">
        <v>2</v>
      </c>
    </row>
    <row r="280" spans="2:5">
      <c r="C280" t="s">
        <v>146</v>
      </c>
      <c r="D280">
        <v>1</v>
      </c>
      <c r="E280" s="5" t="s">
        <v>153</v>
      </c>
    </row>
  </sheetData>
  <mergeCells count="4">
    <mergeCell ref="B6:C6"/>
    <mergeCell ref="B9:C9"/>
    <mergeCell ref="B89:B92"/>
    <mergeCell ref="B3:C3"/>
  </mergeCells>
  <phoneticPr fontId="7" type="noConversion"/>
  <hyperlinks>
    <hyperlink ref="D73" r:id="rId1" xr:uid="{3ED57E19-7DAD-40FA-B9ED-F5D9063BE5FE}"/>
  </hyperlinks>
  <pageMargins left="0.7" right="0.7" top="0.75" bottom="0.75" header="0.3" footer="0.3"/>
  <pageSetup paperSize="9" orientation="portrait" horizontalDpi="1200" verticalDpi="1200"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FFD36E-9D83-4A4D-B220-665B8D77F4F8}">
  <sheetPr codeName="Sheet4"/>
  <dimension ref="A1:AF244"/>
  <sheetViews>
    <sheetView zoomScale="70" zoomScaleNormal="70" workbookViewId="0">
      <selection activeCell="E8" sqref="E8"/>
    </sheetView>
  </sheetViews>
  <sheetFormatPr defaultRowHeight="15"/>
  <cols>
    <col min="1" max="1" width="7.5703125" style="134" customWidth="1"/>
    <col min="2" max="2" width="33.5703125" bestFit="1" customWidth="1"/>
    <col min="3" max="3" width="37.42578125" style="62" bestFit="1" customWidth="1"/>
    <col min="4" max="4" width="24.5703125" style="62" customWidth="1"/>
    <col min="5" max="7" width="10.85546875" customWidth="1"/>
    <col min="8" max="13" width="21.85546875" style="3" customWidth="1"/>
    <col min="14" max="14" width="5.28515625" style="117" customWidth="1"/>
    <col min="16" max="16" width="6.85546875" style="5" bestFit="1" customWidth="1"/>
    <col min="17" max="17" width="34.85546875" customWidth="1"/>
    <col min="18" max="18" width="22.140625" bestFit="1" customWidth="1"/>
    <col min="19" max="19" width="16.42578125" customWidth="1"/>
    <col min="20" max="20" width="13.42578125" customWidth="1"/>
    <col min="21" max="21" width="17.28515625" customWidth="1"/>
    <col min="22" max="22" width="16.85546875" customWidth="1"/>
    <col min="23" max="23" width="24.85546875" bestFit="1" customWidth="1"/>
    <col min="24" max="24" width="25.5703125" style="5" customWidth="1"/>
    <col min="25" max="25" width="25.5703125" customWidth="1"/>
    <col min="26" max="26" width="6.28515625" bestFit="1" customWidth="1"/>
    <col min="27" max="27" width="28.5703125" bestFit="1" customWidth="1"/>
    <col min="28" max="28" width="7.28515625" bestFit="1" customWidth="1"/>
    <col min="29" max="29" width="3.28515625" customWidth="1"/>
    <col min="30" max="30" width="7.42578125" bestFit="1" customWidth="1"/>
    <col min="31" max="31" width="3.28515625" customWidth="1"/>
    <col min="32" max="32" width="7.140625" bestFit="1" customWidth="1"/>
  </cols>
  <sheetData>
    <row r="1" spans="1:32" s="10" customFormat="1">
      <c r="A1" s="132"/>
      <c r="B1" s="9" t="s">
        <v>494</v>
      </c>
      <c r="C1" s="40"/>
      <c r="D1" s="40"/>
      <c r="H1" s="34"/>
      <c r="I1" s="34"/>
      <c r="J1" s="34"/>
      <c r="K1" s="34"/>
      <c r="L1" s="34"/>
      <c r="M1" s="34"/>
      <c r="N1" s="116"/>
      <c r="P1" s="25"/>
      <c r="Q1" s="119" t="s">
        <v>476</v>
      </c>
      <c r="X1" s="25"/>
    </row>
    <row r="2" spans="1:32" s="11" customFormat="1">
      <c r="A2" s="133"/>
      <c r="C2" s="41"/>
      <c r="D2" s="41"/>
      <c r="H2" s="33"/>
      <c r="I2" s="33"/>
      <c r="J2" s="33"/>
      <c r="K2" s="33"/>
      <c r="L2" s="33"/>
      <c r="M2" s="33"/>
      <c r="N2" s="116"/>
      <c r="P2" s="26"/>
      <c r="X2" s="26"/>
    </row>
    <row r="3" spans="1:32">
      <c r="R3" s="3"/>
      <c r="S3" s="3"/>
      <c r="T3" s="3"/>
      <c r="U3" s="74" t="s">
        <v>449</v>
      </c>
      <c r="V3" s="74" t="s">
        <v>454</v>
      </c>
      <c r="W3" s="74" t="s">
        <v>481</v>
      </c>
      <c r="AA3" s="29" t="s">
        <v>476</v>
      </c>
    </row>
    <row r="4" spans="1:32">
      <c r="B4" s="244" t="s">
        <v>498</v>
      </c>
      <c r="C4" s="244" t="s">
        <v>850</v>
      </c>
      <c r="D4" s="244"/>
      <c r="E4" s="103" t="s">
        <v>449</v>
      </c>
      <c r="F4" s="103" t="s">
        <v>454</v>
      </c>
      <c r="G4" s="103" t="s">
        <v>481</v>
      </c>
      <c r="H4" s="242" t="s">
        <v>499</v>
      </c>
      <c r="I4" s="242" t="s">
        <v>500</v>
      </c>
      <c r="J4"/>
      <c r="K4"/>
      <c r="L4"/>
      <c r="M4"/>
      <c r="N4" s="118"/>
      <c r="Q4" s="2"/>
      <c r="R4" s="75">
        <v>1</v>
      </c>
      <c r="S4" s="75">
        <v>2</v>
      </c>
      <c r="T4" s="75">
        <v>3</v>
      </c>
      <c r="U4" s="75" t="s">
        <v>450</v>
      </c>
      <c r="V4" s="75" t="s">
        <v>2</v>
      </c>
      <c r="W4" s="75" t="s">
        <v>2</v>
      </c>
    </row>
    <row r="5" spans="1:32">
      <c r="A5" s="134" t="s">
        <v>554</v>
      </c>
      <c r="B5" s="245"/>
      <c r="C5" s="177" t="s">
        <v>419</v>
      </c>
      <c r="D5" s="177" t="s">
        <v>851</v>
      </c>
      <c r="E5" s="101" t="s">
        <v>450</v>
      </c>
      <c r="F5" s="101" t="s">
        <v>2</v>
      </c>
      <c r="G5" s="101" t="s">
        <v>2</v>
      </c>
      <c r="H5" s="243"/>
      <c r="I5" s="243"/>
      <c r="J5"/>
      <c r="K5"/>
      <c r="L5"/>
      <c r="M5"/>
      <c r="N5" s="118"/>
      <c r="P5" s="78" t="s">
        <v>493</v>
      </c>
      <c r="Q5" s="80" t="s">
        <v>471</v>
      </c>
      <c r="R5" s="81" t="s">
        <v>462</v>
      </c>
      <c r="S5" s="81" t="s">
        <v>467</v>
      </c>
      <c r="T5" s="81" t="s">
        <v>2</v>
      </c>
      <c r="U5" s="93">
        <v>2.706</v>
      </c>
      <c r="V5" s="93">
        <v>0.46400000000000002</v>
      </c>
      <c r="W5" s="93">
        <v>0.36399999999999999</v>
      </c>
      <c r="Z5" s="2"/>
      <c r="AA5" s="2"/>
      <c r="AB5" s="65" t="s">
        <v>451</v>
      </c>
      <c r="AC5" s="65"/>
      <c r="AD5" s="65" t="s">
        <v>452</v>
      </c>
      <c r="AE5" s="65"/>
      <c r="AF5" s="65" t="s">
        <v>453</v>
      </c>
    </row>
    <row r="6" spans="1:32">
      <c r="B6" s="113" t="s">
        <v>504</v>
      </c>
      <c r="C6" s="194"/>
      <c r="D6" s="197"/>
      <c r="E6" s="107"/>
      <c r="F6" s="107"/>
      <c r="G6" s="107"/>
      <c r="H6" s="108"/>
      <c r="I6" s="108"/>
      <c r="J6"/>
      <c r="K6"/>
      <c r="L6"/>
      <c r="M6"/>
      <c r="N6" s="118"/>
      <c r="U6" s="72"/>
      <c r="V6" s="72"/>
      <c r="W6" s="72"/>
      <c r="Z6" s="45"/>
      <c r="AA6" s="64">
        <v>55.2</v>
      </c>
      <c r="AB6" s="45"/>
      <c r="AC6" s="45"/>
      <c r="AD6" s="45"/>
      <c r="AE6" s="45"/>
      <c r="AF6" s="45"/>
    </row>
    <row r="7" spans="1:32">
      <c r="A7" s="134" t="s">
        <v>557</v>
      </c>
      <c r="B7" s="62" t="s">
        <v>474</v>
      </c>
      <c r="C7" s="62" t="s">
        <v>467</v>
      </c>
      <c r="E7" s="121">
        <v>5.57</v>
      </c>
      <c r="F7" s="121">
        <v>0.80800000000000005</v>
      </c>
      <c r="G7" s="121">
        <v>0.879</v>
      </c>
      <c r="H7" s="3" t="s">
        <v>2</v>
      </c>
      <c r="I7" s="3" t="s">
        <v>2</v>
      </c>
      <c r="J7"/>
      <c r="K7"/>
      <c r="L7"/>
      <c r="M7"/>
      <c r="N7" s="118"/>
      <c r="P7" s="78">
        <v>1</v>
      </c>
      <c r="Q7" s="80" t="s">
        <v>472</v>
      </c>
      <c r="R7" s="81" t="s">
        <v>473</v>
      </c>
      <c r="S7" s="81" t="s">
        <v>467</v>
      </c>
      <c r="T7" s="82" t="s">
        <v>2</v>
      </c>
      <c r="U7" s="93">
        <v>2.706</v>
      </c>
      <c r="V7" s="93">
        <v>0.69199999999999995</v>
      </c>
      <c r="W7" s="93">
        <v>0.76800000000000002</v>
      </c>
      <c r="Z7">
        <v>4509</v>
      </c>
      <c r="AA7" t="s">
        <v>467</v>
      </c>
      <c r="AB7" s="72">
        <v>0.753</v>
      </c>
      <c r="AD7" s="72">
        <v>6.9000000000000006E-2</v>
      </c>
      <c r="AF7" s="72">
        <v>0.879</v>
      </c>
    </row>
    <row r="8" spans="1:32">
      <c r="A8" s="134" t="s">
        <v>558</v>
      </c>
      <c r="B8" s="124" t="s">
        <v>475</v>
      </c>
      <c r="C8" s="124" t="s">
        <v>469</v>
      </c>
      <c r="D8" s="124"/>
      <c r="E8" s="125">
        <v>3.0990000000000002</v>
      </c>
      <c r="F8" s="125">
        <v>0.44500000000000001</v>
      </c>
      <c r="G8" s="125">
        <v>0.745</v>
      </c>
      <c r="H8" s="75" t="s">
        <v>2</v>
      </c>
      <c r="I8" s="75" t="s">
        <v>2</v>
      </c>
      <c r="J8"/>
      <c r="K8"/>
      <c r="L8"/>
      <c r="M8"/>
      <c r="N8" s="118"/>
      <c r="U8" s="72"/>
      <c r="V8" s="72"/>
      <c r="W8" s="72"/>
      <c r="Z8">
        <v>4430</v>
      </c>
      <c r="AA8" t="s">
        <v>468</v>
      </c>
      <c r="AB8" s="72">
        <v>0.49199999999999999</v>
      </c>
      <c r="AD8" s="72">
        <v>0.18</v>
      </c>
      <c r="AF8" s="72">
        <v>0.84</v>
      </c>
    </row>
    <row r="9" spans="1:32">
      <c r="J9"/>
      <c r="K9"/>
      <c r="L9"/>
      <c r="M9"/>
      <c r="N9" s="118"/>
      <c r="P9" s="78">
        <v>1</v>
      </c>
      <c r="Q9" s="83" t="s">
        <v>474</v>
      </c>
      <c r="R9" s="84" t="s">
        <v>467</v>
      </c>
      <c r="S9" s="85" t="s">
        <v>2</v>
      </c>
      <c r="T9" s="85" t="s">
        <v>2</v>
      </c>
      <c r="U9" s="94">
        <v>5.57</v>
      </c>
      <c r="V9" s="94">
        <v>0.80800000000000005</v>
      </c>
      <c r="W9" s="94">
        <v>0.879</v>
      </c>
      <c r="Z9">
        <v>4253</v>
      </c>
      <c r="AA9" t="s">
        <v>469</v>
      </c>
      <c r="AB9" s="72">
        <v>0.39100000000000001</v>
      </c>
      <c r="AD9" s="72">
        <v>0.27400000000000002</v>
      </c>
      <c r="AF9" s="72">
        <v>0.745</v>
      </c>
    </row>
    <row r="10" spans="1:32">
      <c r="B10" s="113" t="s">
        <v>503</v>
      </c>
      <c r="C10" s="194"/>
      <c r="D10" s="197"/>
      <c r="E10" s="122"/>
      <c r="F10" s="122"/>
      <c r="G10" s="122"/>
      <c r="H10" s="108"/>
      <c r="I10" s="108"/>
      <c r="J10"/>
      <c r="K10"/>
      <c r="L10"/>
      <c r="M10"/>
      <c r="N10" s="118"/>
      <c r="P10" s="78">
        <v>2</v>
      </c>
      <c r="Q10" s="86" t="s">
        <v>475</v>
      </c>
      <c r="R10" s="87" t="s">
        <v>469</v>
      </c>
      <c r="S10" s="88" t="s">
        <v>2</v>
      </c>
      <c r="T10" s="88" t="s">
        <v>2</v>
      </c>
      <c r="U10" s="95">
        <v>3.0990000000000002</v>
      </c>
      <c r="V10" s="95">
        <v>0.44500000000000001</v>
      </c>
      <c r="W10" s="95">
        <v>0.745</v>
      </c>
      <c r="AB10" s="72"/>
      <c r="AD10" s="72"/>
      <c r="AF10" s="72"/>
    </row>
    <row r="11" spans="1:32">
      <c r="A11" s="134" t="s">
        <v>556</v>
      </c>
      <c r="B11" s="62" t="s">
        <v>471</v>
      </c>
      <c r="C11" s="62" t="s">
        <v>852</v>
      </c>
      <c r="E11" s="121">
        <v>2.706</v>
      </c>
      <c r="F11" s="121">
        <v>0.46400000000000002</v>
      </c>
      <c r="G11" s="121">
        <v>0.36399999999999999</v>
      </c>
      <c r="H11" s="3" t="s">
        <v>2</v>
      </c>
      <c r="I11" s="3" t="s">
        <v>2</v>
      </c>
      <c r="J11"/>
      <c r="K11"/>
      <c r="L11"/>
      <c r="M11"/>
      <c r="N11" s="118"/>
      <c r="U11" s="72"/>
      <c r="V11" s="72"/>
      <c r="W11" s="72"/>
      <c r="Z11" s="66"/>
      <c r="AA11" s="66" t="s">
        <v>461</v>
      </c>
      <c r="AB11" s="73"/>
      <c r="AC11" s="66"/>
      <c r="AD11" s="73"/>
      <c r="AE11" s="66"/>
      <c r="AF11" s="73"/>
    </row>
    <row r="12" spans="1:32">
      <c r="A12" s="134" t="s">
        <v>559</v>
      </c>
      <c r="B12" s="124" t="s">
        <v>472</v>
      </c>
      <c r="C12" s="124" t="s">
        <v>853</v>
      </c>
      <c r="D12" s="124"/>
      <c r="E12" s="125">
        <v>2.706</v>
      </c>
      <c r="F12" s="125">
        <v>0.69199999999999995</v>
      </c>
      <c r="G12" s="125">
        <v>0.76800000000000002</v>
      </c>
      <c r="H12" s="75" t="s">
        <v>2</v>
      </c>
      <c r="I12" s="75" t="s">
        <v>2</v>
      </c>
      <c r="J12"/>
      <c r="K12"/>
      <c r="L12"/>
      <c r="M12"/>
      <c r="N12" s="118"/>
      <c r="P12" s="5">
        <v>1</v>
      </c>
      <c r="Q12" s="24" t="s">
        <v>477</v>
      </c>
      <c r="R12" s="21" t="s">
        <v>457</v>
      </c>
      <c r="S12" s="21" t="s">
        <v>467</v>
      </c>
      <c r="T12" s="77" t="s">
        <v>2</v>
      </c>
      <c r="U12" s="96">
        <v>2.5099999999999998</v>
      </c>
      <c r="V12" s="96">
        <v>0.78500000000000003</v>
      </c>
      <c r="W12" s="96">
        <v>0.80600000000000005</v>
      </c>
      <c r="Z12" s="68">
        <v>891</v>
      </c>
      <c r="AA12" t="s">
        <v>456</v>
      </c>
      <c r="AB12" s="72">
        <v>0.76100000000000001</v>
      </c>
      <c r="AD12" s="72">
        <v>6.7000000000000004E-2</v>
      </c>
      <c r="AE12" s="72"/>
      <c r="AF12" s="72">
        <v>0.86899999999999999</v>
      </c>
    </row>
    <row r="13" spans="1:32">
      <c r="J13"/>
      <c r="K13"/>
      <c r="L13"/>
      <c r="M13"/>
      <c r="N13" s="118"/>
      <c r="P13" s="90">
        <v>2</v>
      </c>
      <c r="Q13" s="91" t="s">
        <v>478</v>
      </c>
      <c r="R13" s="92" t="s">
        <v>457</v>
      </c>
      <c r="S13" s="92" t="s">
        <v>468</v>
      </c>
      <c r="T13" s="92" t="s">
        <v>2</v>
      </c>
      <c r="U13" s="97">
        <v>1.4350000000000001</v>
      </c>
      <c r="V13" s="97">
        <v>0.59199999999999997</v>
      </c>
      <c r="W13" s="97">
        <v>0.76800000000000002</v>
      </c>
      <c r="X13" s="90" t="s">
        <v>489</v>
      </c>
      <c r="Z13" s="67">
        <v>4336</v>
      </c>
      <c r="AA13" t="s">
        <v>457</v>
      </c>
      <c r="AB13" s="72">
        <v>0.89200000000000002</v>
      </c>
      <c r="AD13" s="72">
        <v>7.8E-2</v>
      </c>
      <c r="AE13" s="72"/>
      <c r="AF13" s="72">
        <v>0.91100000000000003</v>
      </c>
    </row>
    <row r="14" spans="1:32">
      <c r="B14" s="206" t="s">
        <v>502</v>
      </c>
      <c r="C14" s="207"/>
      <c r="D14" s="208"/>
      <c r="E14" s="209"/>
      <c r="F14" s="209"/>
      <c r="G14" s="209"/>
      <c r="H14" s="210"/>
      <c r="I14" s="210"/>
      <c r="J14"/>
      <c r="K14"/>
      <c r="L14"/>
      <c r="M14"/>
      <c r="N14" s="118"/>
      <c r="P14" s="5">
        <v>3</v>
      </c>
      <c r="Q14" s="59" t="s">
        <v>478</v>
      </c>
      <c r="R14" s="60" t="s">
        <v>457</v>
      </c>
      <c r="S14" s="60" t="s">
        <v>469</v>
      </c>
      <c r="T14" s="58" t="s">
        <v>2</v>
      </c>
      <c r="U14" s="71">
        <v>1.419</v>
      </c>
      <c r="V14" s="71">
        <v>0.48099999999999998</v>
      </c>
      <c r="W14" s="71">
        <v>0.68700000000000006</v>
      </c>
      <c r="Z14" s="67">
        <v>4370</v>
      </c>
      <c r="AA14" t="s">
        <v>575</v>
      </c>
      <c r="AB14" s="72">
        <v>0.57199999999999995</v>
      </c>
      <c r="AD14" s="72">
        <v>0.28399999999999997</v>
      </c>
      <c r="AE14" s="72"/>
      <c r="AF14" s="72">
        <v>0.86</v>
      </c>
    </row>
    <row r="15" spans="1:32">
      <c r="A15" s="134" t="s">
        <v>560</v>
      </c>
      <c r="B15" s="21" t="s">
        <v>864</v>
      </c>
      <c r="C15" s="195" t="s">
        <v>845</v>
      </c>
      <c r="D15" s="195" t="s">
        <v>849</v>
      </c>
      <c r="E15" s="109">
        <v>1.1000000000000001</v>
      </c>
      <c r="F15" s="109">
        <v>0.62</v>
      </c>
      <c r="G15" s="109">
        <v>0.82</v>
      </c>
      <c r="H15" s="199" t="s">
        <v>489</v>
      </c>
      <c r="I15" s="104" t="s">
        <v>2</v>
      </c>
      <c r="J15"/>
      <c r="K15"/>
      <c r="L15"/>
      <c r="M15"/>
      <c r="N15" s="118"/>
      <c r="P15" s="90">
        <v>4</v>
      </c>
      <c r="Q15" s="91" t="s">
        <v>479</v>
      </c>
      <c r="R15" s="92" t="s">
        <v>576</v>
      </c>
      <c r="S15" s="92" t="s">
        <v>467</v>
      </c>
      <c r="T15" s="92" t="s">
        <v>2</v>
      </c>
      <c r="U15" s="97">
        <v>1.45</v>
      </c>
      <c r="V15" s="97">
        <v>0.53900000000000003</v>
      </c>
      <c r="W15" s="97">
        <v>0.76</v>
      </c>
      <c r="X15" s="90" t="s">
        <v>488</v>
      </c>
      <c r="Y15" s="79"/>
      <c r="Z15" s="67">
        <v>4446</v>
      </c>
      <c r="AA15" t="s">
        <v>458</v>
      </c>
      <c r="AB15" s="72">
        <v>0.187</v>
      </c>
      <c r="AD15" s="72">
        <v>0.61899999999999999</v>
      </c>
      <c r="AE15" s="72"/>
      <c r="AF15" s="72">
        <v>0.38600000000000001</v>
      </c>
    </row>
    <row r="16" spans="1:32">
      <c r="A16" s="134" t="s">
        <v>561</v>
      </c>
      <c r="B16" s="60" t="s">
        <v>863</v>
      </c>
      <c r="C16" s="196" t="s">
        <v>846</v>
      </c>
      <c r="D16" s="196" t="s">
        <v>849</v>
      </c>
      <c r="E16" s="110">
        <v>1</v>
      </c>
      <c r="F16" s="110">
        <v>0.41</v>
      </c>
      <c r="G16" s="110">
        <v>0.57999999999999996</v>
      </c>
      <c r="H16" s="200" t="s">
        <v>492</v>
      </c>
      <c r="I16" s="105" t="s">
        <v>2</v>
      </c>
      <c r="J16"/>
      <c r="K16"/>
      <c r="L16"/>
      <c r="M16"/>
      <c r="N16" s="118"/>
      <c r="P16" s="5">
        <v>5</v>
      </c>
      <c r="Q16" s="59" t="s">
        <v>480</v>
      </c>
      <c r="R16" s="60" t="s">
        <v>576</v>
      </c>
      <c r="S16" s="60" t="s">
        <v>468</v>
      </c>
      <c r="T16" s="58" t="s">
        <v>2</v>
      </c>
      <c r="U16" s="71">
        <v>1.4039999999999999</v>
      </c>
      <c r="V16" s="71">
        <v>0.48199999999999998</v>
      </c>
      <c r="W16" s="71">
        <v>0.72499999999999998</v>
      </c>
      <c r="Z16" s="68">
        <v>4211</v>
      </c>
      <c r="AA16" t="s">
        <v>459</v>
      </c>
      <c r="AB16" s="72">
        <v>0.498</v>
      </c>
      <c r="AD16" s="72">
        <v>0.104</v>
      </c>
      <c r="AE16" s="72"/>
      <c r="AF16" s="72">
        <v>0.66900000000000004</v>
      </c>
    </row>
    <row r="17" spans="1:32">
      <c r="A17" s="134" t="s">
        <v>562</v>
      </c>
      <c r="B17" s="60" t="s">
        <v>863</v>
      </c>
      <c r="C17" s="196" t="s">
        <v>847</v>
      </c>
      <c r="D17" s="196" t="s">
        <v>849</v>
      </c>
      <c r="E17" s="110">
        <v>1.1000000000000001</v>
      </c>
      <c r="F17" s="110">
        <v>0.41</v>
      </c>
      <c r="G17" s="110">
        <v>0.74</v>
      </c>
      <c r="H17" s="200" t="s">
        <v>488</v>
      </c>
      <c r="I17" s="105" t="s">
        <v>2</v>
      </c>
      <c r="J17"/>
      <c r="K17"/>
      <c r="L17"/>
      <c r="M17"/>
      <c r="N17" s="118"/>
      <c r="P17" s="5">
        <v>6</v>
      </c>
      <c r="Q17" s="59" t="s">
        <v>480</v>
      </c>
      <c r="R17" s="60" t="s">
        <v>576</v>
      </c>
      <c r="S17" s="60" t="s">
        <v>469</v>
      </c>
      <c r="T17" s="58" t="s">
        <v>2</v>
      </c>
      <c r="U17" s="71">
        <v>1.3979999999999999</v>
      </c>
      <c r="V17" s="71">
        <v>0.40799999999999997</v>
      </c>
      <c r="W17" s="71">
        <v>0.64700000000000002</v>
      </c>
      <c r="Z17" s="68">
        <v>4239</v>
      </c>
      <c r="AA17" t="s">
        <v>460</v>
      </c>
      <c r="AB17" s="72">
        <v>0.47299999999999998</v>
      </c>
      <c r="AD17" s="72">
        <v>0.27700000000000002</v>
      </c>
      <c r="AE17" s="72"/>
      <c r="AF17" s="72">
        <v>0.374</v>
      </c>
    </row>
    <row r="18" spans="1:32">
      <c r="A18" s="134" t="s">
        <v>563</v>
      </c>
      <c r="B18" s="60" t="s">
        <v>862</v>
      </c>
      <c r="C18" s="196" t="s">
        <v>843</v>
      </c>
      <c r="D18" s="196" t="s">
        <v>849</v>
      </c>
      <c r="E18" s="110">
        <v>1</v>
      </c>
      <c r="F18" s="110">
        <v>0.21</v>
      </c>
      <c r="G18" s="110">
        <v>0.4</v>
      </c>
      <c r="H18" s="200" t="s">
        <v>491</v>
      </c>
      <c r="I18" s="105" t="s">
        <v>2</v>
      </c>
      <c r="J18"/>
      <c r="K18"/>
      <c r="L18"/>
      <c r="M18"/>
      <c r="N18" s="118"/>
      <c r="P18" s="5">
        <v>7</v>
      </c>
      <c r="Q18" s="59" t="s">
        <v>479</v>
      </c>
      <c r="R18" s="60" t="s">
        <v>458</v>
      </c>
      <c r="S18" s="60" t="s">
        <v>467</v>
      </c>
      <c r="T18" s="58" t="s">
        <v>2</v>
      </c>
      <c r="U18" s="69">
        <v>1.4239999999999999</v>
      </c>
      <c r="V18" s="69">
        <v>0.20300000000000001</v>
      </c>
      <c r="W18" s="71">
        <v>0.34799999999999998</v>
      </c>
      <c r="Z18" s="68">
        <v>4478</v>
      </c>
      <c r="AA18" t="s">
        <v>455</v>
      </c>
      <c r="AB18" s="72">
        <v>0.35299999999999998</v>
      </c>
      <c r="AD18" s="72">
        <v>0.49399999999999999</v>
      </c>
      <c r="AE18" s="72"/>
      <c r="AF18" s="72">
        <v>0.78700000000000003</v>
      </c>
    </row>
    <row r="19" spans="1:32">
      <c r="A19" s="134" t="s">
        <v>564</v>
      </c>
      <c r="B19" s="60" t="s">
        <v>863</v>
      </c>
      <c r="C19" s="196" t="s">
        <v>848</v>
      </c>
      <c r="D19" s="196" t="s">
        <v>849</v>
      </c>
      <c r="E19" s="110">
        <v>1</v>
      </c>
      <c r="F19" s="110">
        <v>0.28999999999999998</v>
      </c>
      <c r="G19" s="110">
        <v>0.62</v>
      </c>
      <c r="H19" s="200" t="s">
        <v>490</v>
      </c>
      <c r="I19" s="105" t="s">
        <v>2</v>
      </c>
      <c r="J19"/>
      <c r="K19"/>
      <c r="L19"/>
      <c r="M19"/>
      <c r="N19" s="118"/>
      <c r="P19" s="5">
        <v>8</v>
      </c>
      <c r="Q19" s="59" t="s">
        <v>480</v>
      </c>
      <c r="R19" s="60" t="s">
        <v>458</v>
      </c>
      <c r="S19" s="60" t="s">
        <v>468</v>
      </c>
      <c r="T19" s="58" t="s">
        <v>2</v>
      </c>
      <c r="U19" s="69">
        <v>1.397</v>
      </c>
      <c r="V19" s="69">
        <v>0.19800000000000001</v>
      </c>
      <c r="W19" s="71">
        <v>0.33</v>
      </c>
      <c r="Z19" s="67">
        <v>4469</v>
      </c>
      <c r="AA19" t="s">
        <v>463</v>
      </c>
      <c r="AB19" s="72">
        <v>0.24299999999999999</v>
      </c>
      <c r="AD19" s="72">
        <v>0.48899999999999999</v>
      </c>
      <c r="AE19" s="72"/>
      <c r="AF19" s="72">
        <v>0.55700000000000005</v>
      </c>
    </row>
    <row r="20" spans="1:32">
      <c r="A20" s="134" t="s">
        <v>565</v>
      </c>
      <c r="B20" s="2" t="s">
        <v>863</v>
      </c>
      <c r="C20" s="124" t="s">
        <v>844</v>
      </c>
      <c r="D20" s="124" t="s">
        <v>849</v>
      </c>
      <c r="E20" s="111">
        <v>1</v>
      </c>
      <c r="F20" s="111">
        <v>0.38</v>
      </c>
      <c r="G20" s="111">
        <v>0.72</v>
      </c>
      <c r="H20" s="201" t="s">
        <v>487</v>
      </c>
      <c r="I20" s="106" t="s">
        <v>2</v>
      </c>
      <c r="J20"/>
      <c r="K20"/>
      <c r="L20"/>
      <c r="M20"/>
      <c r="N20" s="118"/>
      <c r="P20" s="90">
        <v>9</v>
      </c>
      <c r="Q20" s="91" t="s">
        <v>480</v>
      </c>
      <c r="R20" s="92" t="s">
        <v>458</v>
      </c>
      <c r="S20" s="92" t="s">
        <v>469</v>
      </c>
      <c r="T20" s="92" t="s">
        <v>2</v>
      </c>
      <c r="U20" s="97">
        <v>1.393</v>
      </c>
      <c r="V20" s="97">
        <v>0.183</v>
      </c>
      <c r="W20" s="97">
        <v>0.30199999999999999</v>
      </c>
      <c r="X20" s="90" t="s">
        <v>491</v>
      </c>
    </row>
    <row r="21" spans="1:32">
      <c r="J21"/>
      <c r="K21"/>
      <c r="L21"/>
      <c r="M21"/>
      <c r="N21" s="118"/>
      <c r="P21" s="90">
        <v>10</v>
      </c>
      <c r="Q21" s="91" t="s">
        <v>479</v>
      </c>
      <c r="R21" s="92" t="s">
        <v>463</v>
      </c>
      <c r="S21" s="92" t="s">
        <v>467</v>
      </c>
      <c r="T21" s="92" t="s">
        <v>2</v>
      </c>
      <c r="U21" s="97">
        <v>1.405</v>
      </c>
      <c r="V21" s="97">
        <v>0.248</v>
      </c>
      <c r="W21" s="97">
        <v>0.49299999999999999</v>
      </c>
      <c r="X21" s="90" t="s">
        <v>490</v>
      </c>
      <c r="Y21" s="79"/>
      <c r="Z21" s="66"/>
      <c r="AA21" s="66" t="s">
        <v>470</v>
      </c>
      <c r="AB21" s="73"/>
      <c r="AC21" s="66"/>
      <c r="AD21" s="73"/>
      <c r="AE21" s="66"/>
      <c r="AF21" s="73"/>
    </row>
    <row r="22" spans="1:32">
      <c r="B22" s="206" t="s">
        <v>495</v>
      </c>
      <c r="C22" s="207"/>
      <c r="D22" s="208"/>
      <c r="E22" s="209"/>
      <c r="F22" s="209"/>
      <c r="G22" s="209"/>
      <c r="H22" s="210"/>
      <c r="I22" s="210"/>
      <c r="J22"/>
      <c r="K22"/>
      <c r="L22"/>
      <c r="M22"/>
      <c r="N22" s="118"/>
      <c r="P22" s="5">
        <v>11</v>
      </c>
      <c r="Q22" s="59" t="s">
        <v>480</v>
      </c>
      <c r="R22" s="60" t="s">
        <v>463</v>
      </c>
      <c r="S22" s="60" t="s">
        <v>468</v>
      </c>
      <c r="T22" s="58" t="s">
        <v>2</v>
      </c>
      <c r="U22" s="69">
        <v>1.39</v>
      </c>
      <c r="V22" s="69">
        <v>0.24399999999999999</v>
      </c>
      <c r="W22" s="71">
        <v>0.47</v>
      </c>
      <c r="Z22">
        <v>4340</v>
      </c>
      <c r="AA22" t="s">
        <v>486</v>
      </c>
      <c r="AB22" s="72">
        <v>0.63700000000000001</v>
      </c>
      <c r="AD22" s="72">
        <v>0.11799999999999999</v>
      </c>
      <c r="AF22" s="72">
        <v>0.78900000000000003</v>
      </c>
    </row>
    <row r="23" spans="1:32">
      <c r="A23" s="134" t="s">
        <v>566</v>
      </c>
      <c r="B23" s="21" t="s">
        <v>866</v>
      </c>
      <c r="C23" s="195" t="s">
        <v>856</v>
      </c>
      <c r="D23" s="195" t="s">
        <v>849</v>
      </c>
      <c r="E23" s="109">
        <v>0.6</v>
      </c>
      <c r="F23" s="109">
        <v>0.54</v>
      </c>
      <c r="G23" s="109">
        <v>0.75</v>
      </c>
      <c r="H23" s="212" t="s">
        <v>489</v>
      </c>
      <c r="I23" s="104" t="s">
        <v>2</v>
      </c>
      <c r="J23"/>
      <c r="K23"/>
      <c r="L23"/>
      <c r="M23"/>
      <c r="N23" s="118"/>
      <c r="P23" s="5">
        <v>12</v>
      </c>
      <c r="Q23" s="59" t="s">
        <v>480</v>
      </c>
      <c r="R23" s="60" t="s">
        <v>463</v>
      </c>
      <c r="S23" s="60" t="s">
        <v>469</v>
      </c>
      <c r="T23" s="58" t="s">
        <v>2</v>
      </c>
      <c r="U23" s="69">
        <v>1.387</v>
      </c>
      <c r="V23" s="69">
        <v>0.22</v>
      </c>
      <c r="W23" s="71">
        <v>0.42099999999999999</v>
      </c>
      <c r="AB23" s="72"/>
      <c r="AD23" s="72"/>
      <c r="AF23" s="72"/>
    </row>
    <row r="24" spans="1:32">
      <c r="A24" s="134" t="s">
        <v>567</v>
      </c>
      <c r="B24" s="60" t="s">
        <v>866</v>
      </c>
      <c r="C24" s="196" t="s">
        <v>857</v>
      </c>
      <c r="D24" s="196" t="s">
        <v>849</v>
      </c>
      <c r="E24" s="110">
        <v>0.7</v>
      </c>
      <c r="F24" s="110">
        <v>0.37</v>
      </c>
      <c r="G24" s="110">
        <v>0.52</v>
      </c>
      <c r="H24" s="211" t="s">
        <v>492</v>
      </c>
      <c r="I24" s="105" t="s">
        <v>2</v>
      </c>
      <c r="J24"/>
      <c r="K24"/>
      <c r="L24"/>
      <c r="M24"/>
      <c r="N24" s="118"/>
      <c r="P24" s="90">
        <v>13</v>
      </c>
      <c r="Q24" s="91" t="s">
        <v>479</v>
      </c>
      <c r="R24" s="92" t="s">
        <v>459</v>
      </c>
      <c r="S24" s="92" t="s">
        <v>467</v>
      </c>
      <c r="T24" s="92" t="s">
        <v>2</v>
      </c>
      <c r="U24" s="97">
        <v>1.903</v>
      </c>
      <c r="V24" s="97">
        <v>0.49199999999999999</v>
      </c>
      <c r="W24" s="97">
        <v>0.59299999999999997</v>
      </c>
      <c r="X24" s="90" t="s">
        <v>492</v>
      </c>
      <c r="Z24" s="66"/>
      <c r="AA24" s="66" t="s">
        <v>465</v>
      </c>
      <c r="AB24" s="73"/>
      <c r="AC24" s="66"/>
      <c r="AD24" s="73"/>
      <c r="AE24" s="66"/>
      <c r="AF24" s="73"/>
    </row>
    <row r="25" spans="1:32">
      <c r="A25" s="134" t="s">
        <v>568</v>
      </c>
      <c r="B25" s="60" t="s">
        <v>866</v>
      </c>
      <c r="C25" s="196" t="s">
        <v>858</v>
      </c>
      <c r="D25" s="196" t="s">
        <v>849</v>
      </c>
      <c r="E25" s="110">
        <v>0.7</v>
      </c>
      <c r="F25" s="110">
        <v>0.35</v>
      </c>
      <c r="G25" s="110">
        <v>0.64</v>
      </c>
      <c r="H25" s="211" t="s">
        <v>488</v>
      </c>
      <c r="I25" s="105" t="s">
        <v>2</v>
      </c>
      <c r="J25"/>
      <c r="K25"/>
      <c r="L25"/>
      <c r="M25"/>
      <c r="N25" s="118"/>
      <c r="P25" s="5">
        <v>14</v>
      </c>
      <c r="Q25" s="59" t="s">
        <v>480</v>
      </c>
      <c r="R25" s="60" t="s">
        <v>459</v>
      </c>
      <c r="S25" s="60" t="s">
        <v>468</v>
      </c>
      <c r="T25" s="58" t="s">
        <v>2</v>
      </c>
      <c r="U25" s="69">
        <v>1.43</v>
      </c>
      <c r="V25" s="69">
        <v>0.40300000000000002</v>
      </c>
      <c r="W25" s="71">
        <v>0.56499999999999995</v>
      </c>
      <c r="Z25">
        <v>4456</v>
      </c>
      <c r="AA25" t="s">
        <v>466</v>
      </c>
      <c r="AB25" s="72">
        <v>0.17899999999999999</v>
      </c>
      <c r="AD25" s="72">
        <v>0.13</v>
      </c>
      <c r="AF25" s="72">
        <v>0.18</v>
      </c>
    </row>
    <row r="26" spans="1:32">
      <c r="A26" s="134" t="s">
        <v>569</v>
      </c>
      <c r="B26" s="60" t="s">
        <v>866</v>
      </c>
      <c r="C26" s="196" t="s">
        <v>859</v>
      </c>
      <c r="D26" s="196" t="s">
        <v>849</v>
      </c>
      <c r="E26" s="110">
        <v>0.6</v>
      </c>
      <c r="F26" s="110">
        <v>0.19</v>
      </c>
      <c r="G26" s="110">
        <v>0.33</v>
      </c>
      <c r="H26" s="211" t="s">
        <v>491</v>
      </c>
      <c r="I26" s="105" t="s">
        <v>2</v>
      </c>
      <c r="J26"/>
      <c r="K26"/>
      <c r="L26"/>
      <c r="M26"/>
      <c r="N26" s="118"/>
      <c r="P26" s="5">
        <v>15</v>
      </c>
      <c r="Q26" s="59" t="s">
        <v>480</v>
      </c>
      <c r="R26" s="60" t="s">
        <v>459</v>
      </c>
      <c r="S26" s="60" t="s">
        <v>469</v>
      </c>
      <c r="T26" s="58" t="s">
        <v>2</v>
      </c>
      <c r="U26" s="69">
        <v>1.4159999999999999</v>
      </c>
      <c r="V26" s="69">
        <v>0.34100000000000003</v>
      </c>
      <c r="W26" s="71">
        <v>0.50700000000000001</v>
      </c>
      <c r="Z26">
        <v>4268</v>
      </c>
      <c r="AA26" t="s">
        <v>462</v>
      </c>
      <c r="AB26" s="72">
        <v>0.43099999999999999</v>
      </c>
      <c r="AD26" s="72">
        <v>5.0999999999999997E-2</v>
      </c>
      <c r="AF26" s="72">
        <v>0.41299999999999998</v>
      </c>
    </row>
    <row r="27" spans="1:32">
      <c r="A27" s="134" t="s">
        <v>570</v>
      </c>
      <c r="B27" s="60" t="s">
        <v>865</v>
      </c>
      <c r="C27" s="196" t="s">
        <v>855</v>
      </c>
      <c r="D27" s="196" t="s">
        <v>849</v>
      </c>
      <c r="E27" s="110">
        <v>0.6</v>
      </c>
      <c r="F27" s="110">
        <v>0.21</v>
      </c>
      <c r="G27" s="110">
        <v>0.46</v>
      </c>
      <c r="H27" s="211" t="s">
        <v>490</v>
      </c>
      <c r="I27" s="105" t="s">
        <v>2</v>
      </c>
      <c r="J27"/>
      <c r="K27"/>
      <c r="L27"/>
      <c r="M27"/>
      <c r="N27" s="118"/>
      <c r="P27" s="5">
        <v>16</v>
      </c>
      <c r="Q27" s="59" t="s">
        <v>479</v>
      </c>
      <c r="R27" s="60" t="s">
        <v>460</v>
      </c>
      <c r="S27" s="60" t="s">
        <v>467</v>
      </c>
      <c r="T27" s="58" t="s">
        <v>2</v>
      </c>
      <c r="U27" s="69">
        <v>2.508</v>
      </c>
      <c r="V27" s="69">
        <v>0.46800000000000003</v>
      </c>
      <c r="W27" s="71">
        <v>0.33800000000000002</v>
      </c>
      <c r="Y27" s="79"/>
      <c r="Z27">
        <v>116</v>
      </c>
      <c r="AA27" t="s">
        <v>464</v>
      </c>
      <c r="AB27" s="72">
        <v>0.38700000000000001</v>
      </c>
      <c r="AD27" s="72">
        <v>0.05</v>
      </c>
      <c r="AF27" s="72">
        <v>0.433</v>
      </c>
    </row>
    <row r="28" spans="1:32">
      <c r="A28" s="134" t="s">
        <v>571</v>
      </c>
      <c r="B28" s="2" t="s">
        <v>865</v>
      </c>
      <c r="C28" s="124" t="s">
        <v>854</v>
      </c>
      <c r="D28" s="124" t="s">
        <v>849</v>
      </c>
      <c r="E28" s="111">
        <v>0.6</v>
      </c>
      <c r="F28" s="111">
        <v>0.34</v>
      </c>
      <c r="G28" s="111">
        <v>0.64</v>
      </c>
      <c r="H28" s="198" t="s">
        <v>487</v>
      </c>
      <c r="I28" s="106" t="s">
        <v>2</v>
      </c>
      <c r="J28"/>
      <c r="K28"/>
      <c r="L28"/>
      <c r="M28"/>
      <c r="N28" s="118"/>
      <c r="P28" s="5">
        <v>17</v>
      </c>
      <c r="Q28" s="59" t="s">
        <v>480</v>
      </c>
      <c r="R28" s="60" t="s">
        <v>460</v>
      </c>
      <c r="S28" s="60" t="s">
        <v>468</v>
      </c>
      <c r="T28" s="58" t="s">
        <v>2</v>
      </c>
      <c r="U28" s="69">
        <v>1.4350000000000001</v>
      </c>
      <c r="V28" s="69">
        <v>0.31</v>
      </c>
      <c r="W28" s="71">
        <v>0.32</v>
      </c>
      <c r="Y28" s="79"/>
    </row>
    <row r="29" spans="1:32">
      <c r="B29" s="60"/>
      <c r="C29" s="196"/>
      <c r="D29" s="196"/>
      <c r="E29" s="110"/>
      <c r="F29" s="110"/>
      <c r="G29" s="110"/>
      <c r="H29" s="105"/>
      <c r="I29" s="105"/>
      <c r="J29"/>
      <c r="K29"/>
      <c r="L29"/>
      <c r="M29"/>
      <c r="N29" s="118"/>
      <c r="Q29" s="59"/>
      <c r="R29" s="60"/>
      <c r="S29" s="60"/>
      <c r="T29" s="58"/>
      <c r="U29" s="69"/>
      <c r="V29" s="69"/>
      <c r="W29" s="71"/>
      <c r="Y29" s="79"/>
    </row>
    <row r="30" spans="1:32">
      <c r="B30" s="113" t="s">
        <v>860</v>
      </c>
      <c r="C30" s="194"/>
      <c r="D30" s="197"/>
      <c r="E30" s="120"/>
      <c r="F30" s="120"/>
      <c r="G30" s="120"/>
      <c r="H30" s="108"/>
      <c r="I30" s="108"/>
      <c r="J30"/>
      <c r="K30"/>
      <c r="L30"/>
      <c r="M30"/>
      <c r="N30" s="118"/>
      <c r="P30" s="5">
        <v>11</v>
      </c>
      <c r="Q30" s="59" t="s">
        <v>480</v>
      </c>
      <c r="R30" s="60" t="s">
        <v>463</v>
      </c>
      <c r="S30" s="60" t="s">
        <v>468</v>
      </c>
      <c r="T30" s="58" t="s">
        <v>2</v>
      </c>
      <c r="U30" s="69">
        <v>1.39</v>
      </c>
      <c r="V30" s="69">
        <v>0.24399999999999999</v>
      </c>
      <c r="W30" s="71">
        <v>0.47</v>
      </c>
      <c r="Z30">
        <v>4340</v>
      </c>
      <c r="AA30" t="s">
        <v>486</v>
      </c>
      <c r="AB30" s="72">
        <v>0.63700000000000001</v>
      </c>
      <c r="AD30" s="72">
        <v>0.11799999999999999</v>
      </c>
      <c r="AF30" s="72">
        <v>0.78900000000000003</v>
      </c>
    </row>
    <row r="31" spans="1:32">
      <c r="A31" s="134" t="s">
        <v>861</v>
      </c>
      <c r="B31" s="202" t="s">
        <v>867</v>
      </c>
      <c r="C31" s="203" t="s">
        <v>848</v>
      </c>
      <c r="D31" s="203" t="s">
        <v>868</v>
      </c>
      <c r="E31" s="204">
        <v>0.7</v>
      </c>
      <c r="F31" s="204">
        <v>0.28999999999999998</v>
      </c>
      <c r="G31" s="204">
        <v>0.62</v>
      </c>
      <c r="H31" s="205" t="s">
        <v>490</v>
      </c>
      <c r="I31" s="205" t="s">
        <v>2</v>
      </c>
      <c r="J31"/>
      <c r="K31"/>
      <c r="L31"/>
      <c r="M31"/>
      <c r="N31" s="118"/>
      <c r="P31" s="5">
        <v>16</v>
      </c>
      <c r="Q31" s="59" t="s">
        <v>479</v>
      </c>
      <c r="R31" s="60" t="s">
        <v>460</v>
      </c>
      <c r="S31" s="60" t="s">
        <v>467</v>
      </c>
      <c r="T31" s="58" t="s">
        <v>2</v>
      </c>
      <c r="U31" s="69">
        <v>2.508</v>
      </c>
      <c r="V31" s="69">
        <v>0.46800000000000003</v>
      </c>
      <c r="W31" s="71">
        <v>0.33800000000000002</v>
      </c>
      <c r="Y31" s="79"/>
      <c r="Z31">
        <v>116</v>
      </c>
      <c r="AA31" t="s">
        <v>464</v>
      </c>
      <c r="AB31" s="72">
        <v>0.38700000000000001</v>
      </c>
      <c r="AD31" s="72">
        <v>0.05</v>
      </c>
      <c r="AF31" s="72">
        <v>0.433</v>
      </c>
    </row>
    <row r="32" spans="1:32">
      <c r="J32"/>
      <c r="K32"/>
      <c r="L32"/>
      <c r="M32"/>
      <c r="N32" s="118"/>
      <c r="P32" s="5">
        <v>18</v>
      </c>
      <c r="Q32" s="59" t="s">
        <v>480</v>
      </c>
      <c r="R32" s="60" t="s">
        <v>460</v>
      </c>
      <c r="S32" s="60" t="s">
        <v>469</v>
      </c>
      <c r="T32" s="58" t="s">
        <v>2</v>
      </c>
      <c r="U32" s="69">
        <v>1.419</v>
      </c>
      <c r="V32" s="69">
        <v>0.25600000000000001</v>
      </c>
      <c r="W32" s="71">
        <v>0.29299999999999998</v>
      </c>
    </row>
    <row r="33" spans="1:32">
      <c r="B33" s="113" t="s">
        <v>572</v>
      </c>
      <c r="C33" s="194"/>
      <c r="D33" s="197"/>
      <c r="E33" s="120"/>
      <c r="F33" s="120"/>
      <c r="G33" s="120"/>
      <c r="H33" s="108"/>
      <c r="I33" s="108"/>
      <c r="J33"/>
      <c r="K33"/>
      <c r="L33"/>
      <c r="M33"/>
      <c r="N33" s="118"/>
      <c r="P33" s="5">
        <v>11</v>
      </c>
      <c r="Q33" s="59" t="s">
        <v>480</v>
      </c>
      <c r="R33" s="60" t="s">
        <v>463</v>
      </c>
      <c r="S33" s="60" t="s">
        <v>468</v>
      </c>
      <c r="T33" s="58" t="s">
        <v>2</v>
      </c>
      <c r="U33" s="69">
        <v>1.39</v>
      </c>
      <c r="V33" s="69">
        <v>0.24399999999999999</v>
      </c>
      <c r="W33" s="71">
        <v>0.47</v>
      </c>
      <c r="Z33">
        <v>4340</v>
      </c>
      <c r="AA33" t="s">
        <v>486</v>
      </c>
      <c r="AB33" s="72">
        <v>0.63700000000000001</v>
      </c>
      <c r="AD33" s="72">
        <v>0.11799999999999999</v>
      </c>
      <c r="AF33" s="72">
        <v>0.78900000000000003</v>
      </c>
    </row>
    <row r="34" spans="1:32">
      <c r="A34" s="134" t="s">
        <v>573</v>
      </c>
      <c r="B34" t="s">
        <v>870</v>
      </c>
      <c r="C34" s="62" t="s">
        <v>855</v>
      </c>
      <c r="D34" s="62" t="s">
        <v>868</v>
      </c>
      <c r="E34" s="123">
        <v>0.5</v>
      </c>
      <c r="F34" s="123">
        <v>0.21</v>
      </c>
      <c r="G34" s="123">
        <v>0.46</v>
      </c>
      <c r="H34" s="100" t="s">
        <v>490</v>
      </c>
      <c r="I34" s="100" t="s">
        <v>2</v>
      </c>
      <c r="J34"/>
      <c r="K34"/>
      <c r="L34"/>
      <c r="M34"/>
      <c r="N34" s="118"/>
      <c r="P34" s="5">
        <v>16</v>
      </c>
      <c r="Q34" s="59" t="s">
        <v>479</v>
      </c>
      <c r="R34" s="60" t="s">
        <v>460</v>
      </c>
      <c r="S34" s="60" t="s">
        <v>467</v>
      </c>
      <c r="T34" s="58" t="s">
        <v>2</v>
      </c>
      <c r="U34" s="69">
        <v>2.508</v>
      </c>
      <c r="V34" s="69">
        <v>0.46800000000000003</v>
      </c>
      <c r="W34" s="71">
        <v>0.33800000000000002</v>
      </c>
      <c r="Y34" s="79"/>
      <c r="Z34">
        <v>116</v>
      </c>
      <c r="AA34" t="s">
        <v>464</v>
      </c>
      <c r="AB34" s="72">
        <v>0.38700000000000001</v>
      </c>
      <c r="AD34" s="72">
        <v>0.05</v>
      </c>
      <c r="AF34" s="72">
        <v>0.433</v>
      </c>
    </row>
    <row r="35" spans="1:32">
      <c r="A35" s="134" t="s">
        <v>574</v>
      </c>
      <c r="B35" s="2" t="s">
        <v>871</v>
      </c>
      <c r="C35" s="124" t="s">
        <v>855</v>
      </c>
      <c r="D35" s="124" t="s">
        <v>869</v>
      </c>
      <c r="E35" s="111">
        <v>0.45</v>
      </c>
      <c r="F35" s="111">
        <v>0.21</v>
      </c>
      <c r="G35" s="111">
        <v>0.46</v>
      </c>
      <c r="H35" s="106" t="s">
        <v>490</v>
      </c>
      <c r="I35" s="106" t="s">
        <v>2</v>
      </c>
      <c r="J35"/>
      <c r="K35"/>
      <c r="L35"/>
      <c r="M35"/>
      <c r="N35" s="118"/>
      <c r="P35" s="5">
        <v>16</v>
      </c>
      <c r="Q35" s="59" t="s">
        <v>479</v>
      </c>
      <c r="R35" s="60" t="s">
        <v>460</v>
      </c>
      <c r="S35" s="60" t="s">
        <v>467</v>
      </c>
      <c r="T35" s="58" t="s">
        <v>2</v>
      </c>
      <c r="U35" s="69">
        <v>2.508</v>
      </c>
      <c r="V35" s="69">
        <v>0.46800000000000003</v>
      </c>
      <c r="W35" s="71">
        <v>0.33800000000000002</v>
      </c>
      <c r="Y35" s="79"/>
      <c r="Z35">
        <v>116</v>
      </c>
      <c r="AA35" t="s">
        <v>464</v>
      </c>
      <c r="AB35" s="72">
        <v>0.38700000000000001</v>
      </c>
      <c r="AD35" s="72">
        <v>0.05</v>
      </c>
      <c r="AF35" s="72">
        <v>0.433</v>
      </c>
    </row>
    <row r="36" spans="1:32">
      <c r="J36"/>
      <c r="K36"/>
      <c r="L36"/>
      <c r="M36"/>
      <c r="N36" s="118"/>
      <c r="P36" s="5">
        <v>18</v>
      </c>
      <c r="Q36" s="59" t="s">
        <v>480</v>
      </c>
      <c r="R36" s="60" t="s">
        <v>460</v>
      </c>
      <c r="S36" s="60" t="s">
        <v>469</v>
      </c>
      <c r="T36" s="58" t="s">
        <v>2</v>
      </c>
      <c r="U36" s="69">
        <v>1.419</v>
      </c>
      <c r="V36" s="69">
        <v>0.25600000000000001</v>
      </c>
      <c r="W36" s="71">
        <v>0.29299999999999998</v>
      </c>
    </row>
    <row r="37" spans="1:32">
      <c r="B37" s="113" t="s">
        <v>874</v>
      </c>
      <c r="C37" s="194"/>
      <c r="D37" s="197"/>
      <c r="E37" s="120"/>
      <c r="F37" s="120"/>
      <c r="G37" s="120"/>
      <c r="H37" s="108"/>
      <c r="I37" s="108"/>
      <c r="J37"/>
      <c r="K37"/>
      <c r="L37"/>
      <c r="M37"/>
      <c r="N37" s="118"/>
      <c r="P37" s="90">
        <v>19</v>
      </c>
      <c r="Q37" s="91" t="s">
        <v>479</v>
      </c>
      <c r="R37" s="92" t="s">
        <v>455</v>
      </c>
      <c r="S37" s="92" t="s">
        <v>467</v>
      </c>
      <c r="T37" s="92" t="s">
        <v>2</v>
      </c>
      <c r="U37" s="97">
        <v>1.43</v>
      </c>
      <c r="V37" s="97">
        <v>0.34100000000000003</v>
      </c>
      <c r="W37" s="97">
        <v>0.69599999999999995</v>
      </c>
      <c r="X37" s="90" t="s">
        <v>487</v>
      </c>
      <c r="Y37" s="79"/>
    </row>
    <row r="38" spans="1:32">
      <c r="A38" s="134" t="s">
        <v>876</v>
      </c>
      <c r="B38" t="s">
        <v>875</v>
      </c>
      <c r="E38" s="123">
        <v>0.75</v>
      </c>
      <c r="F38">
        <v>0.2</v>
      </c>
      <c r="G38">
        <v>0.44</v>
      </c>
      <c r="H38" s="100"/>
      <c r="I38" s="100"/>
      <c r="J38"/>
      <c r="K38"/>
      <c r="L38"/>
      <c r="M38"/>
      <c r="N38" s="118"/>
      <c r="P38" s="5">
        <v>20</v>
      </c>
      <c r="Q38" s="59" t="s">
        <v>480</v>
      </c>
      <c r="R38" s="60" t="s">
        <v>455</v>
      </c>
      <c r="S38" s="60" t="s">
        <v>468</v>
      </c>
      <c r="T38" s="58" t="s">
        <v>2</v>
      </c>
      <c r="U38" s="69">
        <v>1.399</v>
      </c>
      <c r="V38" s="69">
        <v>0.33500000000000002</v>
      </c>
      <c r="W38" s="71">
        <v>0.66400000000000003</v>
      </c>
      <c r="Y38" s="79"/>
    </row>
    <row r="39" spans="1:32">
      <c r="J39"/>
      <c r="K39"/>
      <c r="L39"/>
      <c r="M39"/>
      <c r="N39" s="118"/>
      <c r="P39" s="5">
        <v>21</v>
      </c>
      <c r="Q39" s="45" t="s">
        <v>480</v>
      </c>
      <c r="R39" s="2" t="s">
        <v>455</v>
      </c>
      <c r="S39" s="2" t="s">
        <v>469</v>
      </c>
      <c r="T39" s="76" t="s">
        <v>2</v>
      </c>
      <c r="U39" s="98">
        <v>1.3939999999999999</v>
      </c>
      <c r="V39" s="98">
        <v>0.3</v>
      </c>
      <c r="W39" s="70">
        <v>0.59399999999999997</v>
      </c>
    </row>
    <row r="40" spans="1:32">
      <c r="B40" s="113" t="s">
        <v>877</v>
      </c>
      <c r="C40" s="194"/>
      <c r="D40" s="197"/>
      <c r="E40" s="120"/>
      <c r="F40" s="120"/>
      <c r="G40" s="120"/>
      <c r="H40" s="108"/>
      <c r="I40" s="108"/>
      <c r="J40"/>
      <c r="K40"/>
      <c r="L40"/>
      <c r="M40"/>
      <c r="N40" s="118"/>
      <c r="P40" s="90">
        <v>19</v>
      </c>
      <c r="Q40" s="91" t="s">
        <v>479</v>
      </c>
      <c r="R40" s="92" t="s">
        <v>455</v>
      </c>
      <c r="S40" s="92" t="s">
        <v>467</v>
      </c>
      <c r="T40" s="92" t="s">
        <v>2</v>
      </c>
      <c r="U40" s="97">
        <v>1.43</v>
      </c>
      <c r="V40" s="97">
        <v>0.34100000000000003</v>
      </c>
      <c r="W40" s="97">
        <v>0.69599999999999995</v>
      </c>
      <c r="X40" s="90" t="s">
        <v>487</v>
      </c>
      <c r="Y40" s="79"/>
    </row>
    <row r="41" spans="1:32">
      <c r="A41" s="134" t="s">
        <v>872</v>
      </c>
      <c r="B41" t="s">
        <v>878</v>
      </c>
      <c r="E41" s="123">
        <v>0.6</v>
      </c>
      <c r="F41">
        <v>0.28999999999999998</v>
      </c>
      <c r="G41">
        <v>0.62</v>
      </c>
      <c r="H41" s="100"/>
      <c r="I41" s="100"/>
      <c r="J41"/>
      <c r="K41"/>
      <c r="L41"/>
      <c r="M41"/>
      <c r="N41" s="118"/>
      <c r="P41" s="5">
        <v>20</v>
      </c>
      <c r="Q41" s="59" t="s">
        <v>480</v>
      </c>
      <c r="R41" s="60" t="s">
        <v>455</v>
      </c>
      <c r="S41" s="60" t="s">
        <v>468</v>
      </c>
      <c r="T41" s="58" t="s">
        <v>2</v>
      </c>
      <c r="U41" s="69">
        <v>1.399</v>
      </c>
      <c r="V41" s="69">
        <v>0.33500000000000002</v>
      </c>
      <c r="W41" s="71">
        <v>0.66400000000000003</v>
      </c>
      <c r="Y41" s="79"/>
    </row>
    <row r="42" spans="1:32">
      <c r="J42"/>
      <c r="K42"/>
      <c r="L42"/>
      <c r="M42"/>
      <c r="N42" s="118"/>
      <c r="P42" s="5">
        <v>21</v>
      </c>
      <c r="Q42" s="45" t="s">
        <v>480</v>
      </c>
      <c r="R42" s="2" t="s">
        <v>455</v>
      </c>
      <c r="S42" s="2" t="s">
        <v>469</v>
      </c>
      <c r="T42" s="76" t="s">
        <v>2</v>
      </c>
      <c r="U42" s="98">
        <v>1.3939999999999999</v>
      </c>
      <c r="V42" s="98">
        <v>0.3</v>
      </c>
      <c r="W42" s="70">
        <v>0.59399999999999997</v>
      </c>
    </row>
    <row r="43" spans="1:32">
      <c r="B43" s="113" t="s">
        <v>555</v>
      </c>
      <c r="C43" s="194"/>
      <c r="D43" s="197"/>
      <c r="E43" s="120"/>
      <c r="F43" s="120"/>
      <c r="G43" s="120"/>
      <c r="H43" s="108"/>
      <c r="I43" s="108"/>
      <c r="J43"/>
      <c r="K43"/>
      <c r="L43"/>
      <c r="M43"/>
      <c r="N43" s="118"/>
      <c r="P43" s="90">
        <v>19</v>
      </c>
      <c r="Q43" s="91" t="s">
        <v>479</v>
      </c>
      <c r="R43" s="92" t="s">
        <v>455</v>
      </c>
      <c r="S43" s="92" t="s">
        <v>467</v>
      </c>
      <c r="T43" s="92" t="s">
        <v>2</v>
      </c>
      <c r="U43" s="97">
        <v>1.43</v>
      </c>
      <c r="V43" s="97">
        <v>0.34100000000000003</v>
      </c>
      <c r="W43" s="97">
        <v>0.69599999999999995</v>
      </c>
      <c r="X43" s="90" t="s">
        <v>487</v>
      </c>
      <c r="Y43" s="79"/>
    </row>
    <row r="44" spans="1:32">
      <c r="A44" s="134" t="s">
        <v>872</v>
      </c>
      <c r="B44" t="s">
        <v>577</v>
      </c>
      <c r="E44" s="123"/>
      <c r="H44" s="100"/>
      <c r="I44" s="100"/>
      <c r="J44"/>
      <c r="K44"/>
      <c r="L44"/>
      <c r="M44"/>
      <c r="N44" s="118"/>
      <c r="P44" s="5">
        <v>20</v>
      </c>
      <c r="Q44" s="59" t="s">
        <v>480</v>
      </c>
      <c r="R44" s="60" t="s">
        <v>455</v>
      </c>
      <c r="S44" s="60" t="s">
        <v>468</v>
      </c>
      <c r="T44" s="58" t="s">
        <v>2</v>
      </c>
      <c r="U44" s="69">
        <v>1.399</v>
      </c>
      <c r="V44" s="69">
        <v>0.33500000000000002</v>
      </c>
      <c r="W44" s="71">
        <v>0.66400000000000003</v>
      </c>
      <c r="Y44" s="79"/>
    </row>
    <row r="45" spans="1:32">
      <c r="J45"/>
      <c r="K45"/>
      <c r="L45"/>
      <c r="M45"/>
      <c r="N45" s="118"/>
      <c r="P45" s="5">
        <v>21</v>
      </c>
      <c r="Q45" s="45" t="s">
        <v>480</v>
      </c>
      <c r="R45" s="2" t="s">
        <v>455</v>
      </c>
      <c r="S45" s="2" t="s">
        <v>469</v>
      </c>
      <c r="T45" s="76" t="s">
        <v>2</v>
      </c>
      <c r="U45" s="98">
        <v>1.3939999999999999</v>
      </c>
      <c r="V45" s="98">
        <v>0.3</v>
      </c>
      <c r="W45" s="70">
        <v>0.59399999999999997</v>
      </c>
    </row>
    <row r="46" spans="1:32">
      <c r="N46" s="118"/>
      <c r="U46" s="72"/>
      <c r="V46" s="72"/>
      <c r="W46" s="72"/>
    </row>
    <row r="47" spans="1:32">
      <c r="P47" s="89">
        <v>1</v>
      </c>
      <c r="Q47" s="24" t="s">
        <v>482</v>
      </c>
      <c r="R47" s="21" t="s">
        <v>457</v>
      </c>
      <c r="S47" s="21" t="s">
        <v>467</v>
      </c>
      <c r="T47" s="77" t="s">
        <v>486</v>
      </c>
      <c r="U47" s="96">
        <v>1.575</v>
      </c>
      <c r="V47" s="96">
        <v>0.73799999999999999</v>
      </c>
      <c r="W47" s="96">
        <v>0.745</v>
      </c>
    </row>
    <row r="48" spans="1:32">
      <c r="P48" s="90">
        <v>2</v>
      </c>
      <c r="Q48" s="91" t="s">
        <v>483</v>
      </c>
      <c r="R48" s="92" t="s">
        <v>457</v>
      </c>
      <c r="S48" s="92" t="s">
        <v>468</v>
      </c>
      <c r="T48" s="92" t="s">
        <v>486</v>
      </c>
      <c r="U48" s="97">
        <v>0.98</v>
      </c>
      <c r="V48" s="97">
        <v>0.55400000000000005</v>
      </c>
      <c r="W48" s="97">
        <v>0.70899999999999996</v>
      </c>
      <c r="X48" s="90" t="s">
        <v>489</v>
      </c>
    </row>
    <row r="49" spans="2:24">
      <c r="L49" s="100"/>
      <c r="P49" s="89">
        <v>3</v>
      </c>
      <c r="Q49" s="59" t="s">
        <v>483</v>
      </c>
      <c r="R49" s="60" t="s">
        <v>457</v>
      </c>
      <c r="S49" s="60" t="s">
        <v>469</v>
      </c>
      <c r="T49" s="58" t="s">
        <v>486</v>
      </c>
      <c r="U49" s="71">
        <v>0.97</v>
      </c>
      <c r="V49" s="71">
        <v>0.45500000000000002</v>
      </c>
      <c r="W49" s="71">
        <v>0.63800000000000001</v>
      </c>
    </row>
    <row r="50" spans="2:24">
      <c r="P50" s="89">
        <v>4</v>
      </c>
      <c r="Q50" s="59" t="s">
        <v>484</v>
      </c>
      <c r="R50" s="60" t="s">
        <v>576</v>
      </c>
      <c r="S50" s="60" t="s">
        <v>467</v>
      </c>
      <c r="T50" s="58" t="s">
        <v>486</v>
      </c>
      <c r="U50" s="71">
        <v>1.048</v>
      </c>
      <c r="V50" s="71">
        <v>0.503</v>
      </c>
      <c r="W50" s="71">
        <v>0.70099999999999996</v>
      </c>
    </row>
    <row r="51" spans="2:24">
      <c r="B51" s="60"/>
      <c r="F51" s="123"/>
      <c r="G51" s="123"/>
      <c r="P51" s="89">
        <v>5</v>
      </c>
      <c r="Q51" s="59" t="s">
        <v>485</v>
      </c>
      <c r="R51" s="60" t="s">
        <v>576</v>
      </c>
      <c r="S51" s="60" t="s">
        <v>468</v>
      </c>
      <c r="T51" s="58" t="s">
        <v>486</v>
      </c>
      <c r="U51" s="71">
        <v>0.68899999999999995</v>
      </c>
      <c r="V51" s="71">
        <v>0.45100000000000001</v>
      </c>
      <c r="W51" s="71">
        <v>0.66800000000000004</v>
      </c>
    </row>
    <row r="52" spans="2:24">
      <c r="P52" s="90">
        <v>6</v>
      </c>
      <c r="Q52" s="91" t="s">
        <v>485</v>
      </c>
      <c r="R52" s="92" t="s">
        <v>576</v>
      </c>
      <c r="S52" s="92" t="s">
        <v>469</v>
      </c>
      <c r="T52" s="92" t="s">
        <v>486</v>
      </c>
      <c r="U52" s="97">
        <v>0.68200000000000005</v>
      </c>
      <c r="V52" s="97">
        <v>0.38600000000000001</v>
      </c>
      <c r="W52" s="97">
        <v>0.6</v>
      </c>
      <c r="X52" s="90" t="s">
        <v>488</v>
      </c>
    </row>
    <row r="53" spans="2:24">
      <c r="B53" s="60"/>
      <c r="P53" s="89">
        <v>7</v>
      </c>
      <c r="Q53" s="59" t="s">
        <v>484</v>
      </c>
      <c r="R53" s="60" t="s">
        <v>458</v>
      </c>
      <c r="S53" s="60" t="s">
        <v>467</v>
      </c>
      <c r="T53" s="58" t="s">
        <v>486</v>
      </c>
      <c r="U53" s="69">
        <v>1.0329999999999999</v>
      </c>
      <c r="V53" s="69">
        <v>0.188</v>
      </c>
      <c r="W53" s="71">
        <v>0.32700000000000001</v>
      </c>
    </row>
    <row r="54" spans="2:24">
      <c r="B54" s="60"/>
      <c r="P54" s="89">
        <v>8</v>
      </c>
      <c r="Q54" s="59" t="s">
        <v>485</v>
      </c>
      <c r="R54" s="60" t="s">
        <v>458</v>
      </c>
      <c r="S54" s="60" t="s">
        <v>468</v>
      </c>
      <c r="T54" s="58" t="s">
        <v>486</v>
      </c>
      <c r="U54" s="69">
        <v>0.68100000000000005</v>
      </c>
      <c r="V54" s="69">
        <v>0.17799999999999999</v>
      </c>
      <c r="W54" s="71">
        <v>0.31</v>
      </c>
    </row>
    <row r="55" spans="2:24">
      <c r="B55" s="60"/>
      <c r="P55" s="90">
        <v>9</v>
      </c>
      <c r="Q55" s="91" t="s">
        <v>485</v>
      </c>
      <c r="R55" s="92" t="s">
        <v>458</v>
      </c>
      <c r="S55" s="92" t="s">
        <v>469</v>
      </c>
      <c r="T55" s="92" t="s">
        <v>486</v>
      </c>
      <c r="U55" s="97">
        <v>0.67400000000000004</v>
      </c>
      <c r="V55" s="97">
        <v>0.16400000000000001</v>
      </c>
      <c r="W55" s="97">
        <v>0.28399999999999997</v>
      </c>
      <c r="X55" s="90" t="s">
        <v>491</v>
      </c>
    </row>
    <row r="56" spans="2:24">
      <c r="P56" s="90">
        <v>10</v>
      </c>
      <c r="Q56" s="91" t="s">
        <v>484</v>
      </c>
      <c r="R56" s="92" t="s">
        <v>463</v>
      </c>
      <c r="S56" s="92" t="s">
        <v>467</v>
      </c>
      <c r="T56" s="92" t="s">
        <v>486</v>
      </c>
      <c r="U56" s="97">
        <v>1.022</v>
      </c>
      <c r="V56" s="97">
        <v>0.22900000000000001</v>
      </c>
      <c r="W56" s="97">
        <v>0.45500000000000002</v>
      </c>
      <c r="X56" s="90" t="s">
        <v>490</v>
      </c>
    </row>
    <row r="57" spans="2:24">
      <c r="P57" s="89">
        <v>11</v>
      </c>
      <c r="Q57" s="59" t="s">
        <v>485</v>
      </c>
      <c r="R57" s="60" t="s">
        <v>463</v>
      </c>
      <c r="S57" s="60" t="s">
        <v>468</v>
      </c>
      <c r="T57" s="58" t="s">
        <v>486</v>
      </c>
      <c r="U57" s="69">
        <v>0.67400000000000004</v>
      </c>
      <c r="V57" s="69">
        <v>0.22</v>
      </c>
      <c r="W57" s="71">
        <v>0.434</v>
      </c>
    </row>
    <row r="58" spans="2:24">
      <c r="P58" s="89">
        <v>12</v>
      </c>
      <c r="Q58" s="59" t="s">
        <v>485</v>
      </c>
      <c r="R58" s="60" t="s">
        <v>463</v>
      </c>
      <c r="S58" s="60" t="s">
        <v>469</v>
      </c>
      <c r="T58" s="58" t="s">
        <v>486</v>
      </c>
      <c r="U58" s="69">
        <v>0.66700000000000004</v>
      </c>
      <c r="V58" s="69">
        <v>0.19900000000000001</v>
      </c>
      <c r="W58" s="71">
        <v>0.39</v>
      </c>
    </row>
    <row r="59" spans="2:24">
      <c r="F59" s="72"/>
      <c r="G59" s="72"/>
      <c r="H59" s="100"/>
      <c r="P59" s="89">
        <v>13</v>
      </c>
      <c r="Q59" s="59" t="s">
        <v>484</v>
      </c>
      <c r="R59" s="60" t="s">
        <v>459</v>
      </c>
      <c r="S59" s="60" t="s">
        <v>467</v>
      </c>
      <c r="T59" s="58" t="s">
        <v>486</v>
      </c>
      <c r="U59" s="69">
        <v>1.2929999999999999</v>
      </c>
      <c r="V59" s="69">
        <v>0.45300000000000001</v>
      </c>
      <c r="W59" s="71">
        <v>0.54900000000000004</v>
      </c>
    </row>
    <row r="60" spans="2:24">
      <c r="F60" s="72"/>
      <c r="G60" s="72"/>
      <c r="H60" s="100"/>
      <c r="P60" s="90">
        <v>14</v>
      </c>
      <c r="Q60" s="91" t="s">
        <v>485</v>
      </c>
      <c r="R60" s="92" t="s">
        <v>459</v>
      </c>
      <c r="S60" s="92" t="s">
        <v>468</v>
      </c>
      <c r="T60" s="92" t="s">
        <v>486</v>
      </c>
      <c r="U60" s="97">
        <v>0.82799999999999996</v>
      </c>
      <c r="V60" s="97">
        <v>0.374</v>
      </c>
      <c r="W60" s="97">
        <v>0.52300000000000002</v>
      </c>
      <c r="X60" s="90" t="s">
        <v>492</v>
      </c>
    </row>
    <row r="61" spans="2:24">
      <c r="F61" s="72"/>
      <c r="G61" s="72"/>
      <c r="H61" s="100"/>
      <c r="P61" s="89">
        <v>15</v>
      </c>
      <c r="Q61" s="59" t="s">
        <v>485</v>
      </c>
      <c r="R61" s="60" t="s">
        <v>459</v>
      </c>
      <c r="S61" s="60" t="s">
        <v>469</v>
      </c>
      <c r="T61" s="58" t="s">
        <v>486</v>
      </c>
      <c r="U61" s="69">
        <v>0.81899999999999995</v>
      </c>
      <c r="V61" s="69">
        <v>0.318</v>
      </c>
      <c r="W61" s="71">
        <v>0.47099999999999997</v>
      </c>
    </row>
    <row r="62" spans="2:24">
      <c r="F62" s="72"/>
      <c r="G62" s="72"/>
      <c r="H62" s="100"/>
      <c r="P62" s="89">
        <v>16</v>
      </c>
      <c r="Q62" s="59" t="s">
        <v>484</v>
      </c>
      <c r="R62" s="60" t="s">
        <v>460</v>
      </c>
      <c r="S62" s="60" t="s">
        <v>467</v>
      </c>
      <c r="T62" s="58" t="s">
        <v>486</v>
      </c>
      <c r="U62" s="69">
        <v>1.5740000000000001</v>
      </c>
      <c r="V62" s="69">
        <v>0.434</v>
      </c>
      <c r="W62" s="71">
        <v>0.318</v>
      </c>
    </row>
    <row r="63" spans="2:24">
      <c r="F63" s="72"/>
      <c r="G63" s="72"/>
      <c r="H63" s="100"/>
      <c r="P63" s="89">
        <v>17</v>
      </c>
      <c r="Q63" s="59" t="s">
        <v>485</v>
      </c>
      <c r="R63" s="60" t="s">
        <v>460</v>
      </c>
      <c r="S63" s="60" t="s">
        <v>468</v>
      </c>
      <c r="T63" s="58" t="s">
        <v>486</v>
      </c>
      <c r="U63" s="69">
        <v>0.97899999999999998</v>
      </c>
      <c r="V63" s="69">
        <v>0.29299999999999998</v>
      </c>
      <c r="W63" s="71">
        <v>0.30099999999999999</v>
      </c>
    </row>
    <row r="64" spans="2:24">
      <c r="B64" s="60"/>
      <c r="P64" s="89">
        <v>18</v>
      </c>
      <c r="Q64" s="59" t="s">
        <v>485</v>
      </c>
      <c r="R64" s="60" t="s">
        <v>460</v>
      </c>
      <c r="S64" s="60" t="s">
        <v>469</v>
      </c>
      <c r="T64" s="58" t="s">
        <v>486</v>
      </c>
      <c r="U64" s="69">
        <v>0.96899999999999997</v>
      </c>
      <c r="V64" s="69">
        <v>0.24399999999999999</v>
      </c>
      <c r="W64" s="71">
        <v>0.27600000000000002</v>
      </c>
    </row>
    <row r="65" spans="16:25">
      <c r="P65" s="90">
        <v>19</v>
      </c>
      <c r="Q65" s="91" t="s">
        <v>484</v>
      </c>
      <c r="R65" s="92" t="s">
        <v>455</v>
      </c>
      <c r="S65" s="92" t="s">
        <v>467</v>
      </c>
      <c r="T65" s="92" t="s">
        <v>486</v>
      </c>
      <c r="U65" s="97">
        <v>1.0369999999999999</v>
      </c>
      <c r="V65" s="97">
        <v>0.318</v>
      </c>
      <c r="W65" s="97">
        <v>0.64300000000000002</v>
      </c>
      <c r="X65" s="90" t="s">
        <v>487</v>
      </c>
    </row>
    <row r="66" spans="16:25">
      <c r="P66" s="89">
        <v>20</v>
      </c>
      <c r="Q66" s="59" t="s">
        <v>485</v>
      </c>
      <c r="R66" s="60" t="s">
        <v>455</v>
      </c>
      <c r="S66" s="60" t="s">
        <v>468</v>
      </c>
      <c r="T66" s="58" t="s">
        <v>486</v>
      </c>
      <c r="U66" s="69">
        <v>0.82199999999999995</v>
      </c>
      <c r="V66" s="69">
        <v>0.30299999999999999</v>
      </c>
      <c r="W66" s="71">
        <v>0.61399999999999999</v>
      </c>
    </row>
    <row r="67" spans="16:25">
      <c r="P67" s="89">
        <v>21</v>
      </c>
      <c r="Q67" s="45" t="s">
        <v>485</v>
      </c>
      <c r="R67" s="2" t="s">
        <v>455</v>
      </c>
      <c r="S67" s="2" t="s">
        <v>469</v>
      </c>
      <c r="T67" s="76" t="s">
        <v>486</v>
      </c>
      <c r="U67" s="98">
        <v>0.81899999999999995</v>
      </c>
      <c r="V67" s="98">
        <v>0.27500000000000002</v>
      </c>
      <c r="W67" s="70">
        <v>0.55300000000000005</v>
      </c>
    </row>
    <row r="70" spans="16:25">
      <c r="P70" s="127"/>
      <c r="Q70" s="113" t="s">
        <v>505</v>
      </c>
      <c r="R70" s="113"/>
      <c r="S70" s="107"/>
      <c r="T70" s="107"/>
      <c r="U70" s="120"/>
      <c r="V70" s="120"/>
      <c r="W70" s="120"/>
      <c r="X70" s="108"/>
      <c r="Y70" s="108"/>
    </row>
    <row r="71" spans="16:25">
      <c r="P71" s="127" t="s">
        <v>538</v>
      </c>
      <c r="Q71" s="62" t="str">
        <f t="shared" ref="Q71:S72" si="0">B7</f>
        <v>SG_55.2_clear</v>
      </c>
      <c r="R71" s="5" t="str">
        <f t="shared" si="0"/>
        <v>Stratobel Clearlite</v>
      </c>
      <c r="S71" s="5">
        <f t="shared" si="0"/>
        <v>0</v>
      </c>
      <c r="T71" s="5" t="e">
        <f>#REF!</f>
        <v>#REF!</v>
      </c>
      <c r="U71" s="121">
        <f>1/(1/E7+0.46)</f>
        <v>1.563640446914828</v>
      </c>
      <c r="V71" s="121">
        <f t="shared" ref="V71:X72" si="1">F7</f>
        <v>0.80800000000000005</v>
      </c>
      <c r="W71" s="121">
        <f t="shared" si="1"/>
        <v>0.879</v>
      </c>
      <c r="X71" s="3" t="str">
        <f t="shared" si="1"/>
        <v>-</v>
      </c>
      <c r="Y71" s="3" t="s">
        <v>501</v>
      </c>
    </row>
    <row r="72" spans="16:25">
      <c r="P72" s="127" t="s">
        <v>539</v>
      </c>
      <c r="Q72" s="62" t="str">
        <f t="shared" si="0"/>
        <v>SG_|55.2_clear</v>
      </c>
      <c r="R72" s="5" t="str">
        <f t="shared" si="0"/>
        <v>Stratobel iplus Top 1.0</v>
      </c>
      <c r="S72" s="5">
        <f t="shared" si="0"/>
        <v>0</v>
      </c>
      <c r="T72" s="5" t="e">
        <f>#REF!</f>
        <v>#REF!</v>
      </c>
      <c r="U72" s="121">
        <f>1/(1/E8+0.46)</f>
        <v>1.277653635891389</v>
      </c>
      <c r="V72" s="121">
        <f t="shared" si="1"/>
        <v>0.44500000000000001</v>
      </c>
      <c r="W72" s="121">
        <f t="shared" si="1"/>
        <v>0.745</v>
      </c>
      <c r="X72" s="3" t="str">
        <f t="shared" si="1"/>
        <v>-</v>
      </c>
      <c r="Y72" s="3" t="s">
        <v>501</v>
      </c>
    </row>
    <row r="73" spans="16:25">
      <c r="P73" s="127"/>
      <c r="X73" s="3"/>
      <c r="Y73" s="3"/>
    </row>
    <row r="74" spans="16:25">
      <c r="P74" s="127"/>
      <c r="Q74" s="113" t="s">
        <v>506</v>
      </c>
      <c r="R74" s="113"/>
      <c r="S74" s="107"/>
      <c r="T74" s="107"/>
      <c r="U74" s="122"/>
      <c r="V74" s="122"/>
      <c r="W74" s="122"/>
      <c r="X74" s="108"/>
      <c r="Y74" s="108"/>
    </row>
    <row r="75" spans="16:25">
      <c r="P75" s="127" t="s">
        <v>540</v>
      </c>
      <c r="Q75" s="62" t="str">
        <f t="shared" ref="Q75:S76" si="2">B11</f>
        <v>DG_8-10-55.2_bronze</v>
      </c>
      <c r="R75" s="5" t="str">
        <f t="shared" si="2"/>
        <v>Planibel Bronze + Stratobel Clearlite</v>
      </c>
      <c r="S75" s="5">
        <f t="shared" si="2"/>
        <v>0</v>
      </c>
      <c r="T75" s="61" t="e">
        <f>#REF!</f>
        <v>#REF!</v>
      </c>
      <c r="U75" s="121">
        <f>1/(1/E11+0.46)</f>
        <v>1.205474081861758</v>
      </c>
      <c r="V75" s="121">
        <f t="shared" ref="V75:X76" si="3">F11</f>
        <v>0.46400000000000002</v>
      </c>
      <c r="W75" s="121">
        <f t="shared" si="3"/>
        <v>0.36399999999999999</v>
      </c>
      <c r="X75" s="3" t="str">
        <f t="shared" si="3"/>
        <v>-</v>
      </c>
      <c r="Y75" s="3" t="s">
        <v>501</v>
      </c>
    </row>
    <row r="76" spans="16:25">
      <c r="P76" s="127" t="s">
        <v>541</v>
      </c>
      <c r="Q76" s="124" t="str">
        <f t="shared" si="2"/>
        <v>DG_8-10-55.2_clear</v>
      </c>
      <c r="R76" s="102" t="str">
        <f t="shared" si="2"/>
        <v>Clear + Stratobel Clearlite</v>
      </c>
      <c r="S76" s="102">
        <f t="shared" si="2"/>
        <v>0</v>
      </c>
      <c r="T76" s="102" t="e">
        <f>#REF!</f>
        <v>#REF!</v>
      </c>
      <c r="U76" s="125">
        <f>1/(1/E12+0.46)</f>
        <v>1.205474081861758</v>
      </c>
      <c r="V76" s="125">
        <f t="shared" si="3"/>
        <v>0.69199999999999995</v>
      </c>
      <c r="W76" s="125">
        <f t="shared" si="3"/>
        <v>0.76800000000000002</v>
      </c>
      <c r="X76" s="75" t="str">
        <f t="shared" si="3"/>
        <v>-</v>
      </c>
      <c r="Y76" s="75" t="s">
        <v>501</v>
      </c>
    </row>
    <row r="77" spans="16:25">
      <c r="P77" s="127"/>
      <c r="X77" s="3"/>
      <c r="Y77" s="3"/>
    </row>
    <row r="78" spans="16:25">
      <c r="P78" s="127"/>
      <c r="Q78" s="113" t="s">
        <v>496</v>
      </c>
      <c r="R78" s="114"/>
      <c r="S78" s="115"/>
      <c r="T78" s="115"/>
      <c r="U78" s="120"/>
      <c r="V78" s="120"/>
      <c r="W78" s="120"/>
      <c r="X78" s="108"/>
      <c r="Y78" s="108"/>
    </row>
    <row r="79" spans="16:25">
      <c r="P79" s="127" t="s">
        <v>542</v>
      </c>
      <c r="Q79" s="21" t="str">
        <f>B18</f>
        <v>DG_8|-18Arg-|55.2</v>
      </c>
      <c r="R79" s="22" t="str">
        <f>C18</f>
        <v>AGC, Stopray Vision-72</v>
      </c>
      <c r="S79" s="22" t="str">
        <f>D18</f>
        <v>90% argon</v>
      </c>
      <c r="T79" s="22" t="e">
        <f>#REF!</f>
        <v>#REF!</v>
      </c>
      <c r="U79" s="109">
        <f>1/(1/E18+0.46)</f>
        <v>0.68493150684931503</v>
      </c>
      <c r="V79" s="109">
        <f>F18</f>
        <v>0.21</v>
      </c>
      <c r="W79" s="109">
        <f>G18</f>
        <v>0.4</v>
      </c>
      <c r="X79" s="112" t="str">
        <f>H18</f>
        <v>lowSHG_lowLT</v>
      </c>
      <c r="Y79" s="104" t="s">
        <v>501</v>
      </c>
    </row>
    <row r="80" spans="16:25">
      <c r="P80" s="127" t="s">
        <v>543</v>
      </c>
      <c r="Q80" s="60" t="str">
        <f>B20</f>
        <v>DG_8|-18Arg-55.2</v>
      </c>
      <c r="R80" s="61" t="str">
        <f>C20</f>
        <v>AGC, Stopray Ultra-60</v>
      </c>
      <c r="S80" s="61" t="str">
        <f>D20</f>
        <v>90% argon</v>
      </c>
      <c r="T80" s="61" t="e">
        <f>#REF!</f>
        <v>#REF!</v>
      </c>
      <c r="U80" s="110">
        <f>1/(1/E20+0.46)</f>
        <v>0.68493150684931503</v>
      </c>
      <c r="V80" s="110">
        <f>F20</f>
        <v>0.38</v>
      </c>
      <c r="W80" s="110">
        <f>G20</f>
        <v>0.72</v>
      </c>
      <c r="X80" s="105" t="str">
        <f>H20</f>
        <v>lowSHG_highLT</v>
      </c>
      <c r="Y80" s="105" t="s">
        <v>501</v>
      </c>
    </row>
    <row r="81" spans="16:25">
      <c r="P81" s="127" t="s">
        <v>544</v>
      </c>
      <c r="Q81" s="60" t="str">
        <f>B19</f>
        <v>DG_8|-18Arg-55.2</v>
      </c>
      <c r="R81" s="61" t="str">
        <f>C19</f>
        <v>AGC, Stopray ipasol ultraselect 62/29</v>
      </c>
      <c r="S81" s="61" t="str">
        <f>D19</f>
        <v>90% argon</v>
      </c>
      <c r="T81" s="61" t="e">
        <f>#REF!</f>
        <v>#REF!</v>
      </c>
      <c r="U81" s="110">
        <f>1/(1/E19+0.46)</f>
        <v>0.68493150684931503</v>
      </c>
      <c r="V81" s="110">
        <f>F19</f>
        <v>0.28999999999999998</v>
      </c>
      <c r="W81" s="110">
        <f>G19</f>
        <v>0.62</v>
      </c>
      <c r="X81" s="105" t="str">
        <f>H19</f>
        <v>lowSHG_midLT</v>
      </c>
      <c r="Y81" s="105" t="s">
        <v>501</v>
      </c>
    </row>
    <row r="82" spans="16:25">
      <c r="P82" s="127" t="s">
        <v>545</v>
      </c>
      <c r="Q82" s="60" t="str">
        <f>B15</f>
        <v>DG_8-18Arg-|55.2</v>
      </c>
      <c r="R82" s="61" t="str">
        <f>C15</f>
        <v>AGC, Iplus Advanced 1.0T on Clearlite</v>
      </c>
      <c r="S82" s="61" t="str">
        <f>D15</f>
        <v>90% argon</v>
      </c>
      <c r="T82" s="61" t="e">
        <f>#REF!</f>
        <v>#REF!</v>
      </c>
      <c r="U82" s="110">
        <f>1/(1/E15+0.46)</f>
        <v>0.73041168658698541</v>
      </c>
      <c r="V82" s="110">
        <f>F15</f>
        <v>0.62</v>
      </c>
      <c r="W82" s="110">
        <f>G15</f>
        <v>0.82</v>
      </c>
      <c r="X82" s="105" t="str">
        <f>H15</f>
        <v>highSHG_highLT</v>
      </c>
      <c r="Y82" s="105" t="s">
        <v>501</v>
      </c>
    </row>
    <row r="83" spans="16:25">
      <c r="P83" s="127" t="s">
        <v>546</v>
      </c>
      <c r="Q83" s="60" t="str">
        <f>B17</f>
        <v>DG_8|-18Arg-55.2</v>
      </c>
      <c r="R83" s="61" t="str">
        <f>C17</f>
        <v>AGC, Iplus Energy on Clearlite</v>
      </c>
      <c r="S83" s="61" t="str">
        <f>D17</f>
        <v>90% argon</v>
      </c>
      <c r="T83" s="61" t="e">
        <f>#REF!</f>
        <v>#REF!</v>
      </c>
      <c r="U83" s="110">
        <f>1/(1/E17+0.46)</f>
        <v>0.73041168658698541</v>
      </c>
      <c r="V83" s="110">
        <f>F17</f>
        <v>0.41</v>
      </c>
      <c r="W83" s="110">
        <f>G17</f>
        <v>0.74</v>
      </c>
      <c r="X83" s="105" t="str">
        <f>H17</f>
        <v>midSHG_highLT</v>
      </c>
      <c r="Y83" s="105" t="s">
        <v>501</v>
      </c>
    </row>
    <row r="84" spans="16:25">
      <c r="P84" s="127" t="s">
        <v>547</v>
      </c>
      <c r="Q84" s="2" t="str">
        <f>B16</f>
        <v>DG_8|-18Arg-55.2</v>
      </c>
      <c r="R84" s="102" t="str">
        <f>C16</f>
        <v>AGC, Sunergy</v>
      </c>
      <c r="S84" s="102" t="str">
        <f>D16</f>
        <v>90% argon</v>
      </c>
      <c r="T84" s="102" t="e">
        <f>#REF!</f>
        <v>#REF!</v>
      </c>
      <c r="U84" s="111">
        <f>1/(1/E16+0.46)</f>
        <v>0.68493150684931503</v>
      </c>
      <c r="V84" s="111">
        <f>F16</f>
        <v>0.41</v>
      </c>
      <c r="W84" s="111">
        <f>G16</f>
        <v>0.57999999999999996</v>
      </c>
      <c r="X84" s="106" t="str">
        <f>H16</f>
        <v>midSHG_midLT</v>
      </c>
      <c r="Y84" s="106" t="s">
        <v>501</v>
      </c>
    </row>
    <row r="85" spans="16:25">
      <c r="P85" s="127"/>
      <c r="X85" s="3"/>
      <c r="Y85" s="3"/>
    </row>
    <row r="86" spans="16:25">
      <c r="P86" s="127"/>
      <c r="Q86" s="113" t="s">
        <v>497</v>
      </c>
      <c r="R86" s="114"/>
      <c r="S86" s="115"/>
      <c r="T86" s="115"/>
      <c r="U86" s="120"/>
      <c r="V86" s="120"/>
      <c r="W86" s="120"/>
      <c r="X86" s="108"/>
      <c r="Y86" s="108"/>
    </row>
    <row r="87" spans="16:25">
      <c r="P87" s="127" t="s">
        <v>548</v>
      </c>
      <c r="Q87" s="21" t="str">
        <f>B28</f>
        <v>TG_8|-14Arg-6-14Arg-55.2</v>
      </c>
      <c r="R87" s="22" t="str">
        <f>C28</f>
        <v xml:space="preserve">AGC, ipasol neutral </v>
      </c>
      <c r="S87" s="22" t="str">
        <f>D28</f>
        <v>90% argon</v>
      </c>
      <c r="T87" s="22" t="e">
        <f>#REF!</f>
        <v>#REF!</v>
      </c>
      <c r="U87" s="109">
        <f>1/(1/E28+0.46)</f>
        <v>0.47021943573667707</v>
      </c>
      <c r="V87" s="109">
        <f>F28</f>
        <v>0.34</v>
      </c>
      <c r="W87" s="109">
        <f>G28</f>
        <v>0.64</v>
      </c>
      <c r="X87" s="104" t="str">
        <f>H28</f>
        <v>lowSHG_highLT</v>
      </c>
      <c r="Y87" s="104" t="s">
        <v>501</v>
      </c>
    </row>
    <row r="88" spans="16:25">
      <c r="P88" s="127" t="s">
        <v>549</v>
      </c>
      <c r="Q88" s="60" t="str">
        <f>B27</f>
        <v>TG_8|-14Arg-6-14Arg-55.2</v>
      </c>
      <c r="R88" s="61" t="str">
        <f>C27</f>
        <v>AGC, Stopray Ultra-50 on Clearvision</v>
      </c>
      <c r="S88" s="61" t="str">
        <f>D27</f>
        <v>90% argon</v>
      </c>
      <c r="T88" s="61" t="e">
        <f>#REF!</f>
        <v>#REF!</v>
      </c>
      <c r="U88" s="110">
        <f>1/(1/E27+0.46)</f>
        <v>0.47021943573667707</v>
      </c>
      <c r="V88" s="110">
        <f>F27</f>
        <v>0.21</v>
      </c>
      <c r="W88" s="110">
        <f>G27</f>
        <v>0.46</v>
      </c>
      <c r="X88" s="105" t="str">
        <f>H27</f>
        <v>lowSHG_midLT</v>
      </c>
      <c r="Y88" s="105" t="s">
        <v>501</v>
      </c>
    </row>
    <row r="89" spans="16:25">
      <c r="P89" s="127" t="s">
        <v>550</v>
      </c>
      <c r="Q89" s="60" t="str">
        <f t="shared" ref="Q89:S92" si="4">B23</f>
        <v>TG_8|-14Arg-6-14Arg-|55.2</v>
      </c>
      <c r="R89" s="61" t="str">
        <f t="shared" si="4"/>
        <v>AGC, iplus Top 1.1 on Clearlite</v>
      </c>
      <c r="S89" s="61" t="str">
        <f t="shared" si="4"/>
        <v>90% argon</v>
      </c>
      <c r="T89" s="61" t="e">
        <f>#REF!</f>
        <v>#REF!</v>
      </c>
      <c r="U89" s="110">
        <f>1/(1/E23+0.46)</f>
        <v>0.47021943573667707</v>
      </c>
      <c r="V89" s="110">
        <f t="shared" ref="V89:X92" si="5">F23</f>
        <v>0.54</v>
      </c>
      <c r="W89" s="110">
        <f t="shared" si="5"/>
        <v>0.75</v>
      </c>
      <c r="X89" s="105" t="str">
        <f t="shared" si="5"/>
        <v>highSHG_highLT</v>
      </c>
      <c r="Y89" s="105" t="s">
        <v>501</v>
      </c>
    </row>
    <row r="90" spans="16:25">
      <c r="P90" s="127" t="s">
        <v>551</v>
      </c>
      <c r="Q90" s="60" t="str">
        <f t="shared" si="4"/>
        <v>TG_8|-14Arg-6-14Arg-|55.2</v>
      </c>
      <c r="R90" s="61" t="str">
        <f t="shared" si="4"/>
        <v>AGC, Planibel top Nplus</v>
      </c>
      <c r="S90" s="61" t="str">
        <f t="shared" si="4"/>
        <v>90% argon</v>
      </c>
      <c r="T90" s="61" t="e">
        <f>#REF!</f>
        <v>#REF!</v>
      </c>
      <c r="U90" s="110">
        <f>1/(1/E24+0.46)</f>
        <v>0.529500756429652</v>
      </c>
      <c r="V90" s="110">
        <f t="shared" si="5"/>
        <v>0.37</v>
      </c>
      <c r="W90" s="110">
        <f t="shared" si="5"/>
        <v>0.52</v>
      </c>
      <c r="X90" s="105" t="str">
        <f t="shared" si="5"/>
        <v>midSHG_midLT</v>
      </c>
      <c r="Y90" s="105" t="s">
        <v>501</v>
      </c>
    </row>
    <row r="91" spans="16:25">
      <c r="P91" s="127" t="s">
        <v>552</v>
      </c>
      <c r="Q91" s="60" t="str">
        <f t="shared" si="4"/>
        <v>TG_8|-14Arg-6-14Arg-|55.2</v>
      </c>
      <c r="R91" s="61" t="str">
        <f t="shared" si="4"/>
        <v>AGC, ipasol neutral 70/39</v>
      </c>
      <c r="S91" s="61" t="str">
        <f t="shared" si="4"/>
        <v>90% argon</v>
      </c>
      <c r="T91" s="61" t="e">
        <f>#REF!</f>
        <v>#REF!</v>
      </c>
      <c r="U91" s="110">
        <f>1/(1/E25+0.46)</f>
        <v>0.529500756429652</v>
      </c>
      <c r="V91" s="110">
        <f t="shared" si="5"/>
        <v>0.35</v>
      </c>
      <c r="W91" s="110">
        <f t="shared" si="5"/>
        <v>0.64</v>
      </c>
      <c r="X91" s="105" t="str">
        <f t="shared" si="5"/>
        <v>midSHG_highLT</v>
      </c>
      <c r="Y91" s="105" t="s">
        <v>501</v>
      </c>
    </row>
    <row r="92" spans="16:25">
      <c r="P92" s="127" t="s">
        <v>553</v>
      </c>
      <c r="Q92" s="2" t="str">
        <f t="shared" si="4"/>
        <v>TG_8|-14Arg-6-14Arg-|55.2</v>
      </c>
      <c r="R92" s="102" t="str">
        <f t="shared" si="4"/>
        <v>AGC, Stopray Vision-36T</v>
      </c>
      <c r="S92" s="102" t="str">
        <f t="shared" si="4"/>
        <v>90% argon</v>
      </c>
      <c r="T92" s="102" t="e">
        <f>#REF!</f>
        <v>#REF!</v>
      </c>
      <c r="U92" s="111">
        <f>1/(1/E26+0.46)</f>
        <v>0.47021943573667707</v>
      </c>
      <c r="V92" s="111">
        <f t="shared" si="5"/>
        <v>0.19</v>
      </c>
      <c r="W92" s="111">
        <f t="shared" si="5"/>
        <v>0.33</v>
      </c>
      <c r="X92" s="106" t="str">
        <f t="shared" si="5"/>
        <v>lowSHG_lowLT</v>
      </c>
      <c r="Y92" s="106" t="s">
        <v>501</v>
      </c>
    </row>
    <row r="243" spans="16:16">
      <c r="P243" s="23"/>
    </row>
    <row r="244" spans="16:16">
      <c r="P244" s="23"/>
    </row>
  </sheetData>
  <sortState xmlns:xlrd2="http://schemas.microsoft.com/office/spreadsheetml/2017/richdata2" ref="B23:I28">
    <sortCondition descending="1" ref="E23:E28"/>
  </sortState>
  <mergeCells count="4">
    <mergeCell ref="I4:I5"/>
    <mergeCell ref="C4:D4"/>
    <mergeCell ref="B4:B5"/>
    <mergeCell ref="H4:H5"/>
  </mergeCells>
  <phoneticPr fontId="7" type="noConversion"/>
  <conditionalFormatting sqref="AC25:AC27">
    <cfRule type="colorScale" priority="83">
      <colorScale>
        <cfvo type="min"/>
        <cfvo type="percentile" val="50"/>
        <cfvo type="max"/>
        <color rgb="FFF8696B"/>
        <color rgb="FFFCFCFF"/>
        <color rgb="FF5A8AC6"/>
      </colorScale>
    </cfRule>
  </conditionalFormatting>
  <conditionalFormatting sqref="AE25:AE27">
    <cfRule type="colorScale" priority="82">
      <colorScale>
        <cfvo type="min"/>
        <cfvo type="percentile" val="50"/>
        <cfvo type="max"/>
        <color rgb="FFF8696B"/>
        <color rgb="FFFCFCFF"/>
        <color rgb="FF5A8AC6"/>
      </colorScale>
    </cfRule>
  </conditionalFormatting>
  <conditionalFormatting sqref="AB7:AB9 AD7:AD9 AF7:AF9 AB12:AB19 AD12:AD19 AF12:AF19">
    <cfRule type="colorScale" priority="81">
      <colorScale>
        <cfvo type="num" val="0"/>
        <cfvo type="num" val="1"/>
        <color theme="4" tint="0.79998168889431442"/>
        <color rgb="FFC00000"/>
      </colorScale>
    </cfRule>
  </conditionalFormatting>
  <conditionalFormatting sqref="AB22:AB23">
    <cfRule type="colorScale" priority="80">
      <colorScale>
        <cfvo type="num" val="0"/>
        <cfvo type="num" val="1"/>
        <color theme="4" tint="0.79998168889431442"/>
        <color rgb="FFC00000"/>
      </colorScale>
    </cfRule>
  </conditionalFormatting>
  <conditionalFormatting sqref="AD22:AD23">
    <cfRule type="colorScale" priority="79">
      <colorScale>
        <cfvo type="num" val="0"/>
        <cfvo type="num" val="1"/>
        <color theme="4" tint="0.79998168889431442"/>
        <color rgb="FFC00000"/>
      </colorScale>
    </cfRule>
  </conditionalFormatting>
  <conditionalFormatting sqref="AF22:AF23">
    <cfRule type="colorScale" priority="78">
      <colorScale>
        <cfvo type="num" val="0"/>
        <cfvo type="num" val="1"/>
        <color theme="4" tint="0.79998168889431442"/>
        <color rgb="FFC00000"/>
      </colorScale>
    </cfRule>
  </conditionalFormatting>
  <conditionalFormatting sqref="AB25:AB27">
    <cfRule type="colorScale" priority="76">
      <colorScale>
        <cfvo type="num" val="0"/>
        <cfvo type="num" val="1"/>
        <color theme="4" tint="0.79998168889431442"/>
        <color rgb="FFC00000"/>
      </colorScale>
    </cfRule>
    <cfRule type="colorScale" priority="77">
      <colorScale>
        <cfvo type="min"/>
        <cfvo type="percentile" val="50"/>
        <cfvo type="max"/>
        <color rgb="FFF8696B"/>
        <color rgb="FFFCFCFF"/>
        <color rgb="FF5A8AC6"/>
      </colorScale>
    </cfRule>
  </conditionalFormatting>
  <conditionalFormatting sqref="AB25:AB27">
    <cfRule type="colorScale" priority="75">
      <colorScale>
        <cfvo type="num" val="0"/>
        <cfvo type="num" val="1"/>
        <color theme="4" tint="0.79998168889431442"/>
        <color rgb="FFC00000"/>
      </colorScale>
    </cfRule>
  </conditionalFormatting>
  <conditionalFormatting sqref="AD25:AD27">
    <cfRule type="colorScale" priority="73">
      <colorScale>
        <cfvo type="num" val="0"/>
        <cfvo type="num" val="1"/>
        <color theme="4" tint="0.79998168889431442"/>
        <color rgb="FFC00000"/>
      </colorScale>
    </cfRule>
    <cfRule type="colorScale" priority="74">
      <colorScale>
        <cfvo type="min"/>
        <cfvo type="percentile" val="50"/>
        <cfvo type="max"/>
        <color rgb="FFF8696B"/>
        <color rgb="FFFCFCFF"/>
        <color rgb="FF5A8AC6"/>
      </colorScale>
    </cfRule>
  </conditionalFormatting>
  <conditionalFormatting sqref="AD25:AD27">
    <cfRule type="colorScale" priority="72">
      <colorScale>
        <cfvo type="num" val="0"/>
        <cfvo type="num" val="1"/>
        <color theme="4" tint="0.79998168889431442"/>
        <color rgb="FFC00000"/>
      </colorScale>
    </cfRule>
  </conditionalFormatting>
  <conditionalFormatting sqref="AF25:AF27">
    <cfRule type="colorScale" priority="70">
      <colorScale>
        <cfvo type="num" val="0"/>
        <cfvo type="num" val="1"/>
        <color theme="4" tint="0.79998168889431442"/>
        <color rgb="FFC00000"/>
      </colorScale>
    </cfRule>
    <cfRule type="colorScale" priority="71">
      <colorScale>
        <cfvo type="min"/>
        <cfvo type="percentile" val="50"/>
        <cfvo type="max"/>
        <color rgb="FFF8696B"/>
        <color rgb="FFFCFCFF"/>
        <color rgb="FF5A8AC6"/>
      </colorScale>
    </cfRule>
  </conditionalFormatting>
  <conditionalFormatting sqref="AF25:AF27">
    <cfRule type="colorScale" priority="69">
      <colorScale>
        <cfvo type="num" val="0"/>
        <cfvo type="num" val="1"/>
        <color theme="4" tint="0.79998168889431442"/>
        <color rgb="FFC00000"/>
      </colorScale>
    </cfRule>
  </conditionalFormatting>
  <conditionalFormatting sqref="AB7:AC9">
    <cfRule type="colorScale" priority="84">
      <colorScale>
        <cfvo type="num" val="0"/>
        <cfvo type="num" val="1"/>
        <color theme="4" tint="0.79998168889431442"/>
        <color rgb="FFC00000"/>
      </colorScale>
    </cfRule>
    <cfRule type="colorScale" priority="85">
      <colorScale>
        <cfvo type="min"/>
        <cfvo type="percentile" val="50"/>
        <cfvo type="max"/>
        <color rgb="FFF8696B"/>
        <color rgb="FFFCFCFF"/>
        <color rgb="FF5A8AC6"/>
      </colorScale>
    </cfRule>
  </conditionalFormatting>
  <conditionalFormatting sqref="AE7:AE9">
    <cfRule type="colorScale" priority="86">
      <colorScale>
        <cfvo type="num" val="0"/>
        <cfvo type="num" val="1"/>
        <color theme="4" tint="0.79998168889431442"/>
        <color rgb="FFC00000"/>
      </colorScale>
    </cfRule>
    <cfRule type="colorScale" priority="87">
      <colorScale>
        <cfvo type="min"/>
        <cfvo type="percentile" val="50"/>
        <cfvo type="max"/>
        <color rgb="FFF8696B"/>
        <color rgb="FFFCFCFF"/>
        <color rgb="FF5A8AC6"/>
      </colorScale>
    </cfRule>
  </conditionalFormatting>
  <conditionalFormatting sqref="AD7:AD9">
    <cfRule type="colorScale" priority="88">
      <colorScale>
        <cfvo type="num" val="0"/>
        <cfvo type="num" val="1"/>
        <color theme="4" tint="0.79998168889431442"/>
        <color rgb="FFC00000"/>
      </colorScale>
    </cfRule>
    <cfRule type="colorScale" priority="89">
      <colorScale>
        <cfvo type="min"/>
        <cfvo type="percentile" val="50"/>
        <cfvo type="max"/>
        <color rgb="FFF8696B"/>
        <color rgb="FFFCFCFF"/>
        <color rgb="FF5A8AC6"/>
      </colorScale>
    </cfRule>
  </conditionalFormatting>
  <conditionalFormatting sqref="AF7:AF9">
    <cfRule type="colorScale" priority="90">
      <colorScale>
        <cfvo type="num" val="0"/>
        <cfvo type="num" val="1"/>
        <color theme="4" tint="0.79998168889431442"/>
        <color rgb="FFC00000"/>
      </colorScale>
    </cfRule>
    <cfRule type="colorScale" priority="91">
      <colorScale>
        <cfvo type="min"/>
        <cfvo type="percentile" val="50"/>
        <cfvo type="max"/>
        <color rgb="FFF8696B"/>
        <color rgb="FFFCFCFF"/>
        <color rgb="FF5A8AC6"/>
      </colorScale>
    </cfRule>
  </conditionalFormatting>
  <conditionalFormatting sqref="AC12:AC19">
    <cfRule type="colorScale" priority="92">
      <colorScale>
        <cfvo type="num" val="0"/>
        <cfvo type="num" val="1"/>
        <color theme="4" tint="0.79998168889431442"/>
        <color rgb="FFC00000"/>
      </colorScale>
    </cfRule>
    <cfRule type="colorScale" priority="93">
      <colorScale>
        <cfvo type="min"/>
        <cfvo type="percentile" val="50"/>
        <cfvo type="max"/>
        <color rgb="FFF8696B"/>
        <color rgb="FFFCFCFF"/>
        <color rgb="FF5A8AC6"/>
      </colorScale>
    </cfRule>
  </conditionalFormatting>
  <conditionalFormatting sqref="AE12:AE19">
    <cfRule type="colorScale" priority="94">
      <colorScale>
        <cfvo type="num" val="0"/>
        <cfvo type="num" val="1"/>
        <color theme="4" tint="0.79998168889431442"/>
        <color rgb="FFC00000"/>
      </colorScale>
    </cfRule>
    <cfRule type="colorScale" priority="95">
      <colorScale>
        <cfvo type="min"/>
        <cfvo type="percentile" val="50"/>
        <cfvo type="max"/>
        <color rgb="FFF8696B"/>
        <color rgb="FFFCFCFF"/>
        <color rgb="FF5A8AC6"/>
      </colorScale>
    </cfRule>
  </conditionalFormatting>
  <conditionalFormatting sqref="AB12:AB19">
    <cfRule type="colorScale" priority="96">
      <colorScale>
        <cfvo type="num" val="0"/>
        <cfvo type="num" val="1"/>
        <color theme="4" tint="0.79998168889431442"/>
        <color rgb="FFC00000"/>
      </colorScale>
    </cfRule>
    <cfRule type="colorScale" priority="97">
      <colorScale>
        <cfvo type="min"/>
        <cfvo type="percentile" val="50"/>
        <cfvo type="max"/>
        <color rgb="FFF8696B"/>
        <color rgb="FFFCFCFF"/>
        <color rgb="FF5A8AC6"/>
      </colorScale>
    </cfRule>
  </conditionalFormatting>
  <conditionalFormatting sqref="AD12:AD19">
    <cfRule type="colorScale" priority="98">
      <colorScale>
        <cfvo type="num" val="0"/>
        <cfvo type="num" val="1"/>
        <color theme="4" tint="0.79998168889431442"/>
        <color rgb="FFC00000"/>
      </colorScale>
    </cfRule>
    <cfRule type="colorScale" priority="99">
      <colorScale>
        <cfvo type="min"/>
        <cfvo type="percentile" val="50"/>
        <cfvo type="max"/>
        <color rgb="FFF8696B"/>
        <color rgb="FFFCFCFF"/>
        <color rgb="FF5A8AC6"/>
      </colorScale>
    </cfRule>
  </conditionalFormatting>
  <conditionalFormatting sqref="AF12:AF19">
    <cfRule type="colorScale" priority="100">
      <colorScale>
        <cfvo type="num" val="0"/>
        <cfvo type="num" val="1"/>
        <color theme="4" tint="0.79998168889431442"/>
        <color rgb="FFC00000"/>
      </colorScale>
    </cfRule>
    <cfRule type="colorScale" priority="101">
      <colorScale>
        <cfvo type="min"/>
        <cfvo type="percentile" val="50"/>
        <cfvo type="max"/>
        <color rgb="FFF8696B"/>
        <color rgb="FFFCFCFF"/>
        <color rgb="FF5A8AC6"/>
      </colorScale>
    </cfRule>
  </conditionalFormatting>
  <conditionalFormatting sqref="AC22:AC23">
    <cfRule type="colorScale" priority="102">
      <colorScale>
        <cfvo type="num" val="0"/>
        <cfvo type="num" val="1"/>
        <color theme="4" tint="0.79998168889431442"/>
        <color rgb="FFC00000"/>
      </colorScale>
    </cfRule>
    <cfRule type="colorScale" priority="103">
      <colorScale>
        <cfvo type="min"/>
        <cfvo type="percentile" val="50"/>
        <cfvo type="max"/>
        <color rgb="FFF8696B"/>
        <color rgb="FFFCFCFF"/>
        <color rgb="FF5A8AC6"/>
      </colorScale>
    </cfRule>
  </conditionalFormatting>
  <conditionalFormatting sqref="AE22:AE23">
    <cfRule type="colorScale" priority="104">
      <colorScale>
        <cfvo type="min"/>
        <cfvo type="percentile" val="50"/>
        <cfvo type="max"/>
        <color rgb="FFF8696B"/>
        <color rgb="FFFCFCFF"/>
        <color rgb="FF5A8AC6"/>
      </colorScale>
    </cfRule>
  </conditionalFormatting>
  <conditionalFormatting sqref="AB22:AB23">
    <cfRule type="colorScale" priority="105">
      <colorScale>
        <cfvo type="num" val="0"/>
        <cfvo type="num" val="1"/>
        <color theme="4" tint="0.79998168889431442"/>
        <color rgb="FFC00000"/>
      </colorScale>
    </cfRule>
    <cfRule type="colorScale" priority="106">
      <colorScale>
        <cfvo type="min"/>
        <cfvo type="percentile" val="50"/>
        <cfvo type="max"/>
        <color rgb="FFF8696B"/>
        <color rgb="FFFCFCFF"/>
        <color rgb="FF5A8AC6"/>
      </colorScale>
    </cfRule>
  </conditionalFormatting>
  <conditionalFormatting sqref="AD22:AD23">
    <cfRule type="colorScale" priority="107">
      <colorScale>
        <cfvo type="num" val="0"/>
        <cfvo type="num" val="1"/>
        <color theme="4" tint="0.79998168889431442"/>
        <color rgb="FFC00000"/>
      </colorScale>
    </cfRule>
    <cfRule type="colorScale" priority="108">
      <colorScale>
        <cfvo type="min"/>
        <cfvo type="percentile" val="50"/>
        <cfvo type="max"/>
        <color rgb="FFF8696B"/>
        <color rgb="FFFCFCFF"/>
        <color rgb="FF5A8AC6"/>
      </colorScale>
    </cfRule>
  </conditionalFormatting>
  <conditionalFormatting sqref="AF22:AF23">
    <cfRule type="colorScale" priority="109">
      <colorScale>
        <cfvo type="num" val="0"/>
        <cfvo type="num" val="1"/>
        <color theme="4" tint="0.79998168889431442"/>
        <color rgb="FFC00000"/>
      </colorScale>
    </cfRule>
    <cfRule type="colorScale" priority="110">
      <colorScale>
        <cfvo type="min"/>
        <cfvo type="percentile" val="50"/>
        <cfvo type="max"/>
        <color rgb="FFF8696B"/>
        <color rgb="FFFCFCFF"/>
        <color rgb="FF5A8AC6"/>
      </colorScale>
    </cfRule>
  </conditionalFormatting>
  <conditionalFormatting sqref="AC34">
    <cfRule type="colorScale" priority="68">
      <colorScale>
        <cfvo type="min"/>
        <cfvo type="percentile" val="50"/>
        <cfvo type="max"/>
        <color rgb="FFF8696B"/>
        <color rgb="FFFCFCFF"/>
        <color rgb="FF5A8AC6"/>
      </colorScale>
    </cfRule>
  </conditionalFormatting>
  <conditionalFormatting sqref="AE34">
    <cfRule type="colorScale" priority="67">
      <colorScale>
        <cfvo type="min"/>
        <cfvo type="percentile" val="50"/>
        <cfvo type="max"/>
        <color rgb="FFF8696B"/>
        <color rgb="FFFCFCFF"/>
        <color rgb="FF5A8AC6"/>
      </colorScale>
    </cfRule>
  </conditionalFormatting>
  <conditionalFormatting sqref="AB34">
    <cfRule type="colorScale" priority="65">
      <colorScale>
        <cfvo type="num" val="0"/>
        <cfvo type="num" val="1"/>
        <color theme="4" tint="0.79998168889431442"/>
        <color rgb="FFC00000"/>
      </colorScale>
    </cfRule>
    <cfRule type="colorScale" priority="66">
      <colorScale>
        <cfvo type="min"/>
        <cfvo type="percentile" val="50"/>
        <cfvo type="max"/>
        <color rgb="FFF8696B"/>
        <color rgb="FFFCFCFF"/>
        <color rgb="FF5A8AC6"/>
      </colorScale>
    </cfRule>
  </conditionalFormatting>
  <conditionalFormatting sqref="AB34">
    <cfRule type="colorScale" priority="64">
      <colorScale>
        <cfvo type="num" val="0"/>
        <cfvo type="num" val="1"/>
        <color theme="4" tint="0.79998168889431442"/>
        <color rgb="FFC00000"/>
      </colorScale>
    </cfRule>
  </conditionalFormatting>
  <conditionalFormatting sqref="AD34">
    <cfRule type="colorScale" priority="62">
      <colorScale>
        <cfvo type="num" val="0"/>
        <cfvo type="num" val="1"/>
        <color theme="4" tint="0.79998168889431442"/>
        <color rgb="FFC00000"/>
      </colorScale>
    </cfRule>
    <cfRule type="colorScale" priority="63">
      <colorScale>
        <cfvo type="min"/>
        <cfvo type="percentile" val="50"/>
        <cfvo type="max"/>
        <color rgb="FFF8696B"/>
        <color rgb="FFFCFCFF"/>
        <color rgb="FF5A8AC6"/>
      </colorScale>
    </cfRule>
  </conditionalFormatting>
  <conditionalFormatting sqref="AD34">
    <cfRule type="colorScale" priority="61">
      <colorScale>
        <cfvo type="num" val="0"/>
        <cfvo type="num" val="1"/>
        <color theme="4" tint="0.79998168889431442"/>
        <color rgb="FFC00000"/>
      </colorScale>
    </cfRule>
  </conditionalFormatting>
  <conditionalFormatting sqref="AF34">
    <cfRule type="colorScale" priority="59">
      <colorScale>
        <cfvo type="num" val="0"/>
        <cfvo type="num" val="1"/>
        <color theme="4" tint="0.79998168889431442"/>
        <color rgb="FFC00000"/>
      </colorScale>
    </cfRule>
    <cfRule type="colorScale" priority="60">
      <colorScale>
        <cfvo type="min"/>
        <cfvo type="percentile" val="50"/>
        <cfvo type="max"/>
        <color rgb="FFF8696B"/>
        <color rgb="FFFCFCFF"/>
        <color rgb="FF5A8AC6"/>
      </colorScale>
    </cfRule>
  </conditionalFormatting>
  <conditionalFormatting sqref="AF34">
    <cfRule type="colorScale" priority="58">
      <colorScale>
        <cfvo type="num" val="0"/>
        <cfvo type="num" val="1"/>
        <color theme="4" tint="0.79998168889431442"/>
        <color rgb="FFC00000"/>
      </colorScale>
    </cfRule>
  </conditionalFormatting>
  <conditionalFormatting sqref="AB33">
    <cfRule type="colorScale" priority="48">
      <colorScale>
        <cfvo type="num" val="0"/>
        <cfvo type="num" val="1"/>
        <color theme="4" tint="0.79998168889431442"/>
        <color rgb="FFC00000"/>
      </colorScale>
    </cfRule>
  </conditionalFormatting>
  <conditionalFormatting sqref="AD33">
    <cfRule type="colorScale" priority="47">
      <colorScale>
        <cfvo type="num" val="0"/>
        <cfvo type="num" val="1"/>
        <color theme="4" tint="0.79998168889431442"/>
        <color rgb="FFC00000"/>
      </colorScale>
    </cfRule>
  </conditionalFormatting>
  <conditionalFormatting sqref="AF33">
    <cfRule type="colorScale" priority="46">
      <colorScale>
        <cfvo type="num" val="0"/>
        <cfvo type="num" val="1"/>
        <color theme="4" tint="0.79998168889431442"/>
        <color rgb="FFC00000"/>
      </colorScale>
    </cfRule>
  </conditionalFormatting>
  <conditionalFormatting sqref="AC33">
    <cfRule type="colorScale" priority="49">
      <colorScale>
        <cfvo type="num" val="0"/>
        <cfvo type="num" val="1"/>
        <color theme="4" tint="0.79998168889431442"/>
        <color rgb="FFC00000"/>
      </colorScale>
    </cfRule>
    <cfRule type="colorScale" priority="50">
      <colorScale>
        <cfvo type="min"/>
        <cfvo type="percentile" val="50"/>
        <cfvo type="max"/>
        <color rgb="FFF8696B"/>
        <color rgb="FFFCFCFF"/>
        <color rgb="FF5A8AC6"/>
      </colorScale>
    </cfRule>
  </conditionalFormatting>
  <conditionalFormatting sqref="AE33">
    <cfRule type="colorScale" priority="51">
      <colorScale>
        <cfvo type="min"/>
        <cfvo type="percentile" val="50"/>
        <cfvo type="max"/>
        <color rgb="FFF8696B"/>
        <color rgb="FFFCFCFF"/>
        <color rgb="FF5A8AC6"/>
      </colorScale>
    </cfRule>
  </conditionalFormatting>
  <conditionalFormatting sqref="AB33">
    <cfRule type="colorScale" priority="52">
      <colorScale>
        <cfvo type="num" val="0"/>
        <cfvo type="num" val="1"/>
        <color theme="4" tint="0.79998168889431442"/>
        <color rgb="FFC00000"/>
      </colorScale>
    </cfRule>
    <cfRule type="colorScale" priority="53">
      <colorScale>
        <cfvo type="min"/>
        <cfvo type="percentile" val="50"/>
        <cfvo type="max"/>
        <color rgb="FFF8696B"/>
        <color rgb="FFFCFCFF"/>
        <color rgb="FF5A8AC6"/>
      </colorScale>
    </cfRule>
  </conditionalFormatting>
  <conditionalFormatting sqref="AD33">
    <cfRule type="colorScale" priority="54">
      <colorScale>
        <cfvo type="num" val="0"/>
        <cfvo type="num" val="1"/>
        <color theme="4" tint="0.79998168889431442"/>
        <color rgb="FFC00000"/>
      </colorScale>
    </cfRule>
    <cfRule type="colorScale" priority="55">
      <colorScale>
        <cfvo type="min"/>
        <cfvo type="percentile" val="50"/>
        <cfvo type="max"/>
        <color rgb="FFF8696B"/>
        <color rgb="FFFCFCFF"/>
        <color rgb="FF5A8AC6"/>
      </colorScale>
    </cfRule>
  </conditionalFormatting>
  <conditionalFormatting sqref="AF33">
    <cfRule type="colorScale" priority="56">
      <colorScale>
        <cfvo type="num" val="0"/>
        <cfvo type="num" val="1"/>
        <color theme="4" tint="0.79998168889431442"/>
        <color rgb="FFC00000"/>
      </colorScale>
    </cfRule>
    <cfRule type="colorScale" priority="57">
      <colorScale>
        <cfvo type="min"/>
        <cfvo type="percentile" val="50"/>
        <cfvo type="max"/>
        <color rgb="FFF8696B"/>
        <color rgb="FFFCFCFF"/>
        <color rgb="FF5A8AC6"/>
      </colorScale>
    </cfRule>
  </conditionalFormatting>
  <conditionalFormatting sqref="AC35">
    <cfRule type="colorScale" priority="45">
      <colorScale>
        <cfvo type="min"/>
        <cfvo type="percentile" val="50"/>
        <cfvo type="max"/>
        <color rgb="FFF8696B"/>
        <color rgb="FFFCFCFF"/>
        <color rgb="FF5A8AC6"/>
      </colorScale>
    </cfRule>
  </conditionalFormatting>
  <conditionalFormatting sqref="AE35">
    <cfRule type="colorScale" priority="44">
      <colorScale>
        <cfvo type="min"/>
        <cfvo type="percentile" val="50"/>
        <cfvo type="max"/>
        <color rgb="FFF8696B"/>
        <color rgb="FFFCFCFF"/>
        <color rgb="FF5A8AC6"/>
      </colorScale>
    </cfRule>
  </conditionalFormatting>
  <conditionalFormatting sqref="AB35">
    <cfRule type="colorScale" priority="42">
      <colorScale>
        <cfvo type="num" val="0"/>
        <cfvo type="num" val="1"/>
        <color theme="4" tint="0.79998168889431442"/>
        <color rgb="FFC00000"/>
      </colorScale>
    </cfRule>
    <cfRule type="colorScale" priority="43">
      <colorScale>
        <cfvo type="min"/>
        <cfvo type="percentile" val="50"/>
        <cfvo type="max"/>
        <color rgb="FFF8696B"/>
        <color rgb="FFFCFCFF"/>
        <color rgb="FF5A8AC6"/>
      </colorScale>
    </cfRule>
  </conditionalFormatting>
  <conditionalFormatting sqref="AB35">
    <cfRule type="colorScale" priority="41">
      <colorScale>
        <cfvo type="num" val="0"/>
        <cfvo type="num" val="1"/>
        <color theme="4" tint="0.79998168889431442"/>
        <color rgb="FFC00000"/>
      </colorScale>
    </cfRule>
  </conditionalFormatting>
  <conditionalFormatting sqref="AD35">
    <cfRule type="colorScale" priority="39">
      <colorScale>
        <cfvo type="num" val="0"/>
        <cfvo type="num" val="1"/>
        <color theme="4" tint="0.79998168889431442"/>
        <color rgb="FFC00000"/>
      </colorScale>
    </cfRule>
    <cfRule type="colorScale" priority="40">
      <colorScale>
        <cfvo type="min"/>
        <cfvo type="percentile" val="50"/>
        <cfvo type="max"/>
        <color rgb="FFF8696B"/>
        <color rgb="FFFCFCFF"/>
        <color rgb="FF5A8AC6"/>
      </colorScale>
    </cfRule>
  </conditionalFormatting>
  <conditionalFormatting sqref="AD35">
    <cfRule type="colorScale" priority="38">
      <colorScale>
        <cfvo type="num" val="0"/>
        <cfvo type="num" val="1"/>
        <color theme="4" tint="0.79998168889431442"/>
        <color rgb="FFC00000"/>
      </colorScale>
    </cfRule>
  </conditionalFormatting>
  <conditionalFormatting sqref="AF35">
    <cfRule type="colorScale" priority="36">
      <colorScale>
        <cfvo type="num" val="0"/>
        <cfvo type="num" val="1"/>
        <color theme="4" tint="0.79998168889431442"/>
        <color rgb="FFC00000"/>
      </colorScale>
    </cfRule>
    <cfRule type="colorScale" priority="37">
      <colorScale>
        <cfvo type="min"/>
        <cfvo type="percentile" val="50"/>
        <cfvo type="max"/>
        <color rgb="FFF8696B"/>
        <color rgb="FFFCFCFF"/>
        <color rgb="FF5A8AC6"/>
      </colorScale>
    </cfRule>
  </conditionalFormatting>
  <conditionalFormatting sqref="AF35">
    <cfRule type="colorScale" priority="35">
      <colorScale>
        <cfvo type="num" val="0"/>
        <cfvo type="num" val="1"/>
        <color theme="4" tint="0.79998168889431442"/>
        <color rgb="FFC00000"/>
      </colorScale>
    </cfRule>
  </conditionalFormatting>
  <conditionalFormatting sqref="AC31">
    <cfRule type="colorScale" priority="34">
      <colorScale>
        <cfvo type="min"/>
        <cfvo type="percentile" val="50"/>
        <cfvo type="max"/>
        <color rgb="FFF8696B"/>
        <color rgb="FFFCFCFF"/>
        <color rgb="FF5A8AC6"/>
      </colorScale>
    </cfRule>
  </conditionalFormatting>
  <conditionalFormatting sqref="AE31">
    <cfRule type="colorScale" priority="33">
      <colorScale>
        <cfvo type="min"/>
        <cfvo type="percentile" val="50"/>
        <cfvo type="max"/>
        <color rgb="FFF8696B"/>
        <color rgb="FFFCFCFF"/>
        <color rgb="FF5A8AC6"/>
      </colorScale>
    </cfRule>
  </conditionalFormatting>
  <conditionalFormatting sqref="AB31">
    <cfRule type="colorScale" priority="31">
      <colorScale>
        <cfvo type="num" val="0"/>
        <cfvo type="num" val="1"/>
        <color theme="4" tint="0.79998168889431442"/>
        <color rgb="FFC00000"/>
      </colorScale>
    </cfRule>
    <cfRule type="colorScale" priority="32">
      <colorScale>
        <cfvo type="min"/>
        <cfvo type="percentile" val="50"/>
        <cfvo type="max"/>
        <color rgb="FFF8696B"/>
        <color rgb="FFFCFCFF"/>
        <color rgb="FF5A8AC6"/>
      </colorScale>
    </cfRule>
  </conditionalFormatting>
  <conditionalFormatting sqref="AB31">
    <cfRule type="colorScale" priority="30">
      <colorScale>
        <cfvo type="num" val="0"/>
        <cfvo type="num" val="1"/>
        <color theme="4" tint="0.79998168889431442"/>
        <color rgb="FFC00000"/>
      </colorScale>
    </cfRule>
  </conditionalFormatting>
  <conditionalFormatting sqref="AD31">
    <cfRule type="colorScale" priority="28">
      <colorScale>
        <cfvo type="num" val="0"/>
        <cfvo type="num" val="1"/>
        <color theme="4" tint="0.79998168889431442"/>
        <color rgb="FFC00000"/>
      </colorScale>
    </cfRule>
    <cfRule type="colorScale" priority="29">
      <colorScale>
        <cfvo type="min"/>
        <cfvo type="percentile" val="50"/>
        <cfvo type="max"/>
        <color rgb="FFF8696B"/>
        <color rgb="FFFCFCFF"/>
        <color rgb="FF5A8AC6"/>
      </colorScale>
    </cfRule>
  </conditionalFormatting>
  <conditionalFormatting sqref="AD31">
    <cfRule type="colorScale" priority="27">
      <colorScale>
        <cfvo type="num" val="0"/>
        <cfvo type="num" val="1"/>
        <color theme="4" tint="0.79998168889431442"/>
        <color rgb="FFC00000"/>
      </colorScale>
    </cfRule>
  </conditionalFormatting>
  <conditionalFormatting sqref="AF31">
    <cfRule type="colorScale" priority="25">
      <colorScale>
        <cfvo type="num" val="0"/>
        <cfvo type="num" val="1"/>
        <color theme="4" tint="0.79998168889431442"/>
        <color rgb="FFC00000"/>
      </colorScale>
    </cfRule>
    <cfRule type="colorScale" priority="26">
      <colorScale>
        <cfvo type="min"/>
        <cfvo type="percentile" val="50"/>
        <cfvo type="max"/>
        <color rgb="FFF8696B"/>
        <color rgb="FFFCFCFF"/>
        <color rgb="FF5A8AC6"/>
      </colorScale>
    </cfRule>
  </conditionalFormatting>
  <conditionalFormatting sqref="AF31">
    <cfRule type="colorScale" priority="24">
      <colorScale>
        <cfvo type="num" val="0"/>
        <cfvo type="num" val="1"/>
        <color theme="4" tint="0.79998168889431442"/>
        <color rgb="FFC00000"/>
      </colorScale>
    </cfRule>
  </conditionalFormatting>
  <conditionalFormatting sqref="AB30">
    <cfRule type="colorScale" priority="14">
      <colorScale>
        <cfvo type="num" val="0"/>
        <cfvo type="num" val="1"/>
        <color theme="4" tint="0.79998168889431442"/>
        <color rgb="FFC00000"/>
      </colorScale>
    </cfRule>
  </conditionalFormatting>
  <conditionalFormatting sqref="AD30">
    <cfRule type="colorScale" priority="13">
      <colorScale>
        <cfvo type="num" val="0"/>
        <cfvo type="num" val="1"/>
        <color theme="4" tint="0.79998168889431442"/>
        <color rgb="FFC00000"/>
      </colorScale>
    </cfRule>
  </conditionalFormatting>
  <conditionalFormatting sqref="AF30">
    <cfRule type="colorScale" priority="12">
      <colorScale>
        <cfvo type="num" val="0"/>
        <cfvo type="num" val="1"/>
        <color theme="4" tint="0.79998168889431442"/>
        <color rgb="FFC00000"/>
      </colorScale>
    </cfRule>
  </conditionalFormatting>
  <conditionalFormatting sqref="AC30">
    <cfRule type="colorScale" priority="15">
      <colorScale>
        <cfvo type="num" val="0"/>
        <cfvo type="num" val="1"/>
        <color theme="4" tint="0.79998168889431442"/>
        <color rgb="FFC00000"/>
      </colorScale>
    </cfRule>
    <cfRule type="colorScale" priority="16">
      <colorScale>
        <cfvo type="min"/>
        <cfvo type="percentile" val="50"/>
        <cfvo type="max"/>
        <color rgb="FFF8696B"/>
        <color rgb="FFFCFCFF"/>
        <color rgb="FF5A8AC6"/>
      </colorScale>
    </cfRule>
  </conditionalFormatting>
  <conditionalFormatting sqref="AE30">
    <cfRule type="colorScale" priority="17">
      <colorScale>
        <cfvo type="min"/>
        <cfvo type="percentile" val="50"/>
        <cfvo type="max"/>
        <color rgb="FFF8696B"/>
        <color rgb="FFFCFCFF"/>
        <color rgb="FF5A8AC6"/>
      </colorScale>
    </cfRule>
  </conditionalFormatting>
  <conditionalFormatting sqref="AB30">
    <cfRule type="colorScale" priority="18">
      <colorScale>
        <cfvo type="num" val="0"/>
        <cfvo type="num" val="1"/>
        <color theme="4" tint="0.79998168889431442"/>
        <color rgb="FFC00000"/>
      </colorScale>
    </cfRule>
    <cfRule type="colorScale" priority="19">
      <colorScale>
        <cfvo type="min"/>
        <cfvo type="percentile" val="50"/>
        <cfvo type="max"/>
        <color rgb="FFF8696B"/>
        <color rgb="FFFCFCFF"/>
        <color rgb="FF5A8AC6"/>
      </colorScale>
    </cfRule>
  </conditionalFormatting>
  <conditionalFormatting sqref="AD30">
    <cfRule type="colorScale" priority="20">
      <colorScale>
        <cfvo type="num" val="0"/>
        <cfvo type="num" val="1"/>
        <color theme="4" tint="0.79998168889431442"/>
        <color rgb="FFC00000"/>
      </colorScale>
    </cfRule>
    <cfRule type="colorScale" priority="21">
      <colorScale>
        <cfvo type="min"/>
        <cfvo type="percentile" val="50"/>
        <cfvo type="max"/>
        <color rgb="FFF8696B"/>
        <color rgb="FFFCFCFF"/>
        <color rgb="FF5A8AC6"/>
      </colorScale>
    </cfRule>
  </conditionalFormatting>
  <conditionalFormatting sqref="AF30">
    <cfRule type="colorScale" priority="22">
      <colorScale>
        <cfvo type="num" val="0"/>
        <cfvo type="num" val="1"/>
        <color theme="4" tint="0.79998168889431442"/>
        <color rgb="FFC00000"/>
      </colorScale>
    </cfRule>
    <cfRule type="colorScale" priority="23">
      <colorScale>
        <cfvo type="min"/>
        <cfvo type="percentile" val="50"/>
        <cfvo type="max"/>
        <color rgb="FFF8696B"/>
        <color rgb="FFFCFCFF"/>
        <color rgb="FF5A8AC6"/>
      </colorScale>
    </cfRule>
  </conditionalFormatting>
  <pageMargins left="0.7" right="0.7" top="0.75" bottom="0.75" header="0.3" footer="0.3"/>
  <pageSetup paperSize="9"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F75031-B0AC-4DBC-9793-B0FE289F4662}">
  <sheetPr codeName="Sheet5"/>
  <dimension ref="B1:L68"/>
  <sheetViews>
    <sheetView topLeftCell="A37" workbookViewId="0">
      <selection activeCell="D44" sqref="D44"/>
    </sheetView>
  </sheetViews>
  <sheetFormatPr defaultRowHeight="15"/>
  <cols>
    <col min="2" max="2" width="28.42578125" bestFit="1" customWidth="1"/>
    <col min="3" max="3" width="17.5703125" bestFit="1" customWidth="1"/>
    <col min="5" max="5" width="9.140625" style="5"/>
    <col min="6" max="6" width="24" bestFit="1" customWidth="1"/>
  </cols>
  <sheetData>
    <row r="1" spans="2:12" s="10" customFormat="1">
      <c r="B1" s="9" t="s">
        <v>195</v>
      </c>
      <c r="E1" s="25"/>
    </row>
    <row r="2" spans="2:12" s="11" customFormat="1">
      <c r="E2" s="26"/>
    </row>
    <row r="3" spans="2:12" s="11" customFormat="1">
      <c r="E3" s="26"/>
    </row>
    <row r="4" spans="2:12" s="11" customFormat="1">
      <c r="B4" s="239" t="s">
        <v>196</v>
      </c>
      <c r="C4" s="239"/>
      <c r="D4" s="27"/>
      <c r="E4" s="28"/>
      <c r="F4" s="28"/>
    </row>
    <row r="5" spans="2:12">
      <c r="B5" s="29" t="s">
        <v>197</v>
      </c>
      <c r="C5" t="s">
        <v>199</v>
      </c>
      <c r="D5">
        <v>0</v>
      </c>
      <c r="E5" s="5" t="s">
        <v>198</v>
      </c>
    </row>
    <row r="7" spans="2:12">
      <c r="B7" s="29" t="s">
        <v>201</v>
      </c>
      <c r="C7" t="s">
        <v>202</v>
      </c>
      <c r="D7">
        <v>2</v>
      </c>
      <c r="E7" s="5" t="s">
        <v>203</v>
      </c>
      <c r="F7" s="1"/>
      <c r="H7" s="11"/>
      <c r="I7" s="11"/>
      <c r="J7" s="11"/>
      <c r="K7" s="11"/>
      <c r="L7" s="11"/>
    </row>
    <row r="8" spans="2:12">
      <c r="C8" t="s">
        <v>200</v>
      </c>
      <c r="D8">
        <v>0.3</v>
      </c>
      <c r="E8" s="5" t="s">
        <v>2</v>
      </c>
    </row>
    <row r="10" spans="2:12">
      <c r="B10" s="29" t="s">
        <v>204</v>
      </c>
      <c r="C10" t="s">
        <v>199</v>
      </c>
      <c r="D10">
        <v>0</v>
      </c>
      <c r="E10" s="5" t="s">
        <v>198</v>
      </c>
      <c r="H10" s="11"/>
      <c r="I10" s="11"/>
      <c r="J10" s="11"/>
      <c r="K10" s="11"/>
    </row>
    <row r="12" spans="2:12">
      <c r="B12" s="29" t="s">
        <v>205</v>
      </c>
      <c r="C12" t="s">
        <v>202</v>
      </c>
      <c r="D12" s="55" t="s">
        <v>411</v>
      </c>
      <c r="E12" s="5" t="s">
        <v>203</v>
      </c>
      <c r="F12" t="s">
        <v>206</v>
      </c>
    </row>
    <row r="13" spans="2:12">
      <c r="C13" t="s">
        <v>200</v>
      </c>
      <c r="D13">
        <v>0.3</v>
      </c>
      <c r="E13" s="5" t="s">
        <v>2</v>
      </c>
      <c r="F13" t="s">
        <v>409</v>
      </c>
    </row>
    <row r="14" spans="2:12">
      <c r="C14" t="s">
        <v>202</v>
      </c>
      <c r="D14" s="55" t="s">
        <v>956</v>
      </c>
      <c r="E14" s="5" t="s">
        <v>203</v>
      </c>
      <c r="F14" t="s">
        <v>960</v>
      </c>
    </row>
    <row r="16" spans="2:12">
      <c r="B16" s="239" t="s">
        <v>207</v>
      </c>
      <c r="C16" s="239"/>
      <c r="D16" s="27"/>
      <c r="E16" s="28"/>
      <c r="F16" s="28"/>
    </row>
    <row r="17" spans="2:6">
      <c r="B17" s="29" t="s">
        <v>214</v>
      </c>
      <c r="C17" t="s">
        <v>209</v>
      </c>
      <c r="D17" s="55" t="s">
        <v>414</v>
      </c>
      <c r="E17" s="5" t="s">
        <v>33</v>
      </c>
      <c r="F17" t="s">
        <v>415</v>
      </c>
    </row>
    <row r="18" spans="2:6">
      <c r="B18" s="246" t="s">
        <v>34</v>
      </c>
      <c r="C18" t="s">
        <v>210</v>
      </c>
      <c r="D18">
        <v>0.37</v>
      </c>
      <c r="E18" s="5" t="s">
        <v>2</v>
      </c>
      <c r="F18" s="4" t="s">
        <v>5</v>
      </c>
    </row>
    <row r="19" spans="2:6">
      <c r="B19" s="246"/>
      <c r="C19" t="s">
        <v>211</v>
      </c>
      <c r="D19">
        <v>0.18</v>
      </c>
      <c r="E19" s="5" t="s">
        <v>2</v>
      </c>
    </row>
    <row r="20" spans="2:6">
      <c r="B20" s="246"/>
      <c r="C20" t="s">
        <v>212</v>
      </c>
      <c r="D20">
        <v>0</v>
      </c>
      <c r="E20" s="5" t="s">
        <v>2</v>
      </c>
    </row>
    <row r="22" spans="2:6">
      <c r="B22" s="29" t="s">
        <v>213</v>
      </c>
      <c r="C22" t="s">
        <v>209</v>
      </c>
      <c r="D22" s="55" t="s">
        <v>416</v>
      </c>
      <c r="E22" s="5" t="s">
        <v>33</v>
      </c>
    </row>
    <row r="23" spans="2:6">
      <c r="C23" t="s">
        <v>210</v>
      </c>
      <c r="D23">
        <v>0.37</v>
      </c>
      <c r="E23" s="5" t="s">
        <v>2</v>
      </c>
      <c r="F23" s="4" t="s">
        <v>5</v>
      </c>
    </row>
    <row r="24" spans="2:6">
      <c r="C24" t="s">
        <v>211</v>
      </c>
      <c r="D24">
        <v>0.18</v>
      </c>
      <c r="E24" s="5" t="s">
        <v>2</v>
      </c>
    </row>
    <row r="25" spans="2:6">
      <c r="C25" t="s">
        <v>212</v>
      </c>
      <c r="D25">
        <v>0</v>
      </c>
      <c r="E25" s="5" t="s">
        <v>2</v>
      </c>
    </row>
    <row r="27" spans="2:6">
      <c r="B27" s="29" t="s">
        <v>208</v>
      </c>
      <c r="C27" t="s">
        <v>209</v>
      </c>
      <c r="D27">
        <v>3</v>
      </c>
      <c r="E27" s="5" t="s">
        <v>33</v>
      </c>
    </row>
    <row r="28" spans="2:6">
      <c r="C28" t="s">
        <v>210</v>
      </c>
      <c r="D28">
        <v>0.42</v>
      </c>
      <c r="E28" s="5" t="s">
        <v>2</v>
      </c>
      <c r="F28" s="4" t="s">
        <v>5</v>
      </c>
    </row>
    <row r="29" spans="2:6">
      <c r="C29" t="s">
        <v>211</v>
      </c>
      <c r="D29">
        <v>0.18</v>
      </c>
      <c r="E29" s="5" t="s">
        <v>2</v>
      </c>
    </row>
    <row r="30" spans="2:6">
      <c r="C30" t="s">
        <v>212</v>
      </c>
      <c r="D30">
        <v>0</v>
      </c>
      <c r="E30" s="5" t="s">
        <v>2</v>
      </c>
    </row>
    <row r="32" spans="2:6">
      <c r="B32" s="29" t="s">
        <v>215</v>
      </c>
      <c r="C32" t="s">
        <v>209</v>
      </c>
      <c r="D32">
        <v>0</v>
      </c>
      <c r="E32" s="5" t="s">
        <v>33</v>
      </c>
    </row>
    <row r="33" spans="2:6">
      <c r="C33" t="s">
        <v>210</v>
      </c>
      <c r="D33">
        <v>0.37</v>
      </c>
      <c r="E33" s="5" t="s">
        <v>2</v>
      </c>
      <c r="F33" s="4" t="s">
        <v>5</v>
      </c>
    </row>
    <row r="34" spans="2:6">
      <c r="C34" t="s">
        <v>211</v>
      </c>
      <c r="D34">
        <v>0.18</v>
      </c>
      <c r="E34" s="5" t="s">
        <v>2</v>
      </c>
    </row>
    <row r="35" spans="2:6">
      <c r="C35" t="s">
        <v>212</v>
      </c>
      <c r="D35">
        <v>0</v>
      </c>
      <c r="E35" s="5" t="s">
        <v>2</v>
      </c>
    </row>
    <row r="37" spans="2:6">
      <c r="B37" s="239" t="s">
        <v>60</v>
      </c>
      <c r="C37" s="239"/>
      <c r="D37" s="27"/>
      <c r="E37" s="28"/>
      <c r="F37" s="28"/>
    </row>
    <row r="38" spans="2:6">
      <c r="B38" s="29" t="s">
        <v>216</v>
      </c>
      <c r="C38" t="s">
        <v>209</v>
      </c>
      <c r="D38">
        <v>150</v>
      </c>
      <c r="E38" s="5" t="s">
        <v>444</v>
      </c>
      <c r="F38" t="s">
        <v>417</v>
      </c>
    </row>
    <row r="39" spans="2:6">
      <c r="C39" t="s">
        <v>217</v>
      </c>
      <c r="D39">
        <v>0</v>
      </c>
      <c r="E39" s="5" t="s">
        <v>2</v>
      </c>
    </row>
    <row r="40" spans="2:6">
      <c r="C40" t="s">
        <v>210</v>
      </c>
      <c r="D40">
        <v>0.22</v>
      </c>
      <c r="E40" s="5" t="s">
        <v>2</v>
      </c>
      <c r="F40" s="4" t="s">
        <v>6</v>
      </c>
    </row>
    <row r="41" spans="2:6">
      <c r="C41" t="s">
        <v>218</v>
      </c>
      <c r="D41">
        <v>0</v>
      </c>
      <c r="E41" s="5" t="s">
        <v>2</v>
      </c>
    </row>
    <row r="43" spans="2:6">
      <c r="B43" s="51" t="s">
        <v>219</v>
      </c>
      <c r="C43" s="52" t="s">
        <v>209</v>
      </c>
      <c r="D43" s="52">
        <v>200</v>
      </c>
      <c r="E43" s="53" t="s">
        <v>33</v>
      </c>
    </row>
    <row r="44" spans="2:6">
      <c r="B44" s="52"/>
      <c r="C44" s="52" t="s">
        <v>217</v>
      </c>
      <c r="D44" s="52">
        <v>0</v>
      </c>
      <c r="E44" s="53" t="s">
        <v>2</v>
      </c>
    </row>
    <row r="45" spans="2:6">
      <c r="B45" s="52"/>
      <c r="C45" s="52" t="s">
        <v>210</v>
      </c>
      <c r="D45" s="52">
        <v>0.5</v>
      </c>
      <c r="E45" s="53" t="s">
        <v>2</v>
      </c>
    </row>
    <row r="46" spans="2:6">
      <c r="B46" s="52"/>
      <c r="C46" s="52" t="s">
        <v>218</v>
      </c>
      <c r="D46" s="52">
        <v>0</v>
      </c>
      <c r="E46" s="53" t="s">
        <v>2</v>
      </c>
    </row>
    <row r="48" spans="2:6">
      <c r="B48" s="29" t="s">
        <v>220</v>
      </c>
      <c r="C48" t="s">
        <v>209</v>
      </c>
      <c r="D48">
        <v>2</v>
      </c>
      <c r="E48" s="5" t="s">
        <v>33</v>
      </c>
      <c r="F48" t="s">
        <v>410</v>
      </c>
    </row>
    <row r="49" spans="2:6">
      <c r="C49" t="s">
        <v>217</v>
      </c>
      <c r="D49">
        <v>0</v>
      </c>
      <c r="E49" s="5" t="s">
        <v>2</v>
      </c>
    </row>
    <row r="50" spans="2:6">
      <c r="C50" t="s">
        <v>210</v>
      </c>
      <c r="D50">
        <v>0.5</v>
      </c>
      <c r="E50" s="5" t="s">
        <v>2</v>
      </c>
    </row>
    <row r="51" spans="2:6">
      <c r="C51" t="s">
        <v>218</v>
      </c>
      <c r="D51">
        <v>0</v>
      </c>
      <c r="E51" s="5" t="s">
        <v>2</v>
      </c>
    </row>
    <row r="53" spans="2:6">
      <c r="B53" s="29" t="s">
        <v>221</v>
      </c>
      <c r="C53" t="s">
        <v>222</v>
      </c>
      <c r="D53">
        <v>80</v>
      </c>
      <c r="E53" s="5" t="s">
        <v>32</v>
      </c>
      <c r="F53" t="s">
        <v>7</v>
      </c>
    </row>
    <row r="54" spans="2:6">
      <c r="C54" t="s">
        <v>217</v>
      </c>
      <c r="D54">
        <v>0</v>
      </c>
      <c r="E54" s="5" t="s">
        <v>2</v>
      </c>
    </row>
    <row r="55" spans="2:6">
      <c r="C55" t="s">
        <v>210</v>
      </c>
      <c r="D55">
        <v>0.5</v>
      </c>
      <c r="E55" s="5" t="s">
        <v>2</v>
      </c>
    </row>
    <row r="56" spans="2:6">
      <c r="C56" t="s">
        <v>218</v>
      </c>
      <c r="D56">
        <v>0</v>
      </c>
      <c r="E56" s="5" t="s">
        <v>2</v>
      </c>
    </row>
    <row r="58" spans="2:6">
      <c r="B58" s="29" t="s">
        <v>223</v>
      </c>
      <c r="C58" t="s">
        <v>209</v>
      </c>
      <c r="D58">
        <v>0</v>
      </c>
      <c r="E58" s="5" t="s">
        <v>33</v>
      </c>
    </row>
    <row r="59" spans="2:6">
      <c r="C59" t="s">
        <v>217</v>
      </c>
      <c r="E59" s="5" t="s">
        <v>2</v>
      </c>
    </row>
    <row r="60" spans="2:6">
      <c r="C60" t="s">
        <v>210</v>
      </c>
      <c r="E60" s="5" t="s">
        <v>2</v>
      </c>
    </row>
    <row r="61" spans="2:6">
      <c r="C61" t="s">
        <v>218</v>
      </c>
      <c r="E61" s="5" t="s">
        <v>2</v>
      </c>
    </row>
    <row r="63" spans="2:6">
      <c r="B63" s="239" t="s">
        <v>224</v>
      </c>
      <c r="C63" s="239"/>
      <c r="D63" s="27"/>
      <c r="E63" s="28"/>
      <c r="F63" s="28"/>
    </row>
    <row r="64" spans="2:6">
      <c r="B64" s="29" t="s">
        <v>3</v>
      </c>
      <c r="C64" t="s">
        <v>226</v>
      </c>
      <c r="D64">
        <v>4</v>
      </c>
      <c r="E64" s="5" t="s">
        <v>203</v>
      </c>
    </row>
    <row r="65" spans="2:5">
      <c r="B65" s="29"/>
      <c r="C65" t="s">
        <v>127</v>
      </c>
      <c r="D65" t="s">
        <v>228</v>
      </c>
    </row>
    <row r="67" spans="2:5">
      <c r="B67" s="29" t="s">
        <v>225</v>
      </c>
      <c r="C67" t="s">
        <v>226</v>
      </c>
      <c r="D67">
        <v>10</v>
      </c>
      <c r="E67" s="5" t="s">
        <v>227</v>
      </c>
    </row>
    <row r="68" spans="2:5">
      <c r="C68" t="s">
        <v>127</v>
      </c>
      <c r="D68" t="s">
        <v>228</v>
      </c>
    </row>
  </sheetData>
  <mergeCells count="5">
    <mergeCell ref="B4:C4"/>
    <mergeCell ref="B16:C16"/>
    <mergeCell ref="B18:B20"/>
    <mergeCell ref="B37:C37"/>
    <mergeCell ref="B63:C63"/>
  </mergeCells>
  <hyperlinks>
    <hyperlink ref="F18" r:id="rId1" xr:uid="{30484D14-F562-43B3-87E1-36B5A24E32E8}"/>
    <hyperlink ref="F23" r:id="rId2" xr:uid="{CF2B6028-A79D-443D-93C7-57A142CF7152}"/>
    <hyperlink ref="F28" r:id="rId3" xr:uid="{5B54D9AF-EDA4-4A66-BE9A-F84E93F311F0}"/>
    <hyperlink ref="F33" r:id="rId4" xr:uid="{798BFD0F-CF99-4FB5-8DBF-C81C1F34C607}"/>
    <hyperlink ref="F40" r:id="rId5" xr:uid="{16DBADA4-6E31-477F-A7EE-09FDDFBED3C8}"/>
  </hyperlinks>
  <pageMargins left="0.7" right="0.7" top="0.75" bottom="0.75" header="0.3" footer="0.3"/>
  <pageSetup paperSize="9" orientation="portrait" r:id="rId6"/>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B340CD-1E0C-49A6-8007-D73694B618E0}">
  <sheetPr codeName="Sheet6"/>
  <dimension ref="B1:F16"/>
  <sheetViews>
    <sheetView workbookViewId="0">
      <selection activeCell="E26" sqref="E26"/>
    </sheetView>
  </sheetViews>
  <sheetFormatPr defaultRowHeight="15"/>
  <cols>
    <col min="2" max="2" width="17.85546875" bestFit="1" customWidth="1"/>
    <col min="3" max="3" width="28.5703125" bestFit="1" customWidth="1"/>
    <col min="4" max="4" width="12.42578125" bestFit="1" customWidth="1"/>
    <col min="5" max="5" width="9.5703125" bestFit="1" customWidth="1"/>
  </cols>
  <sheetData>
    <row r="1" spans="2:6" s="10" customFormat="1">
      <c r="B1" s="9" t="s">
        <v>230</v>
      </c>
      <c r="E1" s="25"/>
    </row>
    <row r="2" spans="2:6" s="11" customFormat="1">
      <c r="E2" s="26"/>
    </row>
    <row r="3" spans="2:6" s="11" customFormat="1">
      <c r="E3" s="26"/>
    </row>
    <row r="4" spans="2:6" s="11" customFormat="1">
      <c r="B4" s="239" t="s">
        <v>231</v>
      </c>
      <c r="C4" s="239"/>
      <c r="D4" s="27"/>
      <c r="E4" s="28"/>
      <c r="F4" s="28"/>
    </row>
    <row r="5" spans="2:6">
      <c r="B5" s="29" t="s">
        <v>3</v>
      </c>
      <c r="C5" t="s">
        <v>234</v>
      </c>
      <c r="D5" s="32">
        <f>22/3600</f>
        <v>6.1111111111111114E-3</v>
      </c>
      <c r="E5" t="s">
        <v>233</v>
      </c>
      <c r="F5" t="s">
        <v>235</v>
      </c>
    </row>
    <row r="7" spans="2:6">
      <c r="B7" s="29" t="s">
        <v>225</v>
      </c>
      <c r="C7" t="s">
        <v>232</v>
      </c>
      <c r="D7" s="30">
        <f>(2*1.3)/3600</f>
        <v>7.222222222222223E-4</v>
      </c>
      <c r="E7" t="s">
        <v>233</v>
      </c>
    </row>
    <row r="9" spans="2:6">
      <c r="B9" s="29" t="s">
        <v>23</v>
      </c>
      <c r="C9" t="s">
        <v>232</v>
      </c>
      <c r="D9" s="31">
        <v>2.5399999999999999E-4</v>
      </c>
      <c r="E9" t="s">
        <v>237</v>
      </c>
      <c r="F9" t="s">
        <v>236</v>
      </c>
    </row>
    <row r="11" spans="2:6">
      <c r="B11" s="29" t="s">
        <v>24</v>
      </c>
      <c r="C11" t="s">
        <v>232</v>
      </c>
      <c r="D11">
        <v>3.1E-4</v>
      </c>
      <c r="E11" t="s">
        <v>237</v>
      </c>
    </row>
    <row r="14" spans="2:6">
      <c r="B14" s="239" t="s">
        <v>944</v>
      </c>
      <c r="C14" s="239"/>
      <c r="D14" s="27"/>
      <c r="E14" s="28"/>
      <c r="F14" s="28"/>
    </row>
    <row r="15" spans="2:6">
      <c r="B15" s="29" t="s">
        <v>3</v>
      </c>
      <c r="C15" t="s">
        <v>945</v>
      </c>
      <c r="D15" t="s">
        <v>946</v>
      </c>
    </row>
    <row r="16" spans="2:6">
      <c r="C16" t="s">
        <v>947</v>
      </c>
      <c r="D16" s="32">
        <v>2.9999999999999997E-4</v>
      </c>
      <c r="E16" t="s">
        <v>237</v>
      </c>
    </row>
  </sheetData>
  <mergeCells count="2">
    <mergeCell ref="B4:C4"/>
    <mergeCell ref="B14:C14"/>
  </mergeCells>
  <pageMargins left="0.7" right="0.7" top="0.75" bottom="0.75" header="0.3" footer="0.3"/>
  <pageSetup paperSize="9" orientation="portrait" horizontalDpi="1200" verticalDpi="1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FCAAF6-B0CB-4BF1-9579-90F39D222BB5}">
  <sheetPr codeName="Sheet7"/>
  <dimension ref="B1:F8"/>
  <sheetViews>
    <sheetView workbookViewId="0">
      <selection activeCell="I7" sqref="I7"/>
    </sheetView>
  </sheetViews>
  <sheetFormatPr defaultRowHeight="15"/>
  <cols>
    <col min="2" max="2" width="30.28515625" bestFit="1" customWidth="1"/>
  </cols>
  <sheetData>
    <row r="1" spans="2:6" s="10" customFormat="1">
      <c r="B1" s="9" t="s">
        <v>404</v>
      </c>
      <c r="E1" s="25"/>
    </row>
    <row r="2" spans="2:6" s="11" customFormat="1">
      <c r="E2" s="26"/>
    </row>
    <row r="3" spans="2:6" s="11" customFormat="1">
      <c r="E3" s="26"/>
    </row>
    <row r="4" spans="2:6" s="11" customFormat="1">
      <c r="B4" s="239" t="s">
        <v>239</v>
      </c>
      <c r="C4" s="239"/>
      <c r="D4" s="27"/>
      <c r="E4" s="28"/>
      <c r="F4" s="28"/>
    </row>
    <row r="5" spans="2:6">
      <c r="B5" t="s">
        <v>240</v>
      </c>
      <c r="C5">
        <v>10</v>
      </c>
    </row>
    <row r="6" spans="2:6">
      <c r="B6" t="s">
        <v>241</v>
      </c>
      <c r="C6">
        <v>9</v>
      </c>
    </row>
    <row r="7" spans="2:6">
      <c r="B7" t="s">
        <v>242</v>
      </c>
      <c r="C7">
        <v>3.7</v>
      </c>
    </row>
    <row r="8" spans="2:6">
      <c r="B8" t="s">
        <v>243</v>
      </c>
      <c r="C8">
        <v>3</v>
      </c>
    </row>
  </sheetData>
  <mergeCells count="1">
    <mergeCell ref="B4:C4"/>
  </mergeCells>
  <pageMargins left="0.7" right="0.7" top="0.75" bottom="0.75" header="0.3" footer="0.3"/>
  <pageSetup paperSize="9" orientation="portrait" horizontalDpi="1200" verticalDpi="1200"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9A0EBF-1233-47BE-AF07-B561A2DA0580}">
  <sheetPr codeName="Sheet8"/>
  <dimension ref="B1:I69"/>
  <sheetViews>
    <sheetView topLeftCell="A19" workbookViewId="0">
      <selection activeCell="D42" sqref="D42"/>
    </sheetView>
  </sheetViews>
  <sheetFormatPr defaultRowHeight="15"/>
  <cols>
    <col min="2" max="2" width="28.85546875" customWidth="1"/>
    <col min="3" max="3" width="29.5703125" customWidth="1"/>
    <col min="4" max="4" width="11.7109375" style="3" customWidth="1"/>
    <col min="5" max="5" width="9.140625" style="5"/>
  </cols>
  <sheetData>
    <row r="1" spans="2:6" s="10" customFormat="1">
      <c r="B1" s="9" t="s">
        <v>30</v>
      </c>
      <c r="D1" s="34"/>
      <c r="E1" s="25"/>
    </row>
    <row r="2" spans="2:6" s="11" customFormat="1">
      <c r="D2" s="33"/>
      <c r="E2" s="26"/>
    </row>
    <row r="3" spans="2:6" s="11" customFormat="1">
      <c r="B3" s="239" t="s">
        <v>427</v>
      </c>
      <c r="C3" s="239"/>
      <c r="D3" s="35"/>
      <c r="E3" s="28"/>
      <c r="F3" s="28"/>
    </row>
    <row r="4" spans="2:6">
      <c r="B4" s="29" t="s">
        <v>428</v>
      </c>
      <c r="C4" t="s">
        <v>430</v>
      </c>
      <c r="D4" s="62" t="s">
        <v>431</v>
      </c>
    </row>
    <row r="5" spans="2:6">
      <c r="C5" t="s">
        <v>432</v>
      </c>
      <c r="D5" s="62" t="s">
        <v>433</v>
      </c>
    </row>
    <row r="6" spans="2:6">
      <c r="C6" t="s">
        <v>434</v>
      </c>
      <c r="D6" s="62" t="s">
        <v>435</v>
      </c>
    </row>
    <row r="7" spans="2:6">
      <c r="C7" t="s">
        <v>436</v>
      </c>
      <c r="D7" s="3">
        <v>22</v>
      </c>
      <c r="E7" s="5" t="s">
        <v>27</v>
      </c>
    </row>
    <row r="8" spans="2:6">
      <c r="C8" t="s">
        <v>437</v>
      </c>
      <c r="D8" s="3" t="s">
        <v>438</v>
      </c>
      <c r="E8" s="5" t="s">
        <v>2</v>
      </c>
    </row>
    <row r="9" spans="2:6">
      <c r="C9" t="s">
        <v>439</v>
      </c>
      <c r="D9" s="3" t="s">
        <v>438</v>
      </c>
    </row>
    <row r="10" spans="2:6">
      <c r="C10" t="s">
        <v>440</v>
      </c>
      <c r="D10" s="3">
        <v>250</v>
      </c>
      <c r="E10" s="5" t="s">
        <v>33</v>
      </c>
    </row>
    <row r="11" spans="2:6">
      <c r="C11" t="s">
        <v>441</v>
      </c>
      <c r="D11" s="62" t="s">
        <v>442</v>
      </c>
    </row>
    <row r="13" spans="2:6">
      <c r="B13" s="29" t="s">
        <v>443</v>
      </c>
      <c r="C13" t="s">
        <v>430</v>
      </c>
      <c r="D13" s="62" t="s">
        <v>710</v>
      </c>
    </row>
    <row r="14" spans="2:6">
      <c r="C14" t="s">
        <v>432</v>
      </c>
      <c r="D14" s="62" t="s">
        <v>711</v>
      </c>
    </row>
    <row r="15" spans="2:6">
      <c r="C15" t="s">
        <v>434</v>
      </c>
      <c r="D15" s="62" t="s">
        <v>712</v>
      </c>
    </row>
    <row r="16" spans="2:6">
      <c r="C16" t="s">
        <v>436</v>
      </c>
      <c r="D16" s="3">
        <v>19</v>
      </c>
      <c r="E16" s="5" t="s">
        <v>27</v>
      </c>
    </row>
    <row r="17" spans="2:6">
      <c r="C17" t="s">
        <v>437</v>
      </c>
      <c r="D17" s="3" t="s">
        <v>438</v>
      </c>
      <c r="E17" s="5" t="s">
        <v>2</v>
      </c>
    </row>
    <row r="18" spans="2:6">
      <c r="C18" t="s">
        <v>439</v>
      </c>
      <c r="D18" s="3" t="s">
        <v>268</v>
      </c>
    </row>
    <row r="20" spans="2:6">
      <c r="B20" s="239" t="s">
        <v>429</v>
      </c>
      <c r="C20" s="239"/>
      <c r="D20" s="35" t="s">
        <v>419</v>
      </c>
      <c r="E20" s="131" t="s">
        <v>519</v>
      </c>
      <c r="F20" s="28"/>
    </row>
    <row r="21" spans="2:6">
      <c r="B21" s="29" t="s">
        <v>514</v>
      </c>
      <c r="C21" t="s">
        <v>713</v>
      </c>
      <c r="D21" s="3">
        <v>0.1</v>
      </c>
      <c r="E21" s="5" t="s">
        <v>152</v>
      </c>
    </row>
    <row r="22" spans="2:6">
      <c r="B22" t="s">
        <v>720</v>
      </c>
      <c r="C22" t="s">
        <v>714</v>
      </c>
      <c r="D22" s="3">
        <v>2.4E-2</v>
      </c>
      <c r="E22" s="5" t="s">
        <v>152</v>
      </c>
    </row>
    <row r="23" spans="2:6">
      <c r="C23" t="s">
        <v>715</v>
      </c>
      <c r="D23" s="3">
        <v>0.12</v>
      </c>
      <c r="E23" s="5" t="s">
        <v>152</v>
      </c>
    </row>
    <row r="24" spans="2:6">
      <c r="C24" t="s">
        <v>716</v>
      </c>
      <c r="D24" s="3">
        <v>5.5</v>
      </c>
      <c r="E24" s="5" t="s">
        <v>450</v>
      </c>
    </row>
    <row r="25" spans="2:6">
      <c r="C25" t="s">
        <v>511</v>
      </c>
      <c r="D25" s="3">
        <v>1</v>
      </c>
    </row>
    <row r="26" spans="2:6">
      <c r="C26" t="s">
        <v>717</v>
      </c>
      <c r="D26" s="3">
        <v>0.7</v>
      </c>
    </row>
    <row r="27" spans="2:6">
      <c r="C27" t="s">
        <v>718</v>
      </c>
      <c r="D27" s="3">
        <v>0.7</v>
      </c>
    </row>
    <row r="28" spans="2:6">
      <c r="C28" t="s">
        <v>719</v>
      </c>
      <c r="D28" s="3">
        <v>0.9</v>
      </c>
    </row>
    <row r="30" spans="2:6">
      <c r="B30" s="29" t="s">
        <v>721</v>
      </c>
      <c r="C30" t="s">
        <v>713</v>
      </c>
      <c r="D30" s="3">
        <v>0.1</v>
      </c>
      <c r="E30" s="5" t="s">
        <v>152</v>
      </c>
    </row>
    <row r="31" spans="2:6">
      <c r="B31" t="s">
        <v>722</v>
      </c>
      <c r="C31" t="s">
        <v>714</v>
      </c>
      <c r="D31" s="3">
        <v>2.4E-2</v>
      </c>
      <c r="E31" s="5" t="s">
        <v>152</v>
      </c>
    </row>
    <row r="32" spans="2:6">
      <c r="C32" t="s">
        <v>715</v>
      </c>
      <c r="D32" s="3">
        <v>0.12</v>
      </c>
      <c r="E32" s="5" t="s">
        <v>152</v>
      </c>
    </row>
    <row r="33" spans="2:9">
      <c r="C33" t="s">
        <v>716</v>
      </c>
      <c r="D33" s="3">
        <v>1.5</v>
      </c>
      <c r="E33" s="5" t="s">
        <v>450</v>
      </c>
      <c r="H33" s="3"/>
      <c r="I33" s="5"/>
    </row>
    <row r="34" spans="2:9">
      <c r="C34" t="s">
        <v>511</v>
      </c>
      <c r="D34" s="3">
        <v>1</v>
      </c>
      <c r="H34" s="3"/>
      <c r="I34" s="5"/>
    </row>
    <row r="35" spans="2:9">
      <c r="C35" t="s">
        <v>717</v>
      </c>
      <c r="D35" s="3">
        <v>0.7</v>
      </c>
      <c r="H35" s="3"/>
      <c r="I35" s="5"/>
    </row>
    <row r="36" spans="2:9">
      <c r="C36" t="s">
        <v>718</v>
      </c>
      <c r="D36" s="3">
        <v>0.7</v>
      </c>
      <c r="H36" s="3"/>
      <c r="I36" s="5"/>
    </row>
    <row r="37" spans="2:9">
      <c r="C37" t="s">
        <v>719</v>
      </c>
      <c r="D37" s="3">
        <v>0.9</v>
      </c>
      <c r="H37" s="3"/>
      <c r="I37" s="5"/>
    </row>
    <row r="38" spans="2:9">
      <c r="H38" s="3"/>
      <c r="I38" s="5"/>
    </row>
    <row r="39" spans="2:9">
      <c r="B39" s="29" t="s">
        <v>725</v>
      </c>
      <c r="C39" t="s">
        <v>713</v>
      </c>
      <c r="D39" s="3">
        <v>0.1</v>
      </c>
      <c r="E39" s="5" t="s">
        <v>152</v>
      </c>
      <c r="H39" s="3"/>
      <c r="I39" s="5"/>
    </row>
    <row r="40" spans="2:9">
      <c r="B40" t="s">
        <v>726</v>
      </c>
      <c r="C40" t="s">
        <v>714</v>
      </c>
      <c r="D40" s="3">
        <v>2.4E-2</v>
      </c>
      <c r="E40" s="5" t="s">
        <v>152</v>
      </c>
      <c r="H40" s="3"/>
      <c r="I40" s="5"/>
    </row>
    <row r="41" spans="2:9">
      <c r="C41" t="s">
        <v>715</v>
      </c>
      <c r="D41" s="3">
        <v>0.12</v>
      </c>
      <c r="E41" s="5" t="s">
        <v>152</v>
      </c>
      <c r="H41" s="3"/>
      <c r="I41" s="5"/>
    </row>
    <row r="42" spans="2:9">
      <c r="C42" t="s">
        <v>716</v>
      </c>
      <c r="D42" s="3">
        <v>1.56</v>
      </c>
      <c r="E42" s="5" t="s">
        <v>450</v>
      </c>
    </row>
    <row r="43" spans="2:9">
      <c r="C43" t="s">
        <v>511</v>
      </c>
      <c r="D43" s="3">
        <v>1</v>
      </c>
      <c r="H43" s="3"/>
      <c r="I43" s="5"/>
    </row>
    <row r="44" spans="2:9">
      <c r="C44" t="s">
        <v>717</v>
      </c>
      <c r="D44" s="3">
        <v>0.7</v>
      </c>
      <c r="H44" s="3"/>
      <c r="I44" s="5"/>
    </row>
    <row r="45" spans="2:9">
      <c r="C45" t="s">
        <v>718</v>
      </c>
      <c r="D45" s="3">
        <v>0.7</v>
      </c>
      <c r="H45" s="3"/>
      <c r="I45" s="5"/>
    </row>
    <row r="46" spans="2:9">
      <c r="C46" t="s">
        <v>719</v>
      </c>
      <c r="D46" s="3">
        <v>0.9</v>
      </c>
      <c r="H46" s="3"/>
      <c r="I46" s="5"/>
    </row>
    <row r="47" spans="2:9">
      <c r="H47" s="3"/>
      <c r="I47" s="5"/>
    </row>
    <row r="48" spans="2:9">
      <c r="B48" s="29" t="s">
        <v>724</v>
      </c>
      <c r="C48" t="s">
        <v>713</v>
      </c>
      <c r="D48" s="3">
        <v>0.1</v>
      </c>
      <c r="E48" s="5" t="s">
        <v>152</v>
      </c>
      <c r="H48" s="3"/>
      <c r="I48" s="5"/>
    </row>
    <row r="49" spans="2:9">
      <c r="B49" t="s">
        <v>723</v>
      </c>
      <c r="C49" t="s">
        <v>714</v>
      </c>
      <c r="D49" s="3">
        <v>2.4E-2</v>
      </c>
      <c r="E49" s="5" t="s">
        <v>152</v>
      </c>
      <c r="H49" s="3"/>
      <c r="I49" s="5"/>
    </row>
    <row r="50" spans="2:9">
      <c r="C50" t="s">
        <v>715</v>
      </c>
      <c r="D50" s="3">
        <v>0.12</v>
      </c>
      <c r="E50" s="5" t="s">
        <v>152</v>
      </c>
      <c r="H50" s="3"/>
      <c r="I50" s="5"/>
    </row>
    <row r="51" spans="2:9">
      <c r="C51" t="s">
        <v>716</v>
      </c>
      <c r="D51" s="3">
        <v>1</v>
      </c>
      <c r="E51" s="5" t="s">
        <v>450</v>
      </c>
      <c r="H51" s="3"/>
      <c r="I51" s="5"/>
    </row>
    <row r="52" spans="2:9">
      <c r="C52" t="s">
        <v>511</v>
      </c>
      <c r="D52" s="3">
        <v>1</v>
      </c>
    </row>
    <row r="53" spans="2:9">
      <c r="C53" t="s">
        <v>717</v>
      </c>
      <c r="D53" s="3">
        <v>0.7</v>
      </c>
      <c r="H53" s="3"/>
      <c r="I53" s="5"/>
    </row>
    <row r="54" spans="2:9">
      <c r="C54" t="s">
        <v>718</v>
      </c>
      <c r="D54" s="3">
        <v>0.7</v>
      </c>
      <c r="H54" s="3"/>
      <c r="I54" s="5"/>
    </row>
    <row r="55" spans="2:9">
      <c r="C55" t="s">
        <v>719</v>
      </c>
      <c r="D55" s="3">
        <v>0.9</v>
      </c>
      <c r="H55" s="3"/>
      <c r="I55" s="5"/>
    </row>
    <row r="56" spans="2:9">
      <c r="H56" s="3"/>
      <c r="I56" s="5"/>
    </row>
    <row r="57" spans="2:9">
      <c r="H57" s="3"/>
      <c r="I57" s="5"/>
    </row>
    <row r="58" spans="2:9">
      <c r="H58" s="3"/>
      <c r="I58" s="5"/>
    </row>
    <row r="59" spans="2:9">
      <c r="H59" s="3"/>
      <c r="I59" s="5"/>
    </row>
    <row r="60" spans="2:9">
      <c r="H60" s="3"/>
      <c r="I60" s="5"/>
    </row>
    <row r="62" spans="2:9">
      <c r="H62" s="3"/>
      <c r="I62" s="5"/>
    </row>
    <row r="63" spans="2:9">
      <c r="H63" s="3"/>
      <c r="I63" s="5"/>
    </row>
    <row r="64" spans="2:9">
      <c r="H64" s="3"/>
      <c r="I64" s="5"/>
    </row>
    <row r="65" spans="8:9">
      <c r="H65" s="3"/>
      <c r="I65" s="5"/>
    </row>
    <row r="66" spans="8:9">
      <c r="H66" s="3"/>
      <c r="I66" s="5"/>
    </row>
    <row r="67" spans="8:9">
      <c r="H67" s="3"/>
      <c r="I67" s="5"/>
    </row>
    <row r="68" spans="8:9">
      <c r="H68" s="3"/>
      <c r="I68" s="5"/>
    </row>
    <row r="69" spans="8:9">
      <c r="H69" s="3"/>
      <c r="I69" s="5"/>
    </row>
  </sheetData>
  <mergeCells count="2">
    <mergeCell ref="B3:C3"/>
    <mergeCell ref="B20:C20"/>
  </mergeCells>
  <pageMargins left="0.7" right="0.7" top="0.75" bottom="0.75"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INTRO</vt:lpstr>
      <vt:lpstr>Site</vt:lpstr>
      <vt:lpstr>Schedules</vt:lpstr>
      <vt:lpstr>Construction</vt:lpstr>
      <vt:lpstr>Construction_igus</vt:lpstr>
      <vt:lpstr>Loads</vt:lpstr>
      <vt:lpstr>Space types</vt:lpstr>
      <vt:lpstr>Facility</vt:lpstr>
      <vt:lpstr>Spaces</vt:lpstr>
      <vt:lpstr>hvac_init</vt:lpstr>
      <vt:lpstr>hvac_VAV</vt:lpstr>
      <vt:lpstr>hvac_VRF</vt:lpstr>
      <vt:lpstr>Thermal zones</vt:lpstr>
      <vt:lpstr>Output Variables</vt:lpstr>
      <vt:lpstr>Simulations</vt:lpstr>
      <vt:lpstr>LCA</vt:lpstr>
      <vt:lpstr>hyp_frames</vt:lpstr>
      <vt:lpstr>hyp_igus</vt:lpstr>
      <vt:lpstr>Questions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jean</dc:creator>
  <cp:lastModifiedBy>jean</cp:lastModifiedBy>
  <cp:lastPrinted>2021-03-31T17:14:26Z</cp:lastPrinted>
  <dcterms:created xsi:type="dcterms:W3CDTF">2020-06-10T12:03:07Z</dcterms:created>
  <dcterms:modified xsi:type="dcterms:W3CDTF">2021-12-02T22:23:55Z</dcterms:modified>
</cp:coreProperties>
</file>