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2_MFA_IGU\RawData\"/>
    </mc:Choice>
  </mc:AlternateContent>
  <xr:revisionPtr revIDLastSave="0" documentId="13_ncr:1_{DA80E3FE-2137-47C4-9AF2-1954A837C88C}" xr6:coauthVersionLast="46" xr6:coauthVersionMax="46" xr10:uidLastSave="{00000000-0000-0000-0000-000000000000}"/>
  <bookViews>
    <workbookView xWindow="1170" yWindow="600" windowWidth="18525" windowHeight="15600" activeTab="2" xr2:uid="{123E2ECC-8474-4F38-AC8E-530CCC4039F8}"/>
  </bookViews>
  <sheets>
    <sheet name="prod" sheetId="15" r:id="rId1"/>
    <sheet name="import" sheetId="14" r:id="rId2"/>
    <sheet name="export" sheetId="13" r:id="rId3"/>
    <sheet name="Population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3" l="1"/>
  <c r="E62" i="13"/>
  <c r="F62" i="13" s="1"/>
  <c r="F63" i="13" s="1"/>
  <c r="E61" i="13"/>
  <c r="C3" i="15" l="1"/>
  <c r="C76" i="15" l="1"/>
  <c r="C75" i="15"/>
  <c r="C74" i="15"/>
  <c r="C73" i="15"/>
  <c r="C72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D10" i="13" l="1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B30" i="15" l="1"/>
  <c r="C30" i="15" s="1"/>
  <c r="B38" i="15"/>
  <c r="C38" i="15" s="1"/>
  <c r="B31" i="15"/>
  <c r="C31" i="15" s="1"/>
  <c r="B32" i="15"/>
  <c r="C32" i="15" s="1"/>
  <c r="B27" i="15"/>
  <c r="B33" i="15"/>
  <c r="C33" i="15" s="1"/>
  <c r="B34" i="15"/>
  <c r="C34" i="15" s="1"/>
  <c r="B28" i="15"/>
  <c r="C28" i="15" s="1"/>
  <c r="B36" i="15"/>
  <c r="C36" i="15" s="1"/>
  <c r="B29" i="15"/>
  <c r="C29" i="15" s="1"/>
  <c r="B37" i="15"/>
  <c r="C37" i="15" s="1"/>
  <c r="B39" i="15"/>
  <c r="C39" i="15" s="1"/>
  <c r="B35" i="15"/>
  <c r="C35" i="15" s="1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0" i="13"/>
  <c r="C59" i="13"/>
  <c r="C58" i="13"/>
  <c r="C57" i="13"/>
  <c r="C56" i="13"/>
  <c r="C55" i="13"/>
  <c r="C54" i="13"/>
  <c r="C53" i="13"/>
  <c r="C52" i="13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50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53" i="14"/>
  <c r="C54" i="14"/>
  <c r="C55" i="14"/>
  <c r="C56" i="14"/>
  <c r="C57" i="14"/>
  <c r="C58" i="14"/>
  <c r="C59" i="14"/>
  <c r="C60" i="14"/>
  <c r="C52" i="14"/>
  <c r="C27" i="15" l="1"/>
  <c r="B12" i="15"/>
  <c r="C12" i="15" s="1"/>
  <c r="B17" i="13"/>
  <c r="C17" i="13"/>
  <c r="D17" i="13" s="1"/>
  <c r="B16" i="13"/>
  <c r="B15" i="13"/>
  <c r="B14" i="13"/>
  <c r="B13" i="13"/>
  <c r="B12" i="13"/>
  <c r="B11" i="13"/>
  <c r="C15" i="13"/>
  <c r="D15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3" authorId="0" shapeId="0" xr:uid="{6C77227F-1643-4775-B843-631830CA24FD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C3" authorId="0" shapeId="0" xr:uid="{FFF54F8C-42A9-47BE-BA11-9E812209664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12" authorId="0" shapeId="0" xr:uid="{96C299E4-2F85-40C0-9F3A-1BF5ACC63F3A}">
      <text>
        <r>
          <rPr>
            <sz val="9"/>
            <color indexed="81"/>
            <rFont val="Tahoma"/>
            <family val="2"/>
          </rPr>
          <t>100.000 insulating glass units intalled in Europe in the year 1955. We suppose an average window area of 1.5x1.5m². It represents 2% of the annual production of the year 1970. We generalise this ratio to France and Belgium.</t>
        </r>
      </text>
    </comment>
    <comment ref="B27" authorId="0" shapeId="0" xr:uid="{940F02E6-5D26-4F74-996E-1951FB12C613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27" authorId="0" shapeId="0" xr:uid="{60B3FC3B-6055-4E4D-A231-0144E09060E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28" authorId="0" shapeId="0" xr:uid="{22AC2826-8565-4432-B636-D8C68B1239DE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28" authorId="0" shapeId="0" xr:uid="{E0DC0D82-D9DF-4BD7-A33A-0B50C35C698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29" authorId="0" shapeId="0" xr:uid="{90A54871-AC2C-4F41-A3DD-D27C1142B21C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29" authorId="0" shapeId="0" xr:uid="{B57BEA95-24D2-439E-BC94-D0202114BFE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0" authorId="0" shapeId="0" xr:uid="{787EE8D1-D8A5-4326-B208-765A95B3812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0" authorId="0" shapeId="0" xr:uid="{A59076F1-9E80-4441-8ED6-27E14722081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1" authorId="0" shapeId="0" xr:uid="{E3C43CBE-8C0B-4E26-B1B0-0254B8CDBE07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1" authorId="0" shapeId="0" xr:uid="{B620C8B3-D3D8-4F2E-88AC-49DF22C4916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2" authorId="0" shapeId="0" xr:uid="{8E46D831-0E17-4109-82BC-B5DBC8CC484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2" authorId="0" shapeId="0" xr:uid="{7E6E91CE-5369-400E-84C8-87ED4166867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3" authorId="0" shapeId="0" xr:uid="{ABD01271-4EFF-4B8B-99BD-DB30E3A2DB7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3" authorId="0" shapeId="0" xr:uid="{2D1186D9-881A-4F20-ADD8-CAB038072AA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4" authorId="0" shapeId="0" xr:uid="{CD8B89B0-FE10-4E4B-A34A-D0899A888B0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4" authorId="0" shapeId="0" xr:uid="{BDD39EC5-4C5E-4627-87B4-F83CB68E978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5" authorId="0" shapeId="0" xr:uid="{9F74AE7E-41CC-498F-82A1-29350CD6599B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5" authorId="0" shapeId="0" xr:uid="{7346AC3A-B774-4FA8-9EBF-CE05F08EDFF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6" authorId="0" shapeId="0" xr:uid="{5D908784-61C6-4871-96E1-405700216A0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6" authorId="0" shapeId="0" xr:uid="{0E5ECCE1-5919-440F-A307-EE158D9FFF1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7" authorId="0" shapeId="0" xr:uid="{15458C15-DDA6-4EBA-BA4F-5D749337B46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7" authorId="0" shapeId="0" xr:uid="{04708709-9149-4AFB-87D7-A0DC6741F7F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8" authorId="0" shapeId="0" xr:uid="{07D7CFA9-2985-4A53-AC24-5878B65E9B19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8" authorId="0" shapeId="0" xr:uid="{3A282B50-09F3-4DC7-A499-5C5D00AEBFD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9" authorId="0" shapeId="0" xr:uid="{4505DA43-493F-46BB-885A-EC7D808FFFF2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C39" authorId="0" shapeId="0" xr:uid="{91AD639B-243B-4112-878D-E612F15089F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2" authorId="0" shapeId="0" xr:uid="{87A958A4-DD85-4A60-B3A1-0EC393C8CC3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2" authorId="0" shapeId="0" xr:uid="{C97ED234-4146-4ECD-9009-9AE29DAFE1C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3" authorId="0" shapeId="0" xr:uid="{00C3155C-1D08-4EE3-8A5E-F570675821E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3" authorId="0" shapeId="0" xr:uid="{6A92BE97-88FC-4CBB-B413-32D583A1F26B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4" authorId="0" shapeId="0" xr:uid="{276F4970-AE74-4865-9E70-A3958F7D1F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4" authorId="0" shapeId="0" xr:uid="{89B94B09-4861-415E-8D8A-28B885190E8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5" authorId="0" shapeId="0" xr:uid="{6798C42B-3460-4FEE-A59B-EEA58D85B5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5" authorId="0" shapeId="0" xr:uid="{715DB3FF-CBCE-47CD-A5B2-0CD675635A4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6" authorId="0" shapeId="0" xr:uid="{58CFADA4-E91F-4059-A0F9-9A3B6B15FD3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6" authorId="0" shapeId="0" xr:uid="{846263C8-56D9-4393-B76F-9A928C23206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7" authorId="0" shapeId="0" xr:uid="{EF33D156-71B7-443B-8A74-DAA6D7D5372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7" authorId="0" shapeId="0" xr:uid="{BC86A0BE-7408-48E0-82BF-1E3CAA79D93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8" authorId="0" shapeId="0" xr:uid="{939B5FBD-03CB-4CC4-BA15-5367EE28EF1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8" authorId="0" shapeId="0" xr:uid="{16080463-D40F-4F27-ACCA-FE286755C62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9" authorId="0" shapeId="0" xr:uid="{BB1FC497-CB12-4DFC-BCF1-4D8AA29E8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59" authorId="0" shapeId="0" xr:uid="{10BBC027-87B2-455D-AA4A-AD6760E6C1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0" authorId="0" shapeId="0" xr:uid="{7B4E0F4B-50C9-433B-BF55-A2514424B3B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0" authorId="0" shapeId="0" xr:uid="{9A908036-2EA6-4224-A7B0-618BD55B22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1" authorId="0" shapeId="0" xr:uid="{E8B15865-9527-43AD-A2CB-45717DE1EA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1" authorId="0" shapeId="0" xr:uid="{8019F4D1-CBCB-436E-AE65-388D66D48CC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2" authorId="0" shapeId="0" xr:uid="{297690DC-5BC6-444E-A6A4-812640C868E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2" authorId="0" shapeId="0" xr:uid="{AD00789E-24A2-4D4E-A56F-9878A4E0129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3" authorId="0" shapeId="0" xr:uid="{95692CF1-4C1A-49A2-AC46-A824BF2FBEF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3" authorId="0" shapeId="0" xr:uid="{9001778D-D759-4E8B-BABE-B035C57C369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4" authorId="0" shapeId="0" xr:uid="{49C9A74A-B7F9-4371-A798-733B0736C94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4" authorId="0" shapeId="0" xr:uid="{67AA3941-F7CA-43FA-9FB3-5255635E417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5" authorId="0" shapeId="0" xr:uid="{7E0D6A97-DB2F-4CDE-BA4C-F1EEA8D053D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5" authorId="0" shapeId="0" xr:uid="{807209AC-AED6-4500-8472-8777BC975C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6" authorId="0" shapeId="0" xr:uid="{2D5E798E-2198-4322-B775-1F5E6B325FD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6" authorId="0" shapeId="0" xr:uid="{4DAD81AD-7C93-413A-B8B7-40A0E808219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7" authorId="0" shapeId="0" xr:uid="{4969544C-89DD-49E7-9D21-1A8F48850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7" authorId="0" shapeId="0" xr:uid="{D4BC2686-428A-4DF0-AE46-1D97F886885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8" authorId="0" shapeId="0" xr:uid="{C86FBB49-229C-469C-85E3-7D61A2F11CC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8" authorId="0" shapeId="0" xr:uid="{633C8BF9-74C6-4B80-B62E-A776BB70F9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9" authorId="0" shapeId="0" xr:uid="{50A988D4-092D-4F70-9B8E-9BDE1FB8E68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69" authorId="0" shapeId="0" xr:uid="{B425D0E3-C24A-4DA6-A957-E805ED32E0D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0" authorId="0" shapeId="0" xr:uid="{07FEBA3F-E56B-4F52-9259-160F498D974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0" authorId="0" shapeId="0" xr:uid="{87343770-E23F-494D-8192-C68B314BBD6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2" authorId="0" shapeId="0" xr:uid="{3424DAA8-F20D-40BB-A352-F67F4359BB2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2" authorId="0" shapeId="0" xr:uid="{EB56DE9E-C15D-4F46-A9CD-7AAA263DD66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3" authorId="0" shapeId="0" xr:uid="{FFA7925B-2D83-4554-B348-1952BA9F2C5C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3" authorId="0" shapeId="0" xr:uid="{ED37C69B-56F5-406A-A826-4175E81CD614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4" authorId="0" shapeId="0" xr:uid="{6DF2A1C8-5094-42B5-9407-778F607797C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4" authorId="0" shapeId="0" xr:uid="{9D55D874-1F2E-4728-B689-5C4A6224ED5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5" authorId="0" shapeId="0" xr:uid="{DF8387AD-0A51-4B49-A79D-71F86211F71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5" authorId="0" shapeId="0" xr:uid="{D349DE63-84AB-480E-A446-357989BE3B82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6" authorId="0" shapeId="0" xr:uid="{E64FB881-E1E5-4712-9ABE-8C10751806E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C76" authorId="0" shapeId="0" xr:uid="{862C43D0-02DD-4A37-B58A-478A6F1202A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CF887AF-F77B-44B1-B5E2-6247D5E571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C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929BAED1-A62F-4FF8-AE58-2DA3C0FE5EA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32" authorId="0" shapeId="0" xr:uid="{DF5CCD60-F0B3-48A8-9835-7A053A0FEB7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3" authorId="0" shapeId="0" xr:uid="{08D3CB22-FD67-4A7B-8DCF-347C59C48FA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4" authorId="0" shapeId="0" xr:uid="{F00CB5FD-6E50-4D8E-8E64-7DC6C4A0C6B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5" authorId="0" shapeId="0" xr:uid="{CEBE2278-DA66-41C2-9343-60B421CFC93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6" authorId="0" shapeId="0" xr:uid="{00C5DEFC-1F43-445D-B267-5586A7773CA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7" authorId="0" shapeId="0" xr:uid="{726D70BE-9399-4091-9AAE-CC3C4CE257F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8" authorId="0" shapeId="0" xr:uid="{73FC1F38-E13E-4A3E-AE5E-30A58C52A10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9" authorId="0" shapeId="0" xr:uid="{F9C227F7-C761-4218-A6C4-7D0A4F1C4EB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0" authorId="0" shapeId="0" xr:uid="{191F9C41-DD02-4C31-AE8F-596002E6546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1" authorId="0" shapeId="0" xr:uid="{7E5FFF14-BC61-4192-8544-8BC4048CB69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2" authorId="0" shapeId="0" xr:uid="{1B3CB86C-0F69-411C-A537-E325AC2F3D2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3" authorId="0" shapeId="0" xr:uid="{9D016F9E-8F0C-4161-ADF4-3CDBF4AFB98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4" authorId="0" shapeId="0" xr:uid="{BBB49B15-B340-4EBF-84E0-E4C2BFD0EA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5" authorId="0" shapeId="0" xr:uid="{BCAF6089-EAFF-4D78-98D5-60DBD359289A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6" authorId="0" shapeId="0" xr:uid="{475219E2-11F9-4016-9C29-E1D8C62B2CA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7" authorId="0" shapeId="0" xr:uid="{39766C86-1382-41E6-B671-96DE46788B5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8" authorId="0" shapeId="0" xr:uid="{3A5D8567-37C4-4606-A4CF-3F2D9EAE056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9" authorId="0" shapeId="0" xr:uid="{DD28539B-8A79-4600-9A0B-925EA4DE298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50" authorId="0" shapeId="0" xr:uid="{8AD71804-EE53-47AE-9A44-B436EA461B5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2" authorId="0" shapeId="0" xr:uid="{07D2E456-4260-42FC-A2F5-5BA09D446D9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3" authorId="0" shapeId="0" xr:uid="{2D6C6A7B-4988-4398-8A56-88245859449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4" authorId="0" shapeId="0" xr:uid="{BE6C5200-2D42-4CC4-8E35-8536E0B8B68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5" authorId="0" shapeId="0" xr:uid="{2B4E13B8-396A-426B-B2D1-6303BAB4267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6" authorId="0" shapeId="0" xr:uid="{D23FBF15-009B-45BB-9D4E-EE4C32CC24B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7" authorId="0" shapeId="0" xr:uid="{64ECE188-A358-496B-9A40-D17CCE95D02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8" authorId="0" shapeId="0" xr:uid="{EE68E14F-D0C8-4C47-A197-C51E4EBE03F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9" authorId="0" shapeId="0" xr:uid="{81680AAD-325F-4408-A299-BB497D15DE6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0" authorId="0" shapeId="0" xr:uid="{5C434275-DEF1-4116-9E2D-8C0C3F2D518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3" authorId="0" shapeId="0" xr:uid="{F541CAAF-F489-4C94-AB4C-2067B23F039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4" authorId="0" shapeId="0" xr:uid="{FDD1BA3B-34F0-4D9E-BEDF-13DA2AA5194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5" authorId="0" shapeId="0" xr:uid="{CB4DD498-F50A-43D2-871B-F289FCC72D3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6" authorId="0" shapeId="0" xr:uid="{5C7A29F7-5999-4233-9ACE-68655CCEE11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7" authorId="0" shapeId="0" xr:uid="{55F86165-CC2B-4901-841E-75C975D9B6D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8" authorId="0" shapeId="0" xr:uid="{A976061A-9F5D-4157-BCB5-D69E3721C20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69" authorId="0" shapeId="0" xr:uid="{45D52E67-1169-438E-9AAE-E3162BA6496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0" authorId="0" shapeId="0" xr:uid="{D4AC201D-7B5F-44BB-85D6-AB284471FAC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1" authorId="0" shapeId="0" xr:uid="{919BA91A-63D9-4F49-9703-EE5C94ACA99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2" authorId="0" shapeId="0" xr:uid="{7D786B65-FCE9-4152-AD23-816C62BF92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3" authorId="0" shapeId="0" xr:uid="{14BCF33D-155A-4D32-BC2B-33235260E30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4" authorId="0" shapeId="0" xr:uid="{83CE82A1-60C7-4BD3-9E3E-0980E5B6569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5" authorId="0" shapeId="0" xr:uid="{5B5D9275-5DEC-43EC-AABC-190D3C0613F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76" authorId="0" shapeId="0" xr:uid="{0F1AA303-80CE-48EC-9B9B-D262C23926A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1CB28175-EFBC-468B-8703-47029C9D6B9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C4" authorId="0" shapeId="0" xr:uid="{05BA1470-1B0C-41B8-A5E1-58D54FDE6C43}">
      <text>
        <r>
          <rPr>
            <b/>
            <sz val="9"/>
            <color indexed="81"/>
            <rFont val="Tahoma"/>
            <family val="2"/>
          </rPr>
          <t>Start of the production</t>
        </r>
      </text>
    </comment>
    <comment ref="D4" authorId="0" shapeId="0" xr:uid="{C6EB8A17-7FC0-4883-B165-02264A34E5FB}">
      <text>
        <r>
          <rPr>
            <sz val="9"/>
            <color indexed="81"/>
            <rFont val="Tahoma"/>
            <family val="2"/>
          </rPr>
          <t>Start of the production</t>
        </r>
      </text>
    </comment>
    <comment ref="B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20D3A123-0E4D-459F-A5A6-FC0DBAC5C2B7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8230B5A-DFF8-4032-961D-73843BB06F2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C73F65D4-D233-4203-98B4-FD9466B74A2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18" authorId="0" shapeId="0" xr:uid="{77E446B0-DF72-4E1B-B702-A10FC7833FD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19" authorId="0" shapeId="0" xr:uid="{9F58605D-25AC-4F9B-A9EE-FB883DC5CB3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0" authorId="0" shapeId="0" xr:uid="{DCE0EDF7-12CA-49C2-B837-AA70E298B44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1" authorId="0" shapeId="0" xr:uid="{48CD3E64-FC23-4895-86DF-CB3B759A052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2" authorId="0" shapeId="0" xr:uid="{0A7F6A85-19F6-45C6-B086-1B828774A6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3" authorId="0" shapeId="0" xr:uid="{8902CAA5-FED2-4C79-B789-3267ED6AA0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4" authorId="0" shapeId="0" xr:uid="{BA8A849C-AFE2-413E-94B9-AB7DDEC7349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5" authorId="0" shapeId="0" xr:uid="{912266FD-E31D-4AB7-B22C-2F738AE5FA3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6" authorId="0" shapeId="0" xr:uid="{E67CAAFB-781A-4962-9937-6FCBD25B461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7" authorId="0" shapeId="0" xr:uid="{A393F627-49A7-493D-A1A0-F12375BCA0C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8" authorId="0" shapeId="0" xr:uid="{72C1414F-E31F-4773-A8A2-307BFD0D2A8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29" authorId="0" shapeId="0" xr:uid="{31047D55-4DED-45E0-9E5B-25F8B1F1C72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0" authorId="0" shapeId="0" xr:uid="{5CE34DE1-FE61-4DAE-AA4A-C67B396C4076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1" authorId="0" shapeId="0" xr:uid="{D880A26A-44AD-4A40-9A1B-E9A54918A9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2" authorId="0" shapeId="0" xr:uid="{91A9E846-F814-4724-ACDF-DE92C3A7239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3" authorId="0" shapeId="0" xr:uid="{D7805091-0976-4142-B15F-2E5FDEB0C7E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4" authorId="0" shapeId="0" xr:uid="{6D8051CD-495A-423B-B4EF-2E07AF5EF7A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5" authorId="0" shapeId="0" xr:uid="{F5E51372-BA28-4BFF-962E-3CFF6B74384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6" authorId="0" shapeId="0" xr:uid="{17D36409-1212-44E3-B9ED-D0CBAA2522CD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7" authorId="0" shapeId="0" xr:uid="{1164BB82-F471-4CC6-BC95-86C00A54DD1F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8" authorId="0" shapeId="0" xr:uid="{B609129D-0018-41ED-96F4-AC60AFC77379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39" authorId="0" shapeId="0" xr:uid="{6FC82C1D-AD3B-44BD-BFE2-7554970253B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0" authorId="0" shapeId="0" xr:uid="{6CC7C0BC-E38F-46B6-9DB4-E529838567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1" authorId="0" shapeId="0" xr:uid="{BCB51BFA-CA9E-45EC-A0CA-2EFBBF1E21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2" authorId="0" shapeId="0" xr:uid="{0BC53E8F-D134-46BA-B10A-5D72A0122ED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3" authorId="0" shapeId="0" xr:uid="{DF176F02-D1C9-4614-BA68-8D551CFE867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4" authorId="0" shapeId="0" xr:uid="{151ED038-5FA8-42A4-9312-7F2FCA11E53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5" authorId="0" shapeId="0" xr:uid="{441EC48E-4104-4E12-B749-2C62FCA534B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6" authorId="0" shapeId="0" xr:uid="{90C039B9-8EB8-412E-AEE0-51BFA39694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7" authorId="0" shapeId="0" xr:uid="{120DBA80-0398-4AC0-A07A-01A49507D2C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8" authorId="0" shapeId="0" xr:uid="{725EFAA4-2993-4334-A519-FBFF0D66B56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49" authorId="0" shapeId="0" xr:uid="{40143C7A-3A66-4BC7-8798-225D5E7763F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D50" authorId="0" shapeId="0" xr:uid="{0F4028E5-7D8D-4E62-9EE1-712344DBD3E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C52" authorId="0" shapeId="0" xr:uid="{D6E40EDF-AF8D-403B-85D8-5942CA7ED52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3" authorId="0" shapeId="0" xr:uid="{20598C31-F2E9-4B01-8869-F8FD3464E78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4" authorId="0" shapeId="0" xr:uid="{7A13E5C5-1593-481D-8EF4-A579615D78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5" authorId="0" shapeId="0" xr:uid="{061D94BD-BE7B-4E80-A971-1E09355CB1D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6" authorId="0" shapeId="0" xr:uid="{2413C16B-1E1B-40EB-BE00-CBAD416769D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7" authorId="0" shapeId="0" xr:uid="{528BB794-9B1A-4E02-8E6A-D36C56E6F0C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8" authorId="0" shapeId="0" xr:uid="{97843A13-E71F-45FB-9E7E-CAB02F083AE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59" authorId="0" shapeId="0" xr:uid="{8D408D3E-C6DC-46FB-9F34-05F218C6C57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0" authorId="0" shapeId="0" xr:uid="{E2F3FF9D-3945-49CA-9F9C-7F9C8E1B5F4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3" authorId="0" shapeId="0" xr:uid="{63604794-61A5-46A3-BF35-4A4AE1CD4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4" authorId="0" shapeId="0" xr:uid="{BC57B018-6569-4853-B94F-D1BD21DA9D4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5" authorId="0" shapeId="0" xr:uid="{E88D0346-7CA3-4705-801C-83DADB4A30E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6" authorId="0" shapeId="0" xr:uid="{D4431176-E291-47DE-891A-B281EC8CF7D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7" authorId="0" shapeId="0" xr:uid="{F04BB0F3-AF3F-4A5C-A305-288D898B6D9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8" authorId="0" shapeId="0" xr:uid="{BA8B589C-4BB7-4697-BDE8-35272AA12BB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69" authorId="0" shapeId="0" xr:uid="{85C8A65C-1CE8-4BB2-BD36-D046EA3802E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0" authorId="0" shapeId="0" xr:uid="{59D1A745-EFDE-4E6A-BD5F-AA08DD65BBC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1" authorId="0" shapeId="0" xr:uid="{B71C8EB8-9471-4346-BE8E-2BABC327707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2" authorId="0" shapeId="0" xr:uid="{A5C05911-D216-4D01-97CB-F59E74A1A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3" authorId="0" shapeId="0" xr:uid="{CB46FA99-EEF1-4A9D-9CC7-EAADC5E93D3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4" authorId="0" shapeId="0" xr:uid="{AF99630E-F873-4980-BCD5-7F2BE2085FD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C75" authorId="0" shapeId="0" xr:uid="{6965DF61-F29D-40FD-AF99-658C142DA4C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D03E3816-3F82-47F1-A999-231153AAE251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4" authorId="0" shapeId="0" xr:uid="{A8064E29-81F2-45FE-8AD8-04497206EDD5}">
      <text>
        <r>
          <rPr>
            <sz val="9"/>
            <color indexed="81"/>
            <rFont val="Tahoma"/>
            <family val="2"/>
          </rPr>
          <t>La population de la Belgique, 1974, Société Belge de Démographie, Brussels : C.I.C.R.E.D.
http://www.cicred.org/Eng/Publications/pdf/c-c4.pdf</t>
        </r>
      </text>
    </comment>
  </commentList>
</comments>
</file>

<file path=xl/sharedStrings.xml><?xml version="1.0" encoding="utf-8"?>
<sst xmlns="http://schemas.openxmlformats.org/spreadsheetml/2006/main" count="13" uniqueCount="5">
  <si>
    <t>year</t>
  </si>
  <si>
    <t>IGU, "000 m²</t>
  </si>
  <si>
    <t>IGU, kt</t>
  </si>
  <si>
    <t>safety glass, kt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</si>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</sst>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3" fontId="0" fillId="0" borderId="0" xfId="0" applyNumberFormat="1"/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wrapText="1"/>
    </xf>
    <xf numFmtId="0" fontId="6" fillId="0" borderId="0" xfId="0" applyFont="1"/>
    <xf numFmtId="164" fontId="0" fillId="0" borderId="0" xfId="1" applyNumberFormat="1" applyFont="1" applyFill="1" applyBorder="1" applyAlignment="1">
      <alignment horizontal="right"/>
    </xf>
    <xf numFmtId="43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C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3.5703125" defaultRowHeight="15" x14ac:dyDescent="0.25"/>
  <cols>
    <col min="1" max="1" width="7" style="2" customWidth="1"/>
    <col min="2" max="2" width="15.7109375" style="4" bestFit="1" customWidth="1"/>
    <col min="3" max="3" width="17.5703125" style="4" customWidth="1"/>
    <col min="4" max="16384" width="13.5703125" style="4"/>
  </cols>
  <sheetData>
    <row r="1" spans="1:3" s="3" customFormat="1" x14ac:dyDescent="0.25">
      <c r="A1" s="15" t="s">
        <v>0</v>
      </c>
      <c r="B1" s="16" t="s">
        <v>1</v>
      </c>
      <c r="C1" s="16" t="s">
        <v>2</v>
      </c>
    </row>
    <row r="2" spans="1:3" s="1" customFormat="1" x14ac:dyDescent="0.25">
      <c r="A2" s="2">
        <v>1945</v>
      </c>
    </row>
    <row r="3" spans="1:3" s="1" customFormat="1" x14ac:dyDescent="0.25">
      <c r="A3" s="2">
        <v>1946</v>
      </c>
      <c r="B3" s="1">
        <v>0</v>
      </c>
      <c r="C3" s="10">
        <f>B3*0.009*2.5</f>
        <v>0</v>
      </c>
    </row>
    <row r="4" spans="1:3" s="1" customFormat="1" x14ac:dyDescent="0.25">
      <c r="A4" s="2">
        <v>1947</v>
      </c>
    </row>
    <row r="5" spans="1:3" s="1" customFormat="1" x14ac:dyDescent="0.25">
      <c r="A5" s="2">
        <v>1948</v>
      </c>
    </row>
    <row r="6" spans="1:3" s="1" customFormat="1" x14ac:dyDescent="0.25">
      <c r="A6" s="2">
        <v>1949</v>
      </c>
    </row>
    <row r="7" spans="1:3" s="1" customFormat="1" x14ac:dyDescent="0.25">
      <c r="A7" s="2">
        <v>1950</v>
      </c>
    </row>
    <row r="8" spans="1:3" s="1" customFormat="1" x14ac:dyDescent="0.25">
      <c r="A8" s="2">
        <v>1951</v>
      </c>
    </row>
    <row r="9" spans="1:3" s="1" customFormat="1" x14ac:dyDescent="0.25">
      <c r="A9" s="2">
        <v>1952</v>
      </c>
    </row>
    <row r="10" spans="1:3" s="1" customFormat="1" x14ac:dyDescent="0.25">
      <c r="A10" s="2">
        <v>1953</v>
      </c>
    </row>
    <row r="11" spans="1:3" s="1" customFormat="1" x14ac:dyDescent="0.25">
      <c r="A11" s="2">
        <v>1954</v>
      </c>
    </row>
    <row r="12" spans="1:3" s="1" customFormat="1" x14ac:dyDescent="0.25">
      <c r="A12" s="2">
        <v>1955</v>
      </c>
      <c r="B12" s="26">
        <f>0.02*B27</f>
        <v>54.017777777777781</v>
      </c>
      <c r="C12" s="5">
        <f>B12*0.009*2.5</f>
        <v>1.2154</v>
      </c>
    </row>
    <row r="13" spans="1:3" s="1" customFormat="1" x14ac:dyDescent="0.25">
      <c r="A13" s="2">
        <v>1956</v>
      </c>
    </row>
    <row r="14" spans="1:3" s="1" customFormat="1" x14ac:dyDescent="0.25">
      <c r="A14" s="2">
        <v>1957</v>
      </c>
    </row>
    <row r="15" spans="1:3" s="1" customFormat="1" x14ac:dyDescent="0.25">
      <c r="A15" s="2">
        <v>1958</v>
      </c>
    </row>
    <row r="16" spans="1:3" s="1" customFormat="1" x14ac:dyDescent="0.25">
      <c r="A16" s="2">
        <v>1959</v>
      </c>
    </row>
    <row r="17" spans="1:3" s="1" customFormat="1" x14ac:dyDescent="0.25">
      <c r="A17" s="2">
        <v>1960</v>
      </c>
    </row>
    <row r="18" spans="1:3" s="1" customFormat="1" x14ac:dyDescent="0.25">
      <c r="A18" s="2">
        <v>1961</v>
      </c>
    </row>
    <row r="19" spans="1:3" s="1" customFormat="1" x14ac:dyDescent="0.25">
      <c r="A19" s="2">
        <v>1962</v>
      </c>
      <c r="B19" s="4"/>
    </row>
    <row r="20" spans="1:3" s="1" customFormat="1" x14ac:dyDescent="0.25">
      <c r="A20" s="2">
        <v>1963</v>
      </c>
      <c r="B20" s="4"/>
    </row>
    <row r="21" spans="1:3" s="1" customFormat="1" x14ac:dyDescent="0.25">
      <c r="A21" s="2">
        <v>1964</v>
      </c>
      <c r="B21" s="4"/>
    </row>
    <row r="22" spans="1:3" s="1" customFormat="1" x14ac:dyDescent="0.25">
      <c r="A22" s="2">
        <v>1965</v>
      </c>
      <c r="B22" s="4"/>
    </row>
    <row r="23" spans="1:3" s="1" customFormat="1" x14ac:dyDescent="0.25">
      <c r="A23" s="2">
        <v>1966</v>
      </c>
      <c r="B23" s="4"/>
    </row>
    <row r="24" spans="1:3" s="1" customFormat="1" x14ac:dyDescent="0.25">
      <c r="A24" s="2">
        <v>1967</v>
      </c>
      <c r="B24" s="4"/>
    </row>
    <row r="25" spans="1:3" s="1" customFormat="1" x14ac:dyDescent="0.25">
      <c r="A25" s="2">
        <v>1968</v>
      </c>
      <c r="B25" s="4"/>
    </row>
    <row r="26" spans="1:3" s="1" customFormat="1" x14ac:dyDescent="0.25">
      <c r="A26" s="2">
        <v>1969</v>
      </c>
      <c r="B26" s="4"/>
    </row>
    <row r="27" spans="1:3" s="1" customFormat="1" x14ac:dyDescent="0.25">
      <c r="A27" s="2">
        <v>1970</v>
      </c>
      <c r="B27" s="5">
        <f>680*0.9+export!D27</f>
        <v>2700.8888888888891</v>
      </c>
      <c r="C27" s="20">
        <f>B27*0.009*2.5</f>
        <v>60.769999999999996</v>
      </c>
    </row>
    <row r="28" spans="1:3" s="1" customFormat="1" x14ac:dyDescent="0.25">
      <c r="A28" s="2">
        <v>1971</v>
      </c>
      <c r="B28" s="5">
        <f>620*0.9+export!D27</f>
        <v>2646.8888888888891</v>
      </c>
      <c r="C28" s="20">
        <f t="shared" ref="C28:C39" si="0">B28*0.009*2.5</f>
        <v>59.555</v>
      </c>
    </row>
    <row r="29" spans="1:3" s="1" customFormat="1" x14ac:dyDescent="0.25">
      <c r="A29" s="2">
        <v>1972</v>
      </c>
      <c r="B29" s="5">
        <f>650*0.9+export!D27</f>
        <v>2673.8888888888891</v>
      </c>
      <c r="C29" s="20">
        <f t="shared" si="0"/>
        <v>60.162500000000001</v>
      </c>
    </row>
    <row r="30" spans="1:3" s="1" customFormat="1" x14ac:dyDescent="0.25">
      <c r="A30" s="2">
        <v>1973</v>
      </c>
      <c r="B30" s="5">
        <f>770*0.9+export!D27</f>
        <v>2781.8888888888891</v>
      </c>
      <c r="C30" s="20">
        <f t="shared" si="0"/>
        <v>62.592500000000001</v>
      </c>
    </row>
    <row r="31" spans="1:3" s="1" customFormat="1" x14ac:dyDescent="0.25">
      <c r="A31" s="2">
        <v>1974</v>
      </c>
      <c r="B31" s="5">
        <f>1050*0.9+export!D27</f>
        <v>3033.8888888888891</v>
      </c>
      <c r="C31" s="20">
        <f t="shared" si="0"/>
        <v>68.262500000000003</v>
      </c>
    </row>
    <row r="32" spans="1:3" s="1" customFormat="1" x14ac:dyDescent="0.25">
      <c r="A32" s="2">
        <v>1975</v>
      </c>
      <c r="B32" s="5">
        <f>1275*0.9++export!D27</f>
        <v>3236.3888888888891</v>
      </c>
      <c r="C32" s="20">
        <f t="shared" si="0"/>
        <v>72.818750000000009</v>
      </c>
    </row>
    <row r="33" spans="1:3" s="1" customFormat="1" x14ac:dyDescent="0.25">
      <c r="A33" s="2">
        <v>1976</v>
      </c>
      <c r="B33" s="5">
        <f>1570*0.9+export!D27</f>
        <v>3501.8888888888891</v>
      </c>
      <c r="C33" s="20">
        <f t="shared" si="0"/>
        <v>78.792500000000004</v>
      </c>
    </row>
    <row r="34" spans="1:3" s="1" customFormat="1" x14ac:dyDescent="0.25">
      <c r="A34" s="2">
        <v>1977</v>
      </c>
      <c r="B34" s="5">
        <f>1830*0.9+export!D27</f>
        <v>3735.8888888888891</v>
      </c>
      <c r="C34" s="20">
        <f t="shared" si="0"/>
        <v>84.05749999999999</v>
      </c>
    </row>
    <row r="35" spans="1:3" s="1" customFormat="1" x14ac:dyDescent="0.25">
      <c r="A35" s="2">
        <v>1978</v>
      </c>
      <c r="B35" s="5">
        <f>1850*0.9+export!D27</f>
        <v>3753.8888888888891</v>
      </c>
      <c r="C35" s="20">
        <f t="shared" si="0"/>
        <v>84.462499999999991</v>
      </c>
    </row>
    <row r="36" spans="1:3" s="1" customFormat="1" x14ac:dyDescent="0.25">
      <c r="A36" s="2">
        <v>1979</v>
      </c>
      <c r="B36" s="5">
        <f>1850*0.9+export!D27</f>
        <v>3753.8888888888891</v>
      </c>
      <c r="C36" s="20">
        <f t="shared" si="0"/>
        <v>84.462499999999991</v>
      </c>
    </row>
    <row r="37" spans="1:3" s="1" customFormat="1" x14ac:dyDescent="0.25">
      <c r="A37" s="2">
        <v>1980</v>
      </c>
      <c r="B37" s="5">
        <f>2500*0.9+export!D27</f>
        <v>4338.8888888888887</v>
      </c>
      <c r="C37" s="20">
        <f t="shared" si="0"/>
        <v>97.625</v>
      </c>
    </row>
    <row r="38" spans="1:3" s="1" customFormat="1" x14ac:dyDescent="0.25">
      <c r="A38" s="2">
        <v>1981</v>
      </c>
      <c r="B38" s="5">
        <f>2100*0.9+export!D27</f>
        <v>3978.8888888888891</v>
      </c>
      <c r="C38" s="20">
        <f t="shared" si="0"/>
        <v>89.525000000000006</v>
      </c>
    </row>
    <row r="39" spans="1:3" s="1" customFormat="1" x14ac:dyDescent="0.25">
      <c r="A39" s="2">
        <v>1982</v>
      </c>
      <c r="B39" s="5">
        <f>1900*0.9+export!D27</f>
        <v>3798.8888888888891</v>
      </c>
      <c r="C39" s="20">
        <f t="shared" si="0"/>
        <v>85.474999999999994</v>
      </c>
    </row>
    <row r="40" spans="1:3" s="1" customFormat="1" x14ac:dyDescent="0.25">
      <c r="A40" s="2">
        <v>1983</v>
      </c>
      <c r="B40" s="5"/>
    </row>
    <row r="41" spans="1:3" s="1" customFormat="1" x14ac:dyDescent="0.25">
      <c r="A41" s="2">
        <v>1984</v>
      </c>
      <c r="B41" s="5"/>
    </row>
    <row r="42" spans="1:3" s="1" customFormat="1" x14ac:dyDescent="0.25">
      <c r="A42" s="2">
        <v>1985</v>
      </c>
      <c r="B42" s="5"/>
    </row>
    <row r="43" spans="1:3" s="1" customFormat="1" x14ac:dyDescent="0.25">
      <c r="A43" s="2">
        <v>1986</v>
      </c>
      <c r="B43" s="5"/>
    </row>
    <row r="44" spans="1:3" s="1" customFormat="1" x14ac:dyDescent="0.25">
      <c r="A44" s="2">
        <v>1987</v>
      </c>
      <c r="B44" s="4"/>
    </row>
    <row r="45" spans="1:3" s="1" customFormat="1" x14ac:dyDescent="0.25">
      <c r="A45" s="2">
        <v>1988</v>
      </c>
      <c r="B45" s="4"/>
    </row>
    <row r="46" spans="1:3" s="1" customFormat="1" x14ac:dyDescent="0.25">
      <c r="A46" s="2">
        <v>1989</v>
      </c>
      <c r="B46" s="4"/>
    </row>
    <row r="47" spans="1:3" s="1" customFormat="1" x14ac:dyDescent="0.25">
      <c r="A47" s="2">
        <v>1990</v>
      </c>
    </row>
    <row r="48" spans="1:3" s="1" customFormat="1" x14ac:dyDescent="0.25">
      <c r="A48" s="2">
        <v>1991</v>
      </c>
    </row>
    <row r="49" spans="1:3" s="1" customFormat="1" x14ac:dyDescent="0.25">
      <c r="A49" s="2">
        <v>1992</v>
      </c>
    </row>
    <row r="50" spans="1:3" s="1" customFormat="1" x14ac:dyDescent="0.25">
      <c r="A50" s="2">
        <v>1993</v>
      </c>
    </row>
    <row r="51" spans="1:3" s="1" customFormat="1" x14ac:dyDescent="0.25">
      <c r="A51" s="2">
        <v>1994</v>
      </c>
    </row>
    <row r="52" spans="1:3" s="1" customFormat="1" x14ac:dyDescent="0.25">
      <c r="A52" s="2">
        <v>1995</v>
      </c>
      <c r="B52" s="5">
        <v>4607.9660000000003</v>
      </c>
      <c r="C52" s="20">
        <f>B52*0.009*2.5</f>
        <v>103.67923500000001</v>
      </c>
    </row>
    <row r="53" spans="1:3" s="1" customFormat="1" x14ac:dyDescent="0.25">
      <c r="A53" s="2">
        <v>1996</v>
      </c>
      <c r="B53" s="5">
        <v>4074.3609999999999</v>
      </c>
      <c r="C53" s="20">
        <f t="shared" ref="C53:C70" si="1">B53*0.009*2.5</f>
        <v>91.673122499999977</v>
      </c>
    </row>
    <row r="54" spans="1:3" s="1" customFormat="1" x14ac:dyDescent="0.25">
      <c r="A54" s="2">
        <v>1997</v>
      </c>
      <c r="B54" s="5">
        <v>4329.7910000000002</v>
      </c>
      <c r="C54" s="20">
        <f t="shared" si="1"/>
        <v>97.420297500000004</v>
      </c>
    </row>
    <row r="55" spans="1:3" s="1" customFormat="1" x14ac:dyDescent="0.25">
      <c r="A55" s="2">
        <v>1998</v>
      </c>
      <c r="B55" s="5">
        <v>4691.8540000000003</v>
      </c>
      <c r="C55" s="20">
        <f t="shared" si="1"/>
        <v>105.566715</v>
      </c>
    </row>
    <row r="56" spans="1:3" s="1" customFormat="1" x14ac:dyDescent="0.25">
      <c r="A56" s="2">
        <v>1999</v>
      </c>
      <c r="B56" s="5">
        <v>4990.3630000000003</v>
      </c>
      <c r="C56" s="20">
        <f t="shared" si="1"/>
        <v>112.28316749999999</v>
      </c>
    </row>
    <row r="57" spans="1:3" s="1" customFormat="1" x14ac:dyDescent="0.25">
      <c r="A57" s="2">
        <v>2000</v>
      </c>
      <c r="B57" s="5">
        <v>5332.06</v>
      </c>
      <c r="C57" s="20">
        <f t="shared" si="1"/>
        <v>119.97135</v>
      </c>
    </row>
    <row r="58" spans="1:3" s="1" customFormat="1" x14ac:dyDescent="0.25">
      <c r="A58" s="2">
        <v>2001</v>
      </c>
      <c r="B58" s="5">
        <v>5429.6809999999996</v>
      </c>
      <c r="C58" s="20">
        <f t="shared" si="1"/>
        <v>122.16782249999997</v>
      </c>
    </row>
    <row r="59" spans="1:3" s="1" customFormat="1" x14ac:dyDescent="0.25">
      <c r="A59" s="2">
        <v>2002</v>
      </c>
      <c r="B59" s="5">
        <v>4950.7780000000002</v>
      </c>
      <c r="C59" s="20">
        <f t="shared" si="1"/>
        <v>111.392505</v>
      </c>
    </row>
    <row r="60" spans="1:3" s="1" customFormat="1" x14ac:dyDescent="0.25">
      <c r="A60" s="2">
        <v>2003</v>
      </c>
      <c r="B60" s="5">
        <v>4852.4790000000003</v>
      </c>
      <c r="C60" s="20">
        <f t="shared" si="1"/>
        <v>109.1807775</v>
      </c>
    </row>
    <row r="61" spans="1:3" s="1" customFormat="1" x14ac:dyDescent="0.25">
      <c r="A61" s="2">
        <v>2004</v>
      </c>
      <c r="B61" s="5">
        <v>4995.8620000000001</v>
      </c>
      <c r="C61" s="20">
        <f t="shared" si="1"/>
        <v>112.40689499999999</v>
      </c>
    </row>
    <row r="62" spans="1:3" s="1" customFormat="1" x14ac:dyDescent="0.25">
      <c r="A62" s="2">
        <v>2005</v>
      </c>
      <c r="B62" s="5">
        <v>5190.4409999999998</v>
      </c>
      <c r="C62" s="20">
        <f t="shared" si="1"/>
        <v>116.78492249999998</v>
      </c>
    </row>
    <row r="63" spans="1:3" s="1" customFormat="1" x14ac:dyDescent="0.25">
      <c r="A63" s="2">
        <v>2006</v>
      </c>
      <c r="B63" s="5">
        <v>5395.424</v>
      </c>
      <c r="C63" s="20">
        <f t="shared" si="1"/>
        <v>121.39703999999998</v>
      </c>
    </row>
    <row r="64" spans="1:3" s="1" customFormat="1" x14ac:dyDescent="0.25">
      <c r="A64" s="2">
        <v>2007</v>
      </c>
      <c r="B64" s="5">
        <v>5528.9369999999999</v>
      </c>
      <c r="C64" s="20">
        <f t="shared" si="1"/>
        <v>124.40108249999997</v>
      </c>
    </row>
    <row r="65" spans="1:3" s="1" customFormat="1" x14ac:dyDescent="0.25">
      <c r="A65" s="2">
        <v>2008</v>
      </c>
      <c r="B65" s="5">
        <v>5176.0590000000002</v>
      </c>
      <c r="C65" s="20">
        <f t="shared" si="1"/>
        <v>116.4613275</v>
      </c>
    </row>
    <row r="66" spans="1:3" s="1" customFormat="1" x14ac:dyDescent="0.25">
      <c r="A66" s="2">
        <v>2009</v>
      </c>
      <c r="B66" s="5">
        <v>4726.777</v>
      </c>
      <c r="C66" s="20">
        <f t="shared" si="1"/>
        <v>106.35248250000001</v>
      </c>
    </row>
    <row r="67" spans="1:3" s="1" customFormat="1" x14ac:dyDescent="0.25">
      <c r="A67" s="2">
        <v>2010</v>
      </c>
      <c r="B67" s="5">
        <v>4488.1540000000005</v>
      </c>
      <c r="C67" s="20">
        <f t="shared" si="1"/>
        <v>100.983465</v>
      </c>
    </row>
    <row r="68" spans="1:3" s="1" customFormat="1" x14ac:dyDescent="0.25">
      <c r="A68" s="2">
        <v>2011</v>
      </c>
      <c r="B68" s="5">
        <v>4430.5169999999998</v>
      </c>
      <c r="C68" s="20">
        <f t="shared" si="1"/>
        <v>99.686632499999988</v>
      </c>
    </row>
    <row r="69" spans="1:3" s="1" customFormat="1" x14ac:dyDescent="0.25">
      <c r="A69" s="2">
        <v>2012</v>
      </c>
      <c r="B69" s="5">
        <v>4418.607</v>
      </c>
      <c r="C69" s="20">
        <f t="shared" si="1"/>
        <v>99.418657499999995</v>
      </c>
    </row>
    <row r="70" spans="1:3" s="1" customFormat="1" x14ac:dyDescent="0.25">
      <c r="A70" s="2">
        <v>2013</v>
      </c>
      <c r="B70" s="5">
        <v>4060.1080000000002</v>
      </c>
      <c r="C70" s="20">
        <f t="shared" si="1"/>
        <v>91.352429999999998</v>
      </c>
    </row>
    <row r="71" spans="1:3" s="1" customFormat="1" x14ac:dyDescent="0.25">
      <c r="A71" s="2">
        <v>2014</v>
      </c>
    </row>
    <row r="72" spans="1:3" s="1" customFormat="1" x14ac:dyDescent="0.25">
      <c r="A72" s="2">
        <v>2015</v>
      </c>
      <c r="B72" s="5">
        <v>3889.6</v>
      </c>
      <c r="C72" s="20">
        <f t="shared" ref="C72:C76" si="2">B72*0.009*2.5</f>
        <v>87.515999999999991</v>
      </c>
    </row>
    <row r="73" spans="1:3" s="1" customFormat="1" x14ac:dyDescent="0.25">
      <c r="A73" s="2">
        <v>2016</v>
      </c>
      <c r="B73" s="5">
        <v>3946.616</v>
      </c>
      <c r="C73" s="20">
        <f t="shared" si="2"/>
        <v>88.798859999999991</v>
      </c>
    </row>
    <row r="74" spans="1:3" s="1" customFormat="1" x14ac:dyDescent="0.25">
      <c r="A74" s="2">
        <v>2017</v>
      </c>
      <c r="B74" s="5">
        <v>4192.6400000000003</v>
      </c>
      <c r="C74" s="20">
        <f t="shared" si="2"/>
        <v>94.334399999999988</v>
      </c>
    </row>
    <row r="75" spans="1:3" s="1" customFormat="1" x14ac:dyDescent="0.25">
      <c r="A75" s="2">
        <v>2018</v>
      </c>
      <c r="B75" s="5">
        <v>4124.6139999999996</v>
      </c>
      <c r="C75" s="20">
        <f t="shared" si="2"/>
        <v>92.803814999999986</v>
      </c>
    </row>
    <row r="76" spans="1:3" s="1" customFormat="1" x14ac:dyDescent="0.25">
      <c r="A76" s="2">
        <v>2019</v>
      </c>
      <c r="B76" s="5">
        <v>4349.4560000000001</v>
      </c>
      <c r="C76" s="20">
        <f t="shared" si="2"/>
        <v>97.862759999999994</v>
      </c>
    </row>
    <row r="77" spans="1:3" s="1" customFormat="1" x14ac:dyDescent="0.25">
      <c r="A77" s="2">
        <v>2020</v>
      </c>
      <c r="B77" s="5"/>
    </row>
    <row r="78" spans="1:3" x14ac:dyDescent="0.25">
      <c r="A78" s="8"/>
    </row>
    <row r="79" spans="1:3" x14ac:dyDescent="0.25">
      <c r="A79" s="8"/>
    </row>
    <row r="80" spans="1:3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E81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ColWidth="13.5703125" defaultRowHeight="15" x14ac:dyDescent="0.25"/>
  <cols>
    <col min="1" max="1" width="7" style="11" customWidth="1"/>
    <col min="2" max="4" width="19.42578125" style="10" customWidth="1"/>
    <col min="5" max="16384" width="13.5703125" style="12"/>
  </cols>
  <sheetData>
    <row r="1" spans="1:4" s="19" customFormat="1" x14ac:dyDescent="0.25">
      <c r="A1" s="18" t="s">
        <v>0</v>
      </c>
      <c r="B1" s="16" t="s">
        <v>3</v>
      </c>
      <c r="C1" s="16" t="s">
        <v>2</v>
      </c>
      <c r="D1" s="16" t="s">
        <v>1</v>
      </c>
    </row>
    <row r="2" spans="1:4" x14ac:dyDescent="0.25">
      <c r="A2" s="13">
        <v>1945</v>
      </c>
      <c r="B2" s="20"/>
      <c r="C2" s="20"/>
      <c r="D2" s="20"/>
    </row>
    <row r="3" spans="1:4" x14ac:dyDescent="0.25">
      <c r="A3" s="13">
        <v>1946</v>
      </c>
      <c r="B3" s="20"/>
      <c r="C3" s="20"/>
      <c r="D3" s="20"/>
    </row>
    <row r="4" spans="1:4" x14ac:dyDescent="0.25">
      <c r="A4" s="13">
        <v>1947</v>
      </c>
      <c r="B4" s="20"/>
      <c r="C4" s="20"/>
      <c r="D4" s="20"/>
    </row>
    <row r="5" spans="1:4" x14ac:dyDescent="0.25">
      <c r="A5" s="13">
        <v>1948</v>
      </c>
      <c r="B5" s="20"/>
      <c r="C5" s="20"/>
      <c r="D5" s="20"/>
    </row>
    <row r="6" spans="1:4" x14ac:dyDescent="0.25">
      <c r="A6" s="13">
        <v>1949</v>
      </c>
      <c r="B6" s="20"/>
      <c r="C6" s="20"/>
      <c r="D6" s="20"/>
    </row>
    <row r="7" spans="1:4" x14ac:dyDescent="0.25">
      <c r="A7" s="13">
        <v>1950</v>
      </c>
      <c r="B7" s="20"/>
      <c r="C7" s="20"/>
      <c r="D7" s="20"/>
    </row>
    <row r="8" spans="1:4" x14ac:dyDescent="0.25">
      <c r="A8" s="13">
        <v>1951</v>
      </c>
      <c r="B8" s="20"/>
      <c r="C8" s="20"/>
      <c r="D8" s="20"/>
    </row>
    <row r="9" spans="1:4" x14ac:dyDescent="0.25">
      <c r="A9" s="13">
        <v>1952</v>
      </c>
      <c r="B9" s="20"/>
      <c r="C9" s="20"/>
      <c r="D9" s="20"/>
    </row>
    <row r="10" spans="1:4" x14ac:dyDescent="0.25">
      <c r="A10" s="13">
        <v>1953</v>
      </c>
      <c r="B10" s="20"/>
      <c r="C10" s="20"/>
      <c r="D10" s="20"/>
    </row>
    <row r="11" spans="1:4" x14ac:dyDescent="0.25">
      <c r="A11" s="13">
        <v>1954</v>
      </c>
      <c r="B11" s="20"/>
      <c r="C11" s="20"/>
      <c r="D11" s="20"/>
    </row>
    <row r="12" spans="1:4" x14ac:dyDescent="0.25">
      <c r="A12" s="13">
        <v>1955</v>
      </c>
      <c r="B12" s="20"/>
      <c r="C12" s="20"/>
      <c r="D12" s="20"/>
    </row>
    <row r="13" spans="1:4" x14ac:dyDescent="0.25">
      <c r="A13" s="13">
        <v>1956</v>
      </c>
      <c r="B13" s="20"/>
      <c r="C13" s="20"/>
      <c r="D13" s="20"/>
    </row>
    <row r="14" spans="1:4" x14ac:dyDescent="0.25">
      <c r="A14" s="13">
        <v>1957</v>
      </c>
      <c r="B14" s="20"/>
      <c r="C14" s="20"/>
      <c r="D14" s="20"/>
    </row>
    <row r="15" spans="1:4" x14ac:dyDescent="0.25">
      <c r="A15" s="13">
        <v>1958</v>
      </c>
      <c r="B15" s="5">
        <v>6.6000000000000003E-2</v>
      </c>
      <c r="C15" s="5">
        <v>0.02</v>
      </c>
      <c r="D15" s="5">
        <v>0.02</v>
      </c>
    </row>
    <row r="16" spans="1:4" x14ac:dyDescent="0.25">
      <c r="A16" s="13">
        <v>1959</v>
      </c>
      <c r="B16" s="20"/>
      <c r="C16" s="20"/>
      <c r="D16" s="20"/>
    </row>
    <row r="17" spans="1:5" x14ac:dyDescent="0.25">
      <c r="A17" s="13">
        <v>1960</v>
      </c>
      <c r="B17" s="20">
        <v>0</v>
      </c>
      <c r="C17" s="20">
        <v>0</v>
      </c>
      <c r="D17" s="20">
        <v>0</v>
      </c>
      <c r="E17" s="14"/>
    </row>
    <row r="18" spans="1:5" x14ac:dyDescent="0.25">
      <c r="A18" s="13">
        <v>1961</v>
      </c>
      <c r="B18" s="20">
        <v>1</v>
      </c>
      <c r="C18" s="20">
        <v>0</v>
      </c>
      <c r="D18" s="20">
        <v>0</v>
      </c>
      <c r="E18" s="14"/>
    </row>
    <row r="19" spans="1:5" x14ac:dyDescent="0.25">
      <c r="A19" s="13">
        <v>1962</v>
      </c>
      <c r="B19" s="20">
        <v>1</v>
      </c>
      <c r="C19" s="20">
        <v>0</v>
      </c>
      <c r="D19" s="20">
        <v>0</v>
      </c>
      <c r="E19" s="14"/>
    </row>
    <row r="20" spans="1:5" x14ac:dyDescent="0.25">
      <c r="A20" s="13">
        <v>1963</v>
      </c>
      <c r="B20" s="20">
        <v>1</v>
      </c>
      <c r="C20" s="20">
        <v>0</v>
      </c>
      <c r="D20" s="20">
        <v>0</v>
      </c>
      <c r="E20" s="14"/>
    </row>
    <row r="21" spans="1:5" x14ac:dyDescent="0.25">
      <c r="A21" s="13">
        <v>1964</v>
      </c>
      <c r="B21" s="20">
        <v>1</v>
      </c>
      <c r="C21" s="20">
        <v>0</v>
      </c>
      <c r="D21" s="20">
        <v>0</v>
      </c>
      <c r="E21" s="14"/>
    </row>
    <row r="22" spans="1:5" x14ac:dyDescent="0.25">
      <c r="A22" s="13">
        <v>1965</v>
      </c>
      <c r="B22" s="20">
        <v>1</v>
      </c>
      <c r="C22" s="20">
        <v>0</v>
      </c>
      <c r="D22" s="20">
        <v>0</v>
      </c>
      <c r="E22" s="14"/>
    </row>
    <row r="23" spans="1:5" x14ac:dyDescent="0.25">
      <c r="A23" s="13">
        <v>1966</v>
      </c>
      <c r="B23" s="20">
        <v>2</v>
      </c>
      <c r="C23" s="20">
        <v>0</v>
      </c>
      <c r="D23" s="20">
        <v>0</v>
      </c>
      <c r="E23" s="14"/>
    </row>
    <row r="24" spans="1:5" x14ac:dyDescent="0.25">
      <c r="A24" s="13">
        <v>1967</v>
      </c>
      <c r="B24" s="20">
        <v>3</v>
      </c>
      <c r="C24" s="20">
        <v>0</v>
      </c>
      <c r="D24" s="20">
        <v>0</v>
      </c>
      <c r="E24" s="14"/>
    </row>
    <row r="25" spans="1:5" x14ac:dyDescent="0.25">
      <c r="A25" s="13">
        <v>1968</v>
      </c>
      <c r="B25" s="20">
        <v>2</v>
      </c>
      <c r="C25" s="20">
        <v>0</v>
      </c>
      <c r="D25" s="20">
        <v>0</v>
      </c>
      <c r="E25" s="14"/>
    </row>
    <row r="26" spans="1:5" x14ac:dyDescent="0.25">
      <c r="A26" s="13">
        <v>1969</v>
      </c>
      <c r="B26" s="20">
        <v>5</v>
      </c>
      <c r="C26" s="20">
        <v>0</v>
      </c>
      <c r="D26" s="20">
        <v>0</v>
      </c>
      <c r="E26" s="14"/>
    </row>
    <row r="27" spans="1:5" x14ac:dyDescent="0.25">
      <c r="A27" s="13">
        <v>1970</v>
      </c>
      <c r="B27" s="20">
        <v>6</v>
      </c>
      <c r="C27" s="20">
        <v>0</v>
      </c>
      <c r="D27" s="20">
        <v>0</v>
      </c>
      <c r="E27" s="14"/>
    </row>
    <row r="28" spans="1:5" x14ac:dyDescent="0.25">
      <c r="A28" s="13">
        <v>1971</v>
      </c>
      <c r="B28" s="20">
        <v>7</v>
      </c>
      <c r="C28" s="20">
        <v>0</v>
      </c>
      <c r="D28" s="20">
        <v>0</v>
      </c>
      <c r="E28" s="14"/>
    </row>
    <row r="29" spans="1:5" x14ac:dyDescent="0.25">
      <c r="A29" s="13">
        <v>1972</v>
      </c>
      <c r="B29" s="20">
        <v>5</v>
      </c>
      <c r="C29" s="20">
        <v>0</v>
      </c>
      <c r="D29" s="20">
        <v>0</v>
      </c>
      <c r="E29" s="14"/>
    </row>
    <row r="30" spans="1:5" x14ac:dyDescent="0.25">
      <c r="A30" s="13">
        <v>1973</v>
      </c>
      <c r="B30" s="20">
        <v>7</v>
      </c>
      <c r="C30" s="20">
        <v>0</v>
      </c>
      <c r="D30" s="20">
        <v>0</v>
      </c>
      <c r="E30" s="14"/>
    </row>
    <row r="31" spans="1:5" x14ac:dyDescent="0.25">
      <c r="A31" s="13">
        <v>1974</v>
      </c>
      <c r="B31" s="20">
        <v>4</v>
      </c>
      <c r="C31" s="20">
        <v>0</v>
      </c>
      <c r="D31" s="20">
        <v>0</v>
      </c>
      <c r="E31" s="14"/>
    </row>
    <row r="32" spans="1:5" x14ac:dyDescent="0.25">
      <c r="A32" s="13">
        <v>1975</v>
      </c>
      <c r="B32" s="20">
        <v>5</v>
      </c>
      <c r="C32" s="20">
        <v>1</v>
      </c>
      <c r="D32" s="20">
        <f t="shared" ref="D32:D50" si="0">C32/2.5/0.009</f>
        <v>44.44444444444445</v>
      </c>
      <c r="E32" s="14"/>
    </row>
    <row r="33" spans="1:5" x14ac:dyDescent="0.25">
      <c r="A33" s="13">
        <v>1976</v>
      </c>
      <c r="B33" s="20">
        <v>6</v>
      </c>
      <c r="C33" s="20">
        <v>2</v>
      </c>
      <c r="D33" s="20">
        <f t="shared" si="0"/>
        <v>88.8888888888889</v>
      </c>
      <c r="E33" s="14"/>
    </row>
    <row r="34" spans="1:5" x14ac:dyDescent="0.25">
      <c r="A34" s="13">
        <v>1977</v>
      </c>
      <c r="B34" s="20">
        <v>7</v>
      </c>
      <c r="C34" s="20">
        <v>3</v>
      </c>
      <c r="D34" s="20">
        <f t="shared" si="0"/>
        <v>133.33333333333334</v>
      </c>
      <c r="E34" s="14"/>
    </row>
    <row r="35" spans="1:5" x14ac:dyDescent="0.25">
      <c r="A35" s="13">
        <v>1978</v>
      </c>
      <c r="B35" s="20">
        <v>6</v>
      </c>
      <c r="C35" s="20">
        <v>5</v>
      </c>
      <c r="D35" s="20">
        <f t="shared" si="0"/>
        <v>222.22222222222223</v>
      </c>
      <c r="E35" s="14"/>
    </row>
    <row r="36" spans="1:5" x14ac:dyDescent="0.25">
      <c r="A36" s="13">
        <v>1979</v>
      </c>
      <c r="B36" s="20">
        <v>7</v>
      </c>
      <c r="C36" s="20">
        <v>6</v>
      </c>
      <c r="D36" s="20">
        <f t="shared" si="0"/>
        <v>266.66666666666669</v>
      </c>
      <c r="E36" s="14"/>
    </row>
    <row r="37" spans="1:5" x14ac:dyDescent="0.25">
      <c r="A37" s="13">
        <v>1980</v>
      </c>
      <c r="B37" s="20">
        <v>7</v>
      </c>
      <c r="C37" s="20">
        <v>9</v>
      </c>
      <c r="D37" s="20">
        <f t="shared" si="0"/>
        <v>400.00000000000006</v>
      </c>
      <c r="E37" s="14"/>
    </row>
    <row r="38" spans="1:5" x14ac:dyDescent="0.25">
      <c r="A38" s="13">
        <v>1981</v>
      </c>
      <c r="B38" s="20">
        <v>6</v>
      </c>
      <c r="C38" s="20">
        <v>8</v>
      </c>
      <c r="D38" s="20">
        <f t="shared" si="0"/>
        <v>355.5555555555556</v>
      </c>
      <c r="E38" s="14"/>
    </row>
    <row r="39" spans="1:5" x14ac:dyDescent="0.25">
      <c r="A39" s="13">
        <v>1982</v>
      </c>
      <c r="B39" s="20">
        <v>6</v>
      </c>
      <c r="C39" s="20">
        <v>7</v>
      </c>
      <c r="D39" s="20">
        <f t="shared" si="0"/>
        <v>311.11111111111114</v>
      </c>
      <c r="E39" s="14"/>
    </row>
    <row r="40" spans="1:5" x14ac:dyDescent="0.25">
      <c r="A40" s="13">
        <v>1983</v>
      </c>
      <c r="B40" s="20">
        <v>7</v>
      </c>
      <c r="C40" s="20">
        <v>6</v>
      </c>
      <c r="D40" s="20">
        <f t="shared" si="0"/>
        <v>266.66666666666669</v>
      </c>
      <c r="E40" s="14"/>
    </row>
    <row r="41" spans="1:5" x14ac:dyDescent="0.25">
      <c r="A41" s="13">
        <v>1984</v>
      </c>
      <c r="B41" s="20">
        <v>9</v>
      </c>
      <c r="C41" s="20">
        <v>5</v>
      </c>
      <c r="D41" s="20">
        <f t="shared" si="0"/>
        <v>222.22222222222223</v>
      </c>
      <c r="E41" s="14"/>
    </row>
    <row r="42" spans="1:5" x14ac:dyDescent="0.25">
      <c r="A42" s="13">
        <v>1985</v>
      </c>
      <c r="B42" s="20">
        <v>11</v>
      </c>
      <c r="C42" s="20">
        <v>5</v>
      </c>
      <c r="D42" s="20">
        <f t="shared" si="0"/>
        <v>222.22222222222223</v>
      </c>
      <c r="E42" s="14"/>
    </row>
    <row r="43" spans="1:5" x14ac:dyDescent="0.25">
      <c r="A43" s="13">
        <v>1986</v>
      </c>
      <c r="B43" s="20">
        <v>15</v>
      </c>
      <c r="C43" s="20">
        <v>6</v>
      </c>
      <c r="D43" s="20">
        <f t="shared" si="0"/>
        <v>266.66666666666669</v>
      </c>
      <c r="E43" s="14"/>
    </row>
    <row r="44" spans="1:5" x14ac:dyDescent="0.25">
      <c r="A44" s="13">
        <v>1987</v>
      </c>
      <c r="B44" s="20">
        <v>19</v>
      </c>
      <c r="C44" s="20">
        <v>6</v>
      </c>
      <c r="D44" s="20">
        <f t="shared" si="0"/>
        <v>266.66666666666669</v>
      </c>
      <c r="E44" s="14"/>
    </row>
    <row r="45" spans="1:5" x14ac:dyDescent="0.25">
      <c r="A45" s="13">
        <v>1988</v>
      </c>
      <c r="B45" s="20">
        <v>33</v>
      </c>
      <c r="C45" s="20">
        <v>6</v>
      </c>
      <c r="D45" s="20">
        <f t="shared" si="0"/>
        <v>266.66666666666669</v>
      </c>
      <c r="E45" s="14"/>
    </row>
    <row r="46" spans="1:5" x14ac:dyDescent="0.25">
      <c r="A46" s="13">
        <v>1989</v>
      </c>
      <c r="B46" s="20">
        <v>36</v>
      </c>
      <c r="C46" s="20">
        <v>7</v>
      </c>
      <c r="D46" s="20">
        <f t="shared" si="0"/>
        <v>311.11111111111114</v>
      </c>
      <c r="E46" s="14"/>
    </row>
    <row r="47" spans="1:5" x14ac:dyDescent="0.25">
      <c r="A47" s="13">
        <v>1990</v>
      </c>
      <c r="B47" s="20">
        <v>30</v>
      </c>
      <c r="C47" s="20">
        <v>8</v>
      </c>
      <c r="D47" s="20">
        <f t="shared" si="0"/>
        <v>355.5555555555556</v>
      </c>
      <c r="E47" s="14"/>
    </row>
    <row r="48" spans="1:5" x14ac:dyDescent="0.25">
      <c r="A48" s="13">
        <v>1991</v>
      </c>
      <c r="B48" s="20">
        <v>28</v>
      </c>
      <c r="C48" s="20">
        <v>11</v>
      </c>
      <c r="D48" s="20">
        <f t="shared" si="0"/>
        <v>488.88888888888897</v>
      </c>
      <c r="E48" s="14"/>
    </row>
    <row r="49" spans="1:5" x14ac:dyDescent="0.25">
      <c r="A49" s="13">
        <v>1992</v>
      </c>
      <c r="B49" s="20">
        <v>29</v>
      </c>
      <c r="C49" s="20">
        <v>10</v>
      </c>
      <c r="D49" s="20">
        <f t="shared" si="0"/>
        <v>444.44444444444446</v>
      </c>
      <c r="E49" s="14"/>
    </row>
    <row r="50" spans="1:5" x14ac:dyDescent="0.25">
      <c r="A50" s="13">
        <v>1993</v>
      </c>
      <c r="B50" s="20">
        <v>25</v>
      </c>
      <c r="C50" s="20">
        <v>6</v>
      </c>
      <c r="D50" s="20">
        <f t="shared" si="0"/>
        <v>266.66666666666669</v>
      </c>
      <c r="E50" s="14"/>
    </row>
    <row r="51" spans="1:5" x14ac:dyDescent="0.25">
      <c r="A51" s="13">
        <v>1994</v>
      </c>
      <c r="B51" s="21"/>
      <c r="C51" s="21"/>
      <c r="D51" s="21"/>
    </row>
    <row r="52" spans="1:5" x14ac:dyDescent="0.25">
      <c r="A52" s="13">
        <v>1995</v>
      </c>
      <c r="B52" s="21"/>
      <c r="C52" s="20">
        <f t="shared" ref="C52:C60" si="1">D52*(9.2)*2.5/1000</f>
        <v>9.2086019999999991</v>
      </c>
      <c r="D52" s="5">
        <v>400.37400000000002</v>
      </c>
    </row>
    <row r="53" spans="1:5" x14ac:dyDescent="0.25">
      <c r="A53" s="13">
        <v>1996</v>
      </c>
      <c r="B53" s="21"/>
      <c r="C53" s="20">
        <f t="shared" si="1"/>
        <v>9.979538999999999</v>
      </c>
      <c r="D53" s="5">
        <v>433.89299999999997</v>
      </c>
    </row>
    <row r="54" spans="1:5" x14ac:dyDescent="0.25">
      <c r="A54" s="13">
        <v>1997</v>
      </c>
      <c r="B54" s="20"/>
      <c r="C54" s="20">
        <f t="shared" si="1"/>
        <v>10.487448000000001</v>
      </c>
      <c r="D54" s="5">
        <v>455.976</v>
      </c>
    </row>
    <row r="55" spans="1:5" x14ac:dyDescent="0.25">
      <c r="A55" s="13">
        <v>1998</v>
      </c>
      <c r="B55" s="21"/>
      <c r="C55" s="20">
        <f t="shared" si="1"/>
        <v>10.868373999999999</v>
      </c>
      <c r="D55" s="5">
        <v>472.53800000000001</v>
      </c>
    </row>
    <row r="56" spans="1:5" x14ac:dyDescent="0.25">
      <c r="A56" s="13">
        <v>1999</v>
      </c>
      <c r="B56" s="21"/>
      <c r="C56" s="20">
        <f t="shared" si="1"/>
        <v>8.9088199999999986</v>
      </c>
      <c r="D56" s="5">
        <v>387.34</v>
      </c>
    </row>
    <row r="57" spans="1:5" x14ac:dyDescent="0.25">
      <c r="A57" s="13">
        <v>2000</v>
      </c>
      <c r="B57" s="21"/>
      <c r="C57" s="20">
        <f t="shared" si="1"/>
        <v>10.196681999999999</v>
      </c>
      <c r="D57" s="5">
        <v>443.334</v>
      </c>
      <c r="E57" s="23"/>
    </row>
    <row r="58" spans="1:5" x14ac:dyDescent="0.25">
      <c r="A58" s="13">
        <v>2001</v>
      </c>
      <c r="B58" s="21"/>
      <c r="C58" s="20">
        <f t="shared" si="1"/>
        <v>11.294195999999999</v>
      </c>
      <c r="D58" s="5">
        <v>491.05200000000002</v>
      </c>
      <c r="E58" s="23"/>
    </row>
    <row r="59" spans="1:5" x14ac:dyDescent="0.25">
      <c r="A59" s="13">
        <v>2002</v>
      </c>
      <c r="B59" s="21"/>
      <c r="C59" s="20">
        <f t="shared" si="1"/>
        <v>10.998323999999997</v>
      </c>
      <c r="D59" s="5">
        <v>478.18799999999999</v>
      </c>
      <c r="E59" s="23"/>
    </row>
    <row r="60" spans="1:5" x14ac:dyDescent="0.25">
      <c r="A60" s="13">
        <v>2003</v>
      </c>
      <c r="B60" s="21"/>
      <c r="C60" s="20">
        <f t="shared" si="1"/>
        <v>11.341921000000001</v>
      </c>
      <c r="D60" s="5">
        <v>493.12700000000001</v>
      </c>
      <c r="E60" s="23"/>
    </row>
    <row r="61" spans="1:5" x14ac:dyDescent="0.25">
      <c r="A61" s="13">
        <v>2004</v>
      </c>
      <c r="B61" s="21"/>
      <c r="C61" s="25">
        <v>10.8</v>
      </c>
      <c r="D61" s="5">
        <v>449.02499999999998</v>
      </c>
      <c r="E61" s="23"/>
    </row>
    <row r="62" spans="1:5" x14ac:dyDescent="0.25">
      <c r="A62" s="13">
        <v>2005</v>
      </c>
      <c r="B62" s="21"/>
      <c r="C62" s="25">
        <v>15.1</v>
      </c>
      <c r="D62" s="5">
        <v>699.721</v>
      </c>
      <c r="E62" s="23"/>
    </row>
    <row r="63" spans="1:5" x14ac:dyDescent="0.25">
      <c r="A63" s="13">
        <v>2006</v>
      </c>
      <c r="B63" s="21"/>
      <c r="C63" s="20">
        <f t="shared" ref="C63:C76" si="2">D63*(9.2)*2.5/1000</f>
        <v>11.492777999999998</v>
      </c>
      <c r="D63" s="5">
        <v>499.68599999999998</v>
      </c>
      <c r="E63" s="23"/>
    </row>
    <row r="64" spans="1:5" x14ac:dyDescent="0.25">
      <c r="A64" s="13">
        <v>2007</v>
      </c>
      <c r="B64" s="21"/>
      <c r="C64" s="20">
        <f t="shared" si="2"/>
        <v>13.133505999999999</v>
      </c>
      <c r="D64" s="5">
        <v>571.02200000000005</v>
      </c>
      <c r="E64" s="23"/>
    </row>
    <row r="65" spans="1:5" x14ac:dyDescent="0.25">
      <c r="A65" s="13">
        <v>2008</v>
      </c>
      <c r="B65" s="20"/>
      <c r="C65" s="20">
        <f t="shared" si="2"/>
        <v>13.790339999999999</v>
      </c>
      <c r="D65" s="5">
        <v>599.58000000000004</v>
      </c>
      <c r="E65" s="23"/>
    </row>
    <row r="66" spans="1:5" x14ac:dyDescent="0.25">
      <c r="A66" s="13">
        <v>2009</v>
      </c>
      <c r="B66" s="20"/>
      <c r="C66" s="20">
        <f t="shared" si="2"/>
        <v>12.927333999999998</v>
      </c>
      <c r="D66" s="5">
        <v>562.05799999999999</v>
      </c>
      <c r="E66" s="23"/>
    </row>
    <row r="67" spans="1:5" x14ac:dyDescent="0.25">
      <c r="A67" s="13">
        <v>2010</v>
      </c>
      <c r="B67" s="20"/>
      <c r="C67" s="20">
        <f t="shared" si="2"/>
        <v>11.184739</v>
      </c>
      <c r="D67" s="5">
        <v>486.29300000000001</v>
      </c>
      <c r="E67" s="23"/>
    </row>
    <row r="68" spans="1:5" x14ac:dyDescent="0.25">
      <c r="A68" s="13">
        <v>2011</v>
      </c>
      <c r="B68" s="20"/>
      <c r="C68" s="20">
        <f t="shared" si="2"/>
        <v>12.343110999999999</v>
      </c>
      <c r="D68" s="5">
        <v>536.65700000000004</v>
      </c>
      <c r="E68" s="23"/>
    </row>
    <row r="69" spans="1:5" x14ac:dyDescent="0.25">
      <c r="A69" s="13">
        <v>2012</v>
      </c>
      <c r="B69" s="20"/>
      <c r="C69" s="20">
        <f t="shared" si="2"/>
        <v>13.599508999999998</v>
      </c>
      <c r="D69" s="5">
        <v>591.28300000000002</v>
      </c>
      <c r="E69" s="23"/>
    </row>
    <row r="70" spans="1:5" x14ac:dyDescent="0.25">
      <c r="A70" s="13">
        <v>2013</v>
      </c>
      <c r="B70" s="20"/>
      <c r="C70" s="20">
        <f t="shared" si="2"/>
        <v>11.751458999999999</v>
      </c>
      <c r="D70" s="5">
        <v>510.93299999999999</v>
      </c>
      <c r="E70" s="23"/>
    </row>
    <row r="71" spans="1:5" x14ac:dyDescent="0.25">
      <c r="A71" s="13">
        <v>2014</v>
      </c>
      <c r="B71" s="20"/>
      <c r="C71" s="20">
        <f t="shared" si="2"/>
        <v>12.467908999999997</v>
      </c>
      <c r="D71" s="5">
        <v>542.08299999999997</v>
      </c>
      <c r="E71" s="23"/>
    </row>
    <row r="72" spans="1:5" x14ac:dyDescent="0.25">
      <c r="A72" s="13">
        <v>2015</v>
      </c>
      <c r="B72" s="20"/>
      <c r="C72" s="20">
        <f t="shared" si="2"/>
        <v>10.045572</v>
      </c>
      <c r="D72" s="5">
        <v>436.76400000000001</v>
      </c>
      <c r="E72" s="23"/>
    </row>
    <row r="73" spans="1:5" x14ac:dyDescent="0.25">
      <c r="A73" s="13">
        <v>2016</v>
      </c>
      <c r="B73" s="20"/>
      <c r="C73" s="20">
        <f t="shared" si="2"/>
        <v>9.8299009999999978</v>
      </c>
      <c r="D73" s="5">
        <v>427.387</v>
      </c>
      <c r="E73" s="23"/>
    </row>
    <row r="74" spans="1:5" x14ac:dyDescent="0.25">
      <c r="A74" s="13">
        <v>2017</v>
      </c>
      <c r="B74" s="20"/>
      <c r="C74" s="20">
        <f t="shared" si="2"/>
        <v>10.351357</v>
      </c>
      <c r="D74" s="5">
        <v>450.05900000000003</v>
      </c>
      <c r="E74" s="23"/>
    </row>
    <row r="75" spans="1:5" x14ac:dyDescent="0.25">
      <c r="A75" s="13">
        <v>2018</v>
      </c>
      <c r="B75" s="20"/>
      <c r="C75" s="20">
        <f t="shared" si="2"/>
        <v>8.2984229999999997</v>
      </c>
      <c r="D75" s="5">
        <v>360.80099999999999</v>
      </c>
      <c r="E75" s="23"/>
    </row>
    <row r="76" spans="1:5" x14ac:dyDescent="0.25">
      <c r="A76" s="13">
        <v>2019</v>
      </c>
      <c r="B76" s="20"/>
      <c r="C76" s="20">
        <f t="shared" si="2"/>
        <v>14.018108999999997</v>
      </c>
      <c r="D76" s="5">
        <v>609.48299999999995</v>
      </c>
      <c r="E76" s="23"/>
    </row>
    <row r="77" spans="1:5" x14ac:dyDescent="0.25">
      <c r="A77" s="13">
        <v>2020</v>
      </c>
      <c r="E77" s="23"/>
    </row>
    <row r="78" spans="1:5" x14ac:dyDescent="0.25">
      <c r="E78" s="23"/>
    </row>
    <row r="79" spans="1:5" x14ac:dyDescent="0.25">
      <c r="E79" s="23"/>
    </row>
    <row r="80" spans="1:5" x14ac:dyDescent="0.25">
      <c r="E80" s="23"/>
    </row>
    <row r="81" spans="5:5" x14ac:dyDescent="0.25">
      <c r="E81" s="2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F8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13.5703125" defaultRowHeight="15" x14ac:dyDescent="0.25"/>
  <cols>
    <col min="1" max="1" width="7" style="2" customWidth="1"/>
    <col min="2" max="4" width="20.140625" style="5" customWidth="1"/>
    <col min="5" max="16384" width="13.5703125" style="4"/>
  </cols>
  <sheetData>
    <row r="1" spans="1:6" s="3" customFormat="1" x14ac:dyDescent="0.25">
      <c r="A1" s="17" t="s">
        <v>0</v>
      </c>
      <c r="B1" s="16" t="s">
        <v>3</v>
      </c>
      <c r="C1" s="16" t="s">
        <v>2</v>
      </c>
      <c r="D1" s="16" t="s">
        <v>1</v>
      </c>
    </row>
    <row r="2" spans="1:6" s="1" customFormat="1" x14ac:dyDescent="0.25">
      <c r="A2" s="9">
        <v>1945</v>
      </c>
      <c r="B2" s="5"/>
      <c r="C2" s="5"/>
      <c r="D2" s="5"/>
    </row>
    <row r="3" spans="1:6" s="1" customFormat="1" x14ac:dyDescent="0.25">
      <c r="A3" s="9">
        <v>1946</v>
      </c>
      <c r="B3" s="5"/>
      <c r="C3" s="5"/>
      <c r="D3" s="5"/>
    </row>
    <row r="4" spans="1:6" s="1" customFormat="1" x14ac:dyDescent="0.25">
      <c r="A4" s="9">
        <v>1947</v>
      </c>
      <c r="B4" s="5"/>
      <c r="C4" s="31">
        <v>0</v>
      </c>
      <c r="D4" s="31">
        <v>0</v>
      </c>
    </row>
    <row r="5" spans="1:6" s="1" customFormat="1" x14ac:dyDescent="0.25">
      <c r="A5" s="9">
        <v>1948</v>
      </c>
      <c r="B5" s="5"/>
      <c r="C5" s="5"/>
      <c r="D5" s="5"/>
    </row>
    <row r="6" spans="1:6" s="1" customFormat="1" x14ac:dyDescent="0.25">
      <c r="A6" s="9">
        <v>1949</v>
      </c>
      <c r="B6" s="5"/>
      <c r="C6" s="5"/>
      <c r="D6" s="5"/>
    </row>
    <row r="7" spans="1:6" s="1" customFormat="1" x14ac:dyDescent="0.25">
      <c r="A7" s="9">
        <v>1950</v>
      </c>
      <c r="B7" s="6"/>
      <c r="C7" s="6"/>
      <c r="D7" s="6"/>
    </row>
    <row r="8" spans="1:6" s="1" customFormat="1" x14ac:dyDescent="0.25">
      <c r="A8" s="9">
        <v>1951</v>
      </c>
      <c r="B8" s="6"/>
      <c r="C8" s="6"/>
      <c r="D8" s="6"/>
    </row>
    <row r="9" spans="1:6" s="1" customFormat="1" x14ac:dyDescent="0.25">
      <c r="A9" s="9">
        <v>1952</v>
      </c>
      <c r="B9" s="6"/>
      <c r="C9" s="6"/>
      <c r="D9" s="6"/>
    </row>
    <row r="10" spans="1:6" s="1" customFormat="1" x14ac:dyDescent="0.25">
      <c r="A10" s="9">
        <v>1953</v>
      </c>
      <c r="B10" s="5">
        <v>1.1659999999999999</v>
      </c>
      <c r="C10" s="5">
        <v>0.89</v>
      </c>
      <c r="D10" s="20">
        <f>C10/2.5/0.009</f>
        <v>39.555555555555557</v>
      </c>
      <c r="F10" s="7"/>
    </row>
    <row r="11" spans="1:6" s="1" customFormat="1" x14ac:dyDescent="0.25">
      <c r="A11" s="9">
        <v>1954</v>
      </c>
      <c r="B11" s="5">
        <f>12*0.146</f>
        <v>1.7519999999999998</v>
      </c>
      <c r="C11" s="6"/>
      <c r="D11" s="20"/>
      <c r="F11" s="7"/>
    </row>
    <row r="12" spans="1:6" s="1" customFormat="1" x14ac:dyDescent="0.25">
      <c r="A12" s="9">
        <v>1955</v>
      </c>
      <c r="B12" s="5">
        <f>12*0.18</f>
        <v>2.16</v>
      </c>
      <c r="C12" s="6"/>
      <c r="D12" s="20"/>
      <c r="F12" s="7"/>
    </row>
    <row r="13" spans="1:6" s="1" customFormat="1" x14ac:dyDescent="0.25">
      <c r="A13" s="9">
        <v>1956</v>
      </c>
      <c r="B13" s="5">
        <f>12*0.291</f>
        <v>3.492</v>
      </c>
      <c r="C13" s="6"/>
      <c r="D13" s="20"/>
      <c r="F13" s="7"/>
    </row>
    <row r="14" spans="1:6" s="1" customFormat="1" x14ac:dyDescent="0.25">
      <c r="A14" s="9">
        <v>1957</v>
      </c>
      <c r="B14" s="5">
        <f>12*0.353</f>
        <v>4.2359999999999998</v>
      </c>
      <c r="C14" s="6"/>
      <c r="D14" s="20"/>
      <c r="F14" s="7"/>
    </row>
    <row r="15" spans="1:6" s="1" customFormat="1" x14ac:dyDescent="0.25">
      <c r="A15" s="9">
        <v>1958</v>
      </c>
      <c r="B15" s="5">
        <f>12*0.333</f>
        <v>3.9960000000000004</v>
      </c>
      <c r="C15" s="5">
        <f>12*0.5638</f>
        <v>6.7655999999999992</v>
      </c>
      <c r="D15" s="20">
        <f>C15/2.5/0.009</f>
        <v>300.69333333333333</v>
      </c>
      <c r="E15" s="7"/>
      <c r="F15" s="7"/>
    </row>
    <row r="16" spans="1:6" s="1" customFormat="1" x14ac:dyDescent="0.25">
      <c r="A16" s="9">
        <v>1959</v>
      </c>
      <c r="B16" s="5">
        <f>12*0.399</f>
        <v>4.7880000000000003</v>
      </c>
      <c r="C16" s="6"/>
      <c r="D16" s="20"/>
      <c r="E16" s="7"/>
      <c r="F16" s="7"/>
    </row>
    <row r="17" spans="1:6" s="1" customFormat="1" x14ac:dyDescent="0.25">
      <c r="A17" s="9">
        <v>1960</v>
      </c>
      <c r="B17" s="5">
        <f>12*0.543</f>
        <v>6.516</v>
      </c>
      <c r="C17" s="5">
        <f>12*1.09</f>
        <v>13.080000000000002</v>
      </c>
      <c r="D17" s="20">
        <f t="shared" ref="D17:D49" si="0">C17/2.5/0.009</f>
        <v>581.33333333333348</v>
      </c>
      <c r="E17" s="7"/>
      <c r="F17" s="7"/>
    </row>
    <row r="18" spans="1:6" s="1" customFormat="1" x14ac:dyDescent="0.25">
      <c r="A18" s="9">
        <v>1961</v>
      </c>
      <c r="B18" s="5">
        <v>4</v>
      </c>
      <c r="C18" s="5">
        <v>17</v>
      </c>
      <c r="D18" s="20">
        <f t="shared" si="0"/>
        <v>755.55555555555554</v>
      </c>
      <c r="E18" s="7"/>
      <c r="F18" s="7"/>
    </row>
    <row r="19" spans="1:6" s="1" customFormat="1" x14ac:dyDescent="0.25">
      <c r="A19" s="9">
        <v>1962</v>
      </c>
      <c r="B19" s="5">
        <v>9</v>
      </c>
      <c r="C19" s="5">
        <v>20</v>
      </c>
      <c r="D19" s="20">
        <f t="shared" si="0"/>
        <v>888.88888888888891</v>
      </c>
      <c r="E19" s="7"/>
      <c r="F19" s="7"/>
    </row>
    <row r="20" spans="1:6" s="1" customFormat="1" x14ac:dyDescent="0.25">
      <c r="A20" s="9">
        <v>1963</v>
      </c>
      <c r="B20" s="5">
        <v>11</v>
      </c>
      <c r="C20" s="5">
        <v>21</v>
      </c>
      <c r="D20" s="20">
        <f t="shared" si="0"/>
        <v>933.33333333333348</v>
      </c>
      <c r="E20" s="7"/>
      <c r="F20" s="7"/>
    </row>
    <row r="21" spans="1:6" s="1" customFormat="1" x14ac:dyDescent="0.25">
      <c r="A21" s="9">
        <v>1964</v>
      </c>
      <c r="B21" s="5">
        <v>11</v>
      </c>
      <c r="C21" s="5">
        <v>25</v>
      </c>
      <c r="D21" s="20">
        <f t="shared" si="0"/>
        <v>1111.1111111111111</v>
      </c>
      <c r="E21" s="7"/>
      <c r="F21" s="7"/>
    </row>
    <row r="22" spans="1:6" s="1" customFormat="1" x14ac:dyDescent="0.25">
      <c r="A22" s="9">
        <v>1965</v>
      </c>
      <c r="B22" s="5">
        <v>14</v>
      </c>
      <c r="C22" s="5">
        <v>34</v>
      </c>
      <c r="D22" s="20">
        <f t="shared" si="0"/>
        <v>1511.1111111111111</v>
      </c>
      <c r="E22" s="7"/>
      <c r="F22" s="7"/>
    </row>
    <row r="23" spans="1:6" s="1" customFormat="1" x14ac:dyDescent="0.25">
      <c r="A23" s="9">
        <v>1966</v>
      </c>
      <c r="B23" s="5">
        <v>16</v>
      </c>
      <c r="C23" s="5">
        <v>32</v>
      </c>
      <c r="D23" s="20">
        <f t="shared" si="0"/>
        <v>1422.2222222222224</v>
      </c>
      <c r="E23" s="7"/>
      <c r="F23" s="7"/>
    </row>
    <row r="24" spans="1:6" s="1" customFormat="1" x14ac:dyDescent="0.25">
      <c r="A24" s="9">
        <v>1967</v>
      </c>
      <c r="B24" s="5">
        <v>19</v>
      </c>
      <c r="C24" s="5">
        <v>36</v>
      </c>
      <c r="D24" s="20">
        <f t="shared" si="0"/>
        <v>1600.0000000000002</v>
      </c>
      <c r="E24" s="7"/>
      <c r="F24" s="7"/>
    </row>
    <row r="25" spans="1:6" s="1" customFormat="1" x14ac:dyDescent="0.25">
      <c r="A25" s="9">
        <v>1968</v>
      </c>
      <c r="B25" s="5">
        <v>21</v>
      </c>
      <c r="C25" s="5">
        <v>37</v>
      </c>
      <c r="D25" s="20">
        <f t="shared" si="0"/>
        <v>1644.4444444444446</v>
      </c>
      <c r="E25" s="7"/>
      <c r="F25" s="7"/>
    </row>
    <row r="26" spans="1:6" s="1" customFormat="1" x14ac:dyDescent="0.25">
      <c r="A26" s="9">
        <v>1969</v>
      </c>
      <c r="B26" s="5">
        <v>21</v>
      </c>
      <c r="C26" s="5">
        <v>42</v>
      </c>
      <c r="D26" s="20">
        <f t="shared" si="0"/>
        <v>1866.666666666667</v>
      </c>
      <c r="E26" s="7"/>
      <c r="F26" s="7"/>
    </row>
    <row r="27" spans="1:6" s="1" customFormat="1" x14ac:dyDescent="0.25">
      <c r="A27" s="9">
        <v>1970</v>
      </c>
      <c r="B27" s="5">
        <v>25</v>
      </c>
      <c r="C27" s="5">
        <v>47</v>
      </c>
      <c r="D27" s="20">
        <f t="shared" si="0"/>
        <v>2088.8888888888891</v>
      </c>
      <c r="E27" s="7"/>
      <c r="F27" s="7"/>
    </row>
    <row r="28" spans="1:6" s="1" customFormat="1" x14ac:dyDescent="0.25">
      <c r="A28" s="9">
        <v>1971</v>
      </c>
      <c r="B28" s="5">
        <v>28</v>
      </c>
      <c r="C28" s="5">
        <v>45</v>
      </c>
      <c r="D28" s="20">
        <f t="shared" si="0"/>
        <v>2000.0000000000002</v>
      </c>
      <c r="E28" s="7"/>
      <c r="F28" s="7"/>
    </row>
    <row r="29" spans="1:6" s="1" customFormat="1" x14ac:dyDescent="0.25">
      <c r="A29" s="9">
        <v>1972</v>
      </c>
      <c r="B29" s="5">
        <v>27</v>
      </c>
      <c r="C29" s="5">
        <v>44</v>
      </c>
      <c r="D29" s="20">
        <f t="shared" si="0"/>
        <v>1955.5555555555559</v>
      </c>
      <c r="E29" s="7"/>
      <c r="F29" s="7"/>
    </row>
    <row r="30" spans="1:6" s="1" customFormat="1" x14ac:dyDescent="0.25">
      <c r="A30" s="9">
        <v>1973</v>
      </c>
      <c r="B30" s="5">
        <v>25</v>
      </c>
      <c r="C30" s="5">
        <v>40</v>
      </c>
      <c r="D30" s="20">
        <f t="shared" si="0"/>
        <v>1777.7777777777778</v>
      </c>
      <c r="E30" s="7"/>
      <c r="F30" s="7"/>
    </row>
    <row r="31" spans="1:6" s="1" customFormat="1" x14ac:dyDescent="0.25">
      <c r="A31" s="9">
        <v>1974</v>
      </c>
      <c r="B31" s="5">
        <v>24</v>
      </c>
      <c r="C31" s="5">
        <v>34</v>
      </c>
      <c r="D31" s="20">
        <f t="shared" si="0"/>
        <v>1511.1111111111111</v>
      </c>
      <c r="E31" s="7"/>
      <c r="F31" s="7"/>
    </row>
    <row r="32" spans="1:6" s="1" customFormat="1" x14ac:dyDescent="0.25">
      <c r="A32" s="9">
        <v>1975</v>
      </c>
      <c r="B32" s="5">
        <v>20</v>
      </c>
      <c r="C32" s="5">
        <v>34</v>
      </c>
      <c r="D32" s="20">
        <f t="shared" si="0"/>
        <v>1511.1111111111111</v>
      </c>
      <c r="E32" s="7"/>
      <c r="F32" s="7"/>
    </row>
    <row r="33" spans="1:6" s="1" customFormat="1" x14ac:dyDescent="0.25">
      <c r="A33" s="9">
        <v>1976</v>
      </c>
      <c r="B33" s="5">
        <v>27</v>
      </c>
      <c r="C33" s="5">
        <v>32</v>
      </c>
      <c r="D33" s="20">
        <f t="shared" si="0"/>
        <v>1422.2222222222224</v>
      </c>
      <c r="E33" s="7"/>
      <c r="F33" s="7"/>
    </row>
    <row r="34" spans="1:6" s="1" customFormat="1" x14ac:dyDescent="0.25">
      <c r="A34" s="9">
        <v>1977</v>
      </c>
      <c r="B34" s="5">
        <v>26</v>
      </c>
      <c r="C34" s="5">
        <v>26</v>
      </c>
      <c r="D34" s="20">
        <f t="shared" si="0"/>
        <v>1155.5555555555557</v>
      </c>
      <c r="E34" s="7"/>
      <c r="F34" s="7"/>
    </row>
    <row r="35" spans="1:6" s="1" customFormat="1" x14ac:dyDescent="0.25">
      <c r="A35" s="9">
        <v>1978</v>
      </c>
      <c r="B35" s="5">
        <v>28</v>
      </c>
      <c r="C35" s="5">
        <v>33</v>
      </c>
      <c r="D35" s="20">
        <f t="shared" si="0"/>
        <v>1466.6666666666667</v>
      </c>
      <c r="E35" s="7"/>
      <c r="F35" s="7"/>
    </row>
    <row r="36" spans="1:6" s="1" customFormat="1" x14ac:dyDescent="0.25">
      <c r="A36" s="9">
        <v>1979</v>
      </c>
      <c r="B36" s="5">
        <v>28</v>
      </c>
      <c r="C36" s="5">
        <v>41</v>
      </c>
      <c r="D36" s="20">
        <f t="shared" si="0"/>
        <v>1822.2222222222222</v>
      </c>
      <c r="E36" s="7"/>
      <c r="F36" s="7"/>
    </row>
    <row r="37" spans="1:6" s="1" customFormat="1" x14ac:dyDescent="0.25">
      <c r="A37" s="9">
        <v>1980</v>
      </c>
      <c r="B37" s="5">
        <v>27</v>
      </c>
      <c r="C37" s="5">
        <v>54</v>
      </c>
      <c r="D37" s="20">
        <f t="shared" si="0"/>
        <v>2400.0000000000005</v>
      </c>
      <c r="E37" s="7"/>
      <c r="F37" s="7"/>
    </row>
    <row r="38" spans="1:6" s="1" customFormat="1" x14ac:dyDescent="0.25">
      <c r="A38" s="9">
        <v>1981</v>
      </c>
      <c r="B38" s="5">
        <v>28</v>
      </c>
      <c r="C38" s="5">
        <v>39</v>
      </c>
      <c r="D38" s="20">
        <f t="shared" si="0"/>
        <v>1733.3333333333335</v>
      </c>
      <c r="E38" s="7"/>
      <c r="F38" s="7"/>
    </row>
    <row r="39" spans="1:6" s="1" customFormat="1" x14ac:dyDescent="0.25">
      <c r="A39" s="9">
        <v>1982</v>
      </c>
      <c r="B39" s="5">
        <v>29</v>
      </c>
      <c r="C39" s="5">
        <v>29</v>
      </c>
      <c r="D39" s="20">
        <f t="shared" si="0"/>
        <v>1288.8888888888889</v>
      </c>
      <c r="E39" s="7"/>
      <c r="F39" s="7"/>
    </row>
    <row r="40" spans="1:6" s="1" customFormat="1" x14ac:dyDescent="0.25">
      <c r="A40" s="9">
        <v>1983</v>
      </c>
      <c r="B40" s="5">
        <v>37</v>
      </c>
      <c r="C40" s="5">
        <v>25</v>
      </c>
      <c r="D40" s="20">
        <f t="shared" si="0"/>
        <v>1111.1111111111111</v>
      </c>
      <c r="E40" s="7"/>
      <c r="F40" s="7"/>
    </row>
    <row r="41" spans="1:6" s="1" customFormat="1" x14ac:dyDescent="0.25">
      <c r="A41" s="9">
        <v>1984</v>
      </c>
      <c r="B41" s="5">
        <v>42</v>
      </c>
      <c r="C41" s="5">
        <v>24</v>
      </c>
      <c r="D41" s="20">
        <f t="shared" si="0"/>
        <v>1066.6666666666667</v>
      </c>
      <c r="E41" s="7"/>
      <c r="F41" s="7"/>
    </row>
    <row r="42" spans="1:6" s="1" customFormat="1" x14ac:dyDescent="0.25">
      <c r="A42" s="9">
        <v>1985</v>
      </c>
      <c r="B42" s="5">
        <v>49</v>
      </c>
      <c r="C42" s="5">
        <v>27</v>
      </c>
      <c r="D42" s="20">
        <f t="shared" si="0"/>
        <v>1200.0000000000002</v>
      </c>
      <c r="E42" s="7"/>
      <c r="F42" s="7"/>
    </row>
    <row r="43" spans="1:6" s="1" customFormat="1" x14ac:dyDescent="0.25">
      <c r="A43" s="9">
        <v>1986</v>
      </c>
      <c r="B43" s="5">
        <v>59</v>
      </c>
      <c r="C43" s="5">
        <v>28</v>
      </c>
      <c r="D43" s="20">
        <f t="shared" si="0"/>
        <v>1244.4444444444446</v>
      </c>
      <c r="E43" s="7"/>
      <c r="F43" s="7"/>
    </row>
    <row r="44" spans="1:6" s="1" customFormat="1" x14ac:dyDescent="0.25">
      <c r="A44" s="9">
        <v>1987</v>
      </c>
      <c r="B44" s="5">
        <v>74</v>
      </c>
      <c r="C44" s="5">
        <v>32</v>
      </c>
      <c r="D44" s="20">
        <f t="shared" si="0"/>
        <v>1422.2222222222224</v>
      </c>
      <c r="E44" s="7"/>
      <c r="F44" s="7"/>
    </row>
    <row r="45" spans="1:6" s="1" customFormat="1" x14ac:dyDescent="0.25">
      <c r="A45" s="9">
        <v>1988</v>
      </c>
      <c r="B45" s="5">
        <v>95</v>
      </c>
      <c r="C45" s="5">
        <v>37</v>
      </c>
      <c r="D45" s="20">
        <f t="shared" si="0"/>
        <v>1644.4444444444446</v>
      </c>
      <c r="E45" s="7"/>
      <c r="F45" s="7"/>
    </row>
    <row r="46" spans="1:6" s="1" customFormat="1" x14ac:dyDescent="0.25">
      <c r="A46" s="9">
        <v>1989</v>
      </c>
      <c r="B46" s="5">
        <v>111</v>
      </c>
      <c r="C46" s="5">
        <v>32</v>
      </c>
      <c r="D46" s="20">
        <f t="shared" si="0"/>
        <v>1422.2222222222224</v>
      </c>
      <c r="E46" s="7"/>
      <c r="F46" s="7"/>
    </row>
    <row r="47" spans="1:6" s="1" customFormat="1" x14ac:dyDescent="0.25">
      <c r="A47" s="9">
        <v>1990</v>
      </c>
      <c r="B47" s="5">
        <v>100</v>
      </c>
      <c r="C47" s="5">
        <v>30</v>
      </c>
      <c r="D47" s="20">
        <f t="shared" si="0"/>
        <v>1333.3333333333335</v>
      </c>
      <c r="E47" s="7"/>
      <c r="F47" s="7"/>
    </row>
    <row r="48" spans="1:6" s="1" customFormat="1" x14ac:dyDescent="0.25">
      <c r="A48" s="9">
        <v>1991</v>
      </c>
      <c r="B48" s="5">
        <v>93</v>
      </c>
      <c r="C48" s="5">
        <v>28</v>
      </c>
      <c r="D48" s="20">
        <f t="shared" si="0"/>
        <v>1244.4444444444446</v>
      </c>
      <c r="E48" s="7"/>
      <c r="F48" s="7"/>
    </row>
    <row r="49" spans="1:6" s="1" customFormat="1" x14ac:dyDescent="0.25">
      <c r="A49" s="9">
        <v>1992</v>
      </c>
      <c r="B49" s="5">
        <v>109</v>
      </c>
      <c r="C49" s="5">
        <v>26</v>
      </c>
      <c r="D49" s="20">
        <f t="shared" si="0"/>
        <v>1155.5555555555557</v>
      </c>
      <c r="E49" s="7"/>
      <c r="F49" s="7"/>
    </row>
    <row r="50" spans="1:6" s="1" customFormat="1" x14ac:dyDescent="0.25">
      <c r="A50" s="9">
        <v>1993</v>
      </c>
      <c r="B50" s="5">
        <v>110</v>
      </c>
      <c r="C50" s="5">
        <v>27</v>
      </c>
      <c r="D50" s="20">
        <f>C50/2.5/0.01</f>
        <v>1080</v>
      </c>
      <c r="E50" s="7"/>
      <c r="F50" s="7"/>
    </row>
    <row r="51" spans="1:6" s="1" customFormat="1" x14ac:dyDescent="0.25">
      <c r="A51" s="9">
        <v>1994</v>
      </c>
      <c r="B51" s="6"/>
      <c r="C51" s="6"/>
      <c r="D51" s="6"/>
      <c r="F51" s="7"/>
    </row>
    <row r="52" spans="1:6" s="1" customFormat="1" x14ac:dyDescent="0.25">
      <c r="A52" s="9">
        <v>1995</v>
      </c>
      <c r="B52" s="6"/>
      <c r="C52" s="5">
        <f t="shared" ref="C52:C60" si="1">D52*11*2.5/1000</f>
        <v>31.953322500000002</v>
      </c>
      <c r="D52" s="5">
        <v>1161.9390000000001</v>
      </c>
      <c r="E52" s="22"/>
      <c r="F52" s="7"/>
    </row>
    <row r="53" spans="1:6" s="1" customFormat="1" x14ac:dyDescent="0.25">
      <c r="A53" s="9">
        <v>1996</v>
      </c>
      <c r="B53" s="6"/>
      <c r="C53" s="5">
        <f t="shared" si="1"/>
        <v>28.438575</v>
      </c>
      <c r="D53" s="5">
        <v>1034.1300000000001</v>
      </c>
      <c r="E53" s="22"/>
      <c r="F53" s="7"/>
    </row>
    <row r="54" spans="1:6" s="1" customFormat="1" x14ac:dyDescent="0.25">
      <c r="A54" s="9">
        <v>1997</v>
      </c>
      <c r="B54" s="6"/>
      <c r="C54" s="5">
        <f t="shared" si="1"/>
        <v>32.004307499999996</v>
      </c>
      <c r="D54" s="5">
        <v>1163.7929999999999</v>
      </c>
      <c r="E54" s="22"/>
      <c r="F54" s="7"/>
    </row>
    <row r="55" spans="1:6" s="1" customFormat="1" x14ac:dyDescent="0.25">
      <c r="A55" s="9">
        <v>1998</v>
      </c>
      <c r="B55" s="6"/>
      <c r="C55" s="5">
        <f t="shared" si="1"/>
        <v>36.909702500000002</v>
      </c>
      <c r="D55" s="5">
        <v>1342.171</v>
      </c>
      <c r="E55" s="22"/>
      <c r="F55" s="7"/>
    </row>
    <row r="56" spans="1:6" s="1" customFormat="1" x14ac:dyDescent="0.25">
      <c r="A56" s="9">
        <v>1999</v>
      </c>
      <c r="B56" s="6"/>
      <c r="C56" s="5">
        <f t="shared" si="1"/>
        <v>41.368497500000004</v>
      </c>
      <c r="D56" s="5">
        <v>1504.309</v>
      </c>
      <c r="E56" s="22"/>
      <c r="F56" s="7"/>
    </row>
    <row r="57" spans="1:6" s="1" customFormat="1" x14ac:dyDescent="0.25">
      <c r="A57" s="9">
        <v>2000</v>
      </c>
      <c r="B57" s="6"/>
      <c r="C57" s="5">
        <f t="shared" si="1"/>
        <v>45.356987500000002</v>
      </c>
      <c r="D57" s="5">
        <v>1649.345</v>
      </c>
      <c r="E57" s="22"/>
      <c r="F57" s="7"/>
    </row>
    <row r="58" spans="1:6" s="1" customFormat="1" x14ac:dyDescent="0.25">
      <c r="A58" s="9">
        <v>2001</v>
      </c>
      <c r="B58" s="6"/>
      <c r="C58" s="5">
        <f t="shared" si="1"/>
        <v>47.589767500000001</v>
      </c>
      <c r="D58" s="5">
        <v>1730.537</v>
      </c>
      <c r="E58" s="22"/>
      <c r="F58" s="7"/>
    </row>
    <row r="59" spans="1:6" s="1" customFormat="1" x14ac:dyDescent="0.25">
      <c r="A59" s="9">
        <v>2002</v>
      </c>
      <c r="B59" s="6"/>
      <c r="C59" s="5">
        <f t="shared" si="1"/>
        <v>42.730462500000002</v>
      </c>
      <c r="D59" s="5">
        <v>1553.835</v>
      </c>
      <c r="E59" s="22"/>
      <c r="F59" s="7"/>
    </row>
    <row r="60" spans="1:6" s="1" customFormat="1" x14ac:dyDescent="0.25">
      <c r="A60" s="9">
        <v>2003</v>
      </c>
      <c r="B60" s="6"/>
      <c r="C60" s="5">
        <f t="shared" si="1"/>
        <v>35.249142500000005</v>
      </c>
      <c r="D60" s="5">
        <v>1281.787</v>
      </c>
      <c r="F60" s="7"/>
    </row>
    <row r="61" spans="1:6" s="1" customFormat="1" x14ac:dyDescent="0.25">
      <c r="A61" s="9">
        <v>2004</v>
      </c>
      <c r="B61" s="6"/>
      <c r="C61" s="24">
        <v>34.1</v>
      </c>
      <c r="D61" s="5">
        <v>1129.606</v>
      </c>
      <c r="E61" s="30">
        <f>C61/D61/2.5</f>
        <v>1.2075006683746368E-2</v>
      </c>
      <c r="F61" s="7"/>
    </row>
    <row r="62" spans="1:6" s="1" customFormat="1" x14ac:dyDescent="0.25">
      <c r="A62" s="9">
        <v>2005</v>
      </c>
      <c r="B62" s="6"/>
      <c r="C62" s="24">
        <v>30.9</v>
      </c>
      <c r="D62" s="5">
        <v>1132.49</v>
      </c>
      <c r="E62" s="30">
        <f>C62/D62/2.5</f>
        <v>1.0914003655661418E-2</v>
      </c>
      <c r="F62" s="7">
        <f>E62+E61</f>
        <v>2.2989010339407784E-2</v>
      </c>
    </row>
    <row r="63" spans="1:6" s="1" customFormat="1" x14ac:dyDescent="0.25">
      <c r="A63" s="9">
        <v>2006</v>
      </c>
      <c r="B63" s="6"/>
      <c r="C63" s="5">
        <f t="shared" ref="C63:C75" si="2">D63*11*2.5/1000</f>
        <v>23.251745000000003</v>
      </c>
      <c r="D63" s="5">
        <v>845.51800000000003</v>
      </c>
      <c r="E63" s="22"/>
      <c r="F63" s="30">
        <f>F62/2</f>
        <v>1.1494505169703892E-2</v>
      </c>
    </row>
    <row r="64" spans="1:6" s="1" customFormat="1" x14ac:dyDescent="0.25">
      <c r="A64" s="9">
        <v>2007</v>
      </c>
      <c r="B64" s="6"/>
      <c r="C64" s="5">
        <f t="shared" si="2"/>
        <v>27.908347500000001</v>
      </c>
      <c r="D64" s="5">
        <v>1014.849</v>
      </c>
      <c r="E64" s="22"/>
      <c r="F64" s="7"/>
    </row>
    <row r="65" spans="1:6" s="1" customFormat="1" x14ac:dyDescent="0.25">
      <c r="A65" s="9">
        <v>2008</v>
      </c>
      <c r="B65" s="6"/>
      <c r="C65" s="5">
        <f t="shared" si="2"/>
        <v>29.395684999999997</v>
      </c>
      <c r="D65" s="5">
        <v>1068.934</v>
      </c>
      <c r="E65" s="22"/>
      <c r="F65" s="7"/>
    </row>
    <row r="66" spans="1:6" s="1" customFormat="1" x14ac:dyDescent="0.25">
      <c r="A66" s="9">
        <v>2009</v>
      </c>
      <c r="B66" s="6"/>
      <c r="C66" s="5">
        <f t="shared" si="2"/>
        <v>23.787912499999997</v>
      </c>
      <c r="D66" s="5">
        <v>865.01499999999999</v>
      </c>
      <c r="E66" s="22"/>
      <c r="F66" s="7"/>
    </row>
    <row r="67" spans="1:6" s="1" customFormat="1" x14ac:dyDescent="0.25">
      <c r="A67" s="9">
        <v>2010</v>
      </c>
      <c r="B67" s="6"/>
      <c r="C67" s="5">
        <f t="shared" si="2"/>
        <v>22.698307500000002</v>
      </c>
      <c r="D67" s="5">
        <v>825.39300000000003</v>
      </c>
      <c r="E67" s="22"/>
      <c r="F67" s="7"/>
    </row>
    <row r="68" spans="1:6" s="1" customFormat="1" x14ac:dyDescent="0.25">
      <c r="A68" s="9">
        <v>2011</v>
      </c>
      <c r="B68" s="6"/>
      <c r="C68" s="5">
        <f t="shared" si="2"/>
        <v>19.528629999999996</v>
      </c>
      <c r="D68" s="5">
        <v>710.13199999999995</v>
      </c>
      <c r="E68" s="22"/>
      <c r="F68" s="7"/>
    </row>
    <row r="69" spans="1:6" s="1" customFormat="1" x14ac:dyDescent="0.25">
      <c r="A69" s="9">
        <v>2012</v>
      </c>
      <c r="B69" s="6"/>
      <c r="C69" s="5">
        <f t="shared" si="2"/>
        <v>15.309442500000001</v>
      </c>
      <c r="D69" s="5">
        <v>556.70699999999999</v>
      </c>
      <c r="E69" s="22"/>
      <c r="F69" s="7"/>
    </row>
    <row r="70" spans="1:6" s="1" customFormat="1" x14ac:dyDescent="0.25">
      <c r="A70" s="9">
        <v>2013</v>
      </c>
      <c r="B70" s="6"/>
      <c r="C70" s="5">
        <f t="shared" si="2"/>
        <v>15.463222500000001</v>
      </c>
      <c r="D70" s="5">
        <v>562.29899999999998</v>
      </c>
      <c r="E70" s="22"/>
      <c r="F70" s="7"/>
    </row>
    <row r="71" spans="1:6" s="1" customFormat="1" x14ac:dyDescent="0.25">
      <c r="A71" s="9">
        <v>2014</v>
      </c>
      <c r="B71" s="6"/>
      <c r="C71" s="5">
        <f t="shared" si="2"/>
        <v>14.345732499999999</v>
      </c>
      <c r="D71" s="5">
        <v>521.66300000000001</v>
      </c>
      <c r="E71" s="22"/>
      <c r="F71" s="7"/>
    </row>
    <row r="72" spans="1:6" s="1" customFormat="1" x14ac:dyDescent="0.25">
      <c r="A72" s="9">
        <v>2015</v>
      </c>
      <c r="B72" s="6"/>
      <c r="C72" s="5">
        <f t="shared" si="2"/>
        <v>19.744972499999999</v>
      </c>
      <c r="D72" s="5">
        <v>717.99900000000002</v>
      </c>
      <c r="E72" s="22"/>
      <c r="F72" s="7"/>
    </row>
    <row r="73" spans="1:6" s="1" customFormat="1" x14ac:dyDescent="0.25">
      <c r="A73" s="9">
        <v>2016</v>
      </c>
      <c r="B73" s="6"/>
      <c r="C73" s="5">
        <f t="shared" si="2"/>
        <v>21.609857499999997</v>
      </c>
      <c r="D73" s="5">
        <v>785.81299999999999</v>
      </c>
      <c r="E73" s="22"/>
      <c r="F73" s="7"/>
    </row>
    <row r="74" spans="1:6" s="1" customFormat="1" x14ac:dyDescent="0.25">
      <c r="A74" s="9">
        <v>2017</v>
      </c>
      <c r="B74" s="6"/>
      <c r="C74" s="5">
        <f t="shared" si="2"/>
        <v>19.800934999999999</v>
      </c>
      <c r="D74" s="5">
        <v>720.03399999999999</v>
      </c>
      <c r="E74" s="22"/>
      <c r="F74" s="7"/>
    </row>
    <row r="75" spans="1:6" s="1" customFormat="1" x14ac:dyDescent="0.25">
      <c r="A75" s="9">
        <v>2018</v>
      </c>
      <c r="B75" s="6"/>
      <c r="C75" s="5">
        <f t="shared" si="2"/>
        <v>20.938197500000001</v>
      </c>
      <c r="D75" s="5">
        <v>761.38900000000001</v>
      </c>
      <c r="E75" s="22"/>
      <c r="F75" s="7"/>
    </row>
    <row r="76" spans="1:6" s="1" customFormat="1" x14ac:dyDescent="0.25">
      <c r="A76" s="9">
        <v>2019</v>
      </c>
      <c r="B76" s="5"/>
      <c r="C76" s="22"/>
      <c r="D76" s="23"/>
      <c r="F76" s="7"/>
    </row>
    <row r="77" spans="1:6" s="1" customFormat="1" x14ac:dyDescent="0.25">
      <c r="A77" s="9">
        <v>2020</v>
      </c>
      <c r="B77" s="5"/>
      <c r="C77" s="22"/>
      <c r="D77" s="5"/>
      <c r="F77" s="7"/>
    </row>
    <row r="78" spans="1:6" x14ac:dyDescent="0.25">
      <c r="A78" s="8"/>
      <c r="C78" s="22"/>
    </row>
    <row r="79" spans="1:6" x14ac:dyDescent="0.25">
      <c r="A79" s="8"/>
      <c r="C79" s="22"/>
    </row>
    <row r="80" spans="1:6" x14ac:dyDescent="0.25">
      <c r="A80" s="8"/>
      <c r="C80" s="22"/>
    </row>
    <row r="81" spans="1:3" x14ac:dyDescent="0.25">
      <c r="A81" s="8"/>
      <c r="C81" s="22"/>
    </row>
    <row r="82" spans="1:3" x14ac:dyDescent="0.25">
      <c r="A82" s="8"/>
    </row>
    <row r="83" spans="1:3" x14ac:dyDescent="0.25">
      <c r="A83" s="8"/>
    </row>
    <row r="84" spans="1:3" x14ac:dyDescent="0.25">
      <c r="A84" s="8"/>
    </row>
    <row r="85" spans="1:3" x14ac:dyDescent="0.25">
      <c r="A85" s="8"/>
    </row>
    <row r="86" spans="1:3" x14ac:dyDescent="0.25">
      <c r="A86" s="8"/>
    </row>
    <row r="87" spans="1:3" x14ac:dyDescent="0.25">
      <c r="A87" s="8"/>
    </row>
    <row r="88" spans="1:3" x14ac:dyDescent="0.25">
      <c r="A88" s="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7ACE-82C7-45F0-9119-243699C7EDD6}">
  <dimension ref="A1:C88"/>
  <sheetViews>
    <sheetView topLeftCell="A47" workbookViewId="0">
      <selection activeCell="H60" sqref="H60"/>
    </sheetView>
  </sheetViews>
  <sheetFormatPr defaultRowHeight="15" x14ac:dyDescent="0.25"/>
  <cols>
    <col min="1" max="1" width="7" style="2" customWidth="1"/>
    <col min="2" max="2" width="17" customWidth="1"/>
    <col min="3" max="3" width="10.5703125" bestFit="1" customWidth="1"/>
  </cols>
  <sheetData>
    <row r="1" spans="1:3" x14ac:dyDescent="0.25">
      <c r="A1" s="17" t="s">
        <v>0</v>
      </c>
      <c r="B1" s="16" t="s">
        <v>4</v>
      </c>
    </row>
    <row r="2" spans="1:3" x14ac:dyDescent="0.25">
      <c r="A2" s="9">
        <v>1945</v>
      </c>
    </row>
    <row r="3" spans="1:3" x14ac:dyDescent="0.25">
      <c r="A3" s="9">
        <v>1946</v>
      </c>
    </row>
    <row r="4" spans="1:3" x14ac:dyDescent="0.25">
      <c r="A4" s="9">
        <v>1947</v>
      </c>
      <c r="B4" s="5">
        <v>8512</v>
      </c>
      <c r="C4" s="27"/>
    </row>
    <row r="5" spans="1:3" x14ac:dyDescent="0.25">
      <c r="A5" s="9">
        <v>1948</v>
      </c>
    </row>
    <row r="6" spans="1:3" x14ac:dyDescent="0.25">
      <c r="A6" s="9">
        <v>1949</v>
      </c>
    </row>
    <row r="7" spans="1:3" x14ac:dyDescent="0.25">
      <c r="A7" s="9">
        <v>1950</v>
      </c>
    </row>
    <row r="8" spans="1:3" x14ac:dyDescent="0.25">
      <c r="A8" s="9">
        <v>1951</v>
      </c>
    </row>
    <row r="9" spans="1:3" x14ac:dyDescent="0.25">
      <c r="A9" s="9">
        <v>1952</v>
      </c>
    </row>
    <row r="10" spans="1:3" x14ac:dyDescent="0.25">
      <c r="A10" s="9">
        <v>1953</v>
      </c>
    </row>
    <row r="11" spans="1:3" x14ac:dyDescent="0.25">
      <c r="A11" s="9">
        <v>1954</v>
      </c>
    </row>
    <row r="12" spans="1:3" x14ac:dyDescent="0.25">
      <c r="A12" s="9">
        <v>1955</v>
      </c>
    </row>
    <row r="13" spans="1:3" x14ac:dyDescent="0.25">
      <c r="A13" s="9">
        <v>1956</v>
      </c>
    </row>
    <row r="14" spans="1:3" x14ac:dyDescent="0.25">
      <c r="A14" s="9">
        <v>1957</v>
      </c>
    </row>
    <row r="15" spans="1:3" x14ac:dyDescent="0.25">
      <c r="A15" s="9">
        <v>1958</v>
      </c>
    </row>
    <row r="16" spans="1:3" x14ac:dyDescent="0.25">
      <c r="A16" s="9">
        <v>1959</v>
      </c>
    </row>
    <row r="17" spans="1:2" x14ac:dyDescent="0.25">
      <c r="A17" s="9">
        <v>1960</v>
      </c>
      <c r="B17" s="5">
        <v>9153</v>
      </c>
    </row>
    <row r="18" spans="1:2" x14ac:dyDescent="0.25">
      <c r="A18" s="9">
        <v>1961</v>
      </c>
      <c r="B18" s="5">
        <v>9184</v>
      </c>
    </row>
    <row r="19" spans="1:2" x14ac:dyDescent="0.25">
      <c r="A19" s="9">
        <v>1962</v>
      </c>
      <c r="B19" s="5">
        <v>9221</v>
      </c>
    </row>
    <row r="20" spans="1:2" x14ac:dyDescent="0.25">
      <c r="A20" s="9">
        <v>1963</v>
      </c>
      <c r="B20" s="5">
        <v>9290</v>
      </c>
    </row>
    <row r="21" spans="1:2" x14ac:dyDescent="0.25">
      <c r="A21" s="9">
        <v>1964</v>
      </c>
      <c r="B21" s="5">
        <v>9378</v>
      </c>
    </row>
    <row r="22" spans="1:2" x14ac:dyDescent="0.25">
      <c r="A22" s="9">
        <v>1965</v>
      </c>
      <c r="B22" s="5">
        <v>9464</v>
      </c>
    </row>
    <row r="23" spans="1:2" x14ac:dyDescent="0.25">
      <c r="A23" s="9">
        <v>1966</v>
      </c>
      <c r="B23" s="5">
        <v>9528</v>
      </c>
    </row>
    <row r="24" spans="1:2" x14ac:dyDescent="0.25">
      <c r="A24" s="9">
        <v>1967</v>
      </c>
      <c r="B24" s="5">
        <v>9581</v>
      </c>
    </row>
    <row r="25" spans="1:2" x14ac:dyDescent="0.25">
      <c r="A25" s="9">
        <v>1968</v>
      </c>
      <c r="B25" s="5">
        <v>9619</v>
      </c>
    </row>
    <row r="26" spans="1:2" x14ac:dyDescent="0.25">
      <c r="A26" s="9">
        <v>1969</v>
      </c>
      <c r="B26" s="5">
        <v>9646</v>
      </c>
    </row>
    <row r="27" spans="1:2" x14ac:dyDescent="0.25">
      <c r="A27" s="9">
        <v>1970</v>
      </c>
      <c r="B27" s="5">
        <v>9656</v>
      </c>
    </row>
    <row r="28" spans="1:2" x14ac:dyDescent="0.25">
      <c r="A28" s="9">
        <v>1971</v>
      </c>
      <c r="B28" s="5">
        <v>9673</v>
      </c>
    </row>
    <row r="29" spans="1:2" x14ac:dyDescent="0.25">
      <c r="A29" s="9">
        <v>1972</v>
      </c>
      <c r="B29" s="5">
        <v>9711</v>
      </c>
    </row>
    <row r="30" spans="1:2" x14ac:dyDescent="0.25">
      <c r="A30" s="9">
        <v>1973</v>
      </c>
      <c r="B30" s="5">
        <v>9742</v>
      </c>
    </row>
    <row r="31" spans="1:2" x14ac:dyDescent="0.25">
      <c r="A31" s="9">
        <v>1974</v>
      </c>
      <c r="B31" s="5">
        <v>9772</v>
      </c>
    </row>
    <row r="32" spans="1:2" x14ac:dyDescent="0.25">
      <c r="A32" s="9">
        <v>1975</v>
      </c>
      <c r="B32" s="5">
        <v>9801</v>
      </c>
    </row>
    <row r="33" spans="1:2" x14ac:dyDescent="0.25">
      <c r="A33" s="9">
        <v>1976</v>
      </c>
      <c r="B33" s="5">
        <v>9818</v>
      </c>
    </row>
    <row r="34" spans="1:2" x14ac:dyDescent="0.25">
      <c r="A34" s="9">
        <v>1977</v>
      </c>
      <c r="B34" s="5">
        <v>9830</v>
      </c>
    </row>
    <row r="35" spans="1:2" x14ac:dyDescent="0.25">
      <c r="A35" s="9">
        <v>1978</v>
      </c>
      <c r="B35" s="5">
        <v>9840</v>
      </c>
    </row>
    <row r="36" spans="1:2" x14ac:dyDescent="0.25">
      <c r="A36" s="9">
        <v>1979</v>
      </c>
      <c r="B36" s="5">
        <v>9848</v>
      </c>
    </row>
    <row r="37" spans="1:2" x14ac:dyDescent="0.25">
      <c r="A37" s="9">
        <v>1980</v>
      </c>
      <c r="B37" s="5">
        <v>9859</v>
      </c>
    </row>
    <row r="38" spans="1:2" x14ac:dyDescent="0.25">
      <c r="A38" s="9">
        <v>1981</v>
      </c>
      <c r="B38" s="5">
        <v>9859</v>
      </c>
    </row>
    <row r="39" spans="1:2" x14ac:dyDescent="0.25">
      <c r="A39" s="9">
        <v>1982</v>
      </c>
      <c r="B39" s="5">
        <v>9856</v>
      </c>
    </row>
    <row r="40" spans="1:2" x14ac:dyDescent="0.25">
      <c r="A40" s="9">
        <v>1983</v>
      </c>
      <c r="B40" s="5">
        <v>9856</v>
      </c>
    </row>
    <row r="41" spans="1:2" x14ac:dyDescent="0.25">
      <c r="A41" s="9">
        <v>1984</v>
      </c>
      <c r="B41" s="5">
        <v>9855</v>
      </c>
    </row>
    <row r="42" spans="1:2" x14ac:dyDescent="0.25">
      <c r="A42" s="9">
        <v>1985</v>
      </c>
      <c r="B42" s="5">
        <v>9858</v>
      </c>
    </row>
    <row r="43" spans="1:2" x14ac:dyDescent="0.25">
      <c r="A43" s="9">
        <v>1986</v>
      </c>
      <c r="B43" s="5">
        <v>9862</v>
      </c>
    </row>
    <row r="44" spans="1:2" x14ac:dyDescent="0.25">
      <c r="A44" s="9">
        <v>1987</v>
      </c>
      <c r="B44" s="5">
        <v>9870</v>
      </c>
    </row>
    <row r="45" spans="1:2" x14ac:dyDescent="0.25">
      <c r="A45" s="9">
        <v>1988</v>
      </c>
      <c r="B45" s="5">
        <v>9902</v>
      </c>
    </row>
    <row r="46" spans="1:2" x14ac:dyDescent="0.25">
      <c r="A46" s="9">
        <v>1989</v>
      </c>
      <c r="B46" s="5">
        <v>9938</v>
      </c>
    </row>
    <row r="47" spans="1:2" x14ac:dyDescent="0.25">
      <c r="A47" s="9">
        <v>1990</v>
      </c>
      <c r="B47" s="5">
        <v>9967</v>
      </c>
    </row>
    <row r="48" spans="1:2" x14ac:dyDescent="0.25">
      <c r="A48" s="9">
        <v>1991</v>
      </c>
      <c r="B48" s="5">
        <v>10004</v>
      </c>
    </row>
    <row r="49" spans="1:2" x14ac:dyDescent="0.25">
      <c r="A49" s="9">
        <v>1992</v>
      </c>
      <c r="B49" s="5">
        <v>10045</v>
      </c>
    </row>
    <row r="50" spans="1:2" x14ac:dyDescent="0.25">
      <c r="A50" s="9">
        <v>1993</v>
      </c>
      <c r="B50" s="5">
        <v>10084</v>
      </c>
    </row>
    <row r="51" spans="1:2" x14ac:dyDescent="0.25">
      <c r="A51" s="9">
        <v>1994</v>
      </c>
      <c r="B51" s="5">
        <v>10116</v>
      </c>
    </row>
    <row r="52" spans="1:2" x14ac:dyDescent="0.25">
      <c r="A52" s="9">
        <v>1995</v>
      </c>
      <c r="B52" s="5">
        <v>10137</v>
      </c>
    </row>
    <row r="53" spans="1:2" x14ac:dyDescent="0.25">
      <c r="A53" s="9">
        <v>1996</v>
      </c>
      <c r="B53" s="5">
        <v>10157</v>
      </c>
    </row>
    <row r="54" spans="1:2" x14ac:dyDescent="0.25">
      <c r="A54" s="9">
        <v>1997</v>
      </c>
      <c r="B54" s="5">
        <v>10181</v>
      </c>
    </row>
    <row r="55" spans="1:2" x14ac:dyDescent="0.25">
      <c r="A55" s="9">
        <v>1998</v>
      </c>
      <c r="B55" s="5">
        <v>10203</v>
      </c>
    </row>
    <row r="56" spans="1:2" x14ac:dyDescent="0.25">
      <c r="A56" s="9">
        <v>1999</v>
      </c>
      <c r="B56" s="5">
        <v>10226</v>
      </c>
    </row>
    <row r="57" spans="1:2" x14ac:dyDescent="0.25">
      <c r="A57" s="9">
        <v>2000</v>
      </c>
      <c r="B57" s="5">
        <v>10251</v>
      </c>
    </row>
    <row r="58" spans="1:2" x14ac:dyDescent="0.25">
      <c r="A58" s="9">
        <v>2001</v>
      </c>
      <c r="B58" s="5">
        <v>10287</v>
      </c>
    </row>
    <row r="59" spans="1:2" x14ac:dyDescent="0.25">
      <c r="A59" s="9">
        <v>2002</v>
      </c>
      <c r="B59" s="5">
        <v>10333</v>
      </c>
    </row>
    <row r="60" spans="1:2" x14ac:dyDescent="0.25">
      <c r="A60" s="9">
        <v>2003</v>
      </c>
      <c r="B60" s="5">
        <v>10376</v>
      </c>
    </row>
    <row r="61" spans="1:2" x14ac:dyDescent="0.25">
      <c r="A61" s="9">
        <v>2004</v>
      </c>
      <c r="B61" s="5">
        <v>10421</v>
      </c>
    </row>
    <row r="62" spans="1:2" x14ac:dyDescent="0.25">
      <c r="A62" s="9">
        <v>2005</v>
      </c>
      <c r="B62" s="5">
        <v>10479</v>
      </c>
    </row>
    <row r="63" spans="1:2" x14ac:dyDescent="0.25">
      <c r="A63" s="9">
        <v>2006</v>
      </c>
      <c r="B63" s="5">
        <v>10548</v>
      </c>
    </row>
    <row r="64" spans="1:2" x14ac:dyDescent="0.25">
      <c r="A64" s="9">
        <v>2007</v>
      </c>
      <c r="B64" s="5">
        <v>10626</v>
      </c>
    </row>
    <row r="65" spans="1:3" x14ac:dyDescent="0.25">
      <c r="A65" s="9">
        <v>2008</v>
      </c>
      <c r="B65" s="5">
        <v>10710</v>
      </c>
    </row>
    <row r="66" spans="1:3" x14ac:dyDescent="0.25">
      <c r="A66" s="9">
        <v>2009</v>
      </c>
      <c r="B66" s="5">
        <v>10796</v>
      </c>
    </row>
    <row r="67" spans="1:3" x14ac:dyDescent="0.25">
      <c r="A67" s="9">
        <v>2010</v>
      </c>
      <c r="B67" s="5">
        <v>10896</v>
      </c>
    </row>
    <row r="68" spans="1:3" x14ac:dyDescent="0.25">
      <c r="A68" s="9">
        <v>2011</v>
      </c>
      <c r="B68" s="5">
        <v>10994</v>
      </c>
    </row>
    <row r="69" spans="1:3" x14ac:dyDescent="0.25">
      <c r="A69" s="9">
        <v>2012</v>
      </c>
      <c r="B69" s="5">
        <v>11068</v>
      </c>
    </row>
    <row r="70" spans="1:3" x14ac:dyDescent="0.25">
      <c r="A70" s="9">
        <v>2013</v>
      </c>
      <c r="B70" s="5">
        <v>11125</v>
      </c>
    </row>
    <row r="71" spans="1:3" x14ac:dyDescent="0.25">
      <c r="A71" s="9">
        <v>2014</v>
      </c>
      <c r="B71" s="5">
        <v>11180</v>
      </c>
    </row>
    <row r="72" spans="1:3" x14ac:dyDescent="0.25">
      <c r="A72" s="9">
        <v>2015</v>
      </c>
      <c r="B72" s="5">
        <v>11238</v>
      </c>
    </row>
    <row r="73" spans="1:3" x14ac:dyDescent="0.25">
      <c r="A73" s="9">
        <v>2016</v>
      </c>
      <c r="B73" s="5">
        <v>11295</v>
      </c>
    </row>
    <row r="74" spans="1:3" x14ac:dyDescent="0.25">
      <c r="A74" s="9">
        <v>2017</v>
      </c>
      <c r="B74" s="5">
        <v>11349</v>
      </c>
    </row>
    <row r="75" spans="1:3" x14ac:dyDescent="0.25">
      <c r="A75" s="9">
        <v>2018</v>
      </c>
      <c r="B75" s="5">
        <v>11404</v>
      </c>
    </row>
    <row r="76" spans="1:3" x14ac:dyDescent="0.25">
      <c r="A76" s="9">
        <v>2019</v>
      </c>
      <c r="B76" s="5">
        <v>11481</v>
      </c>
      <c r="C76" s="29"/>
    </row>
    <row r="77" spans="1:3" x14ac:dyDescent="0.25">
      <c r="A77" s="9">
        <v>2020</v>
      </c>
      <c r="B77" s="28">
        <v>11493</v>
      </c>
    </row>
    <row r="78" spans="1:3" x14ac:dyDescent="0.25">
      <c r="A78" s="8"/>
    </row>
    <row r="79" spans="1:3" x14ac:dyDescent="0.25">
      <c r="A79" s="8"/>
    </row>
    <row r="80" spans="1:3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</vt:lpstr>
      <vt:lpstr>import</vt:lpstr>
      <vt:lpstr>export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2021-03-08T17:58:12Z</dcterms:modified>
</cp:coreProperties>
</file>