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ThisWorkbook" defaultThemeVersion="166925"/>
  <mc:AlternateContent xmlns:mc="http://schemas.openxmlformats.org/markup-compatibility/2006">
    <mc:Choice Requires="x15">
      <x15ac:absPath xmlns:x15ac="http://schemas.microsoft.com/office/spreadsheetml/2010/11/ac" url="C:\Users\souvi\Documents\These\80_Calculations\02_MFA_IGU\RawData\"/>
    </mc:Choice>
  </mc:AlternateContent>
  <xr:revisionPtr revIDLastSave="0" documentId="13_ncr:1_{DE2E7E1C-3DE6-4EBF-8B66-31DAEAA62B38}" xr6:coauthVersionLast="47" xr6:coauthVersionMax="47" xr10:uidLastSave="{00000000-0000-0000-0000-000000000000}"/>
  <bookViews>
    <workbookView xWindow="1560" yWindow="600" windowWidth="16665" windowHeight="15600" activeTab="5" xr2:uid="{123E2ECC-8474-4F38-AC8E-530CCC4039F8}"/>
  </bookViews>
  <sheets>
    <sheet name="References" sheetId="19" r:id="rId1"/>
    <sheet name="consumption" sheetId="15" r:id="rId2"/>
    <sheet name="prod" sheetId="21" r:id="rId3"/>
    <sheet name="import" sheetId="14" r:id="rId4"/>
    <sheet name="export" sheetId="13" r:id="rId5"/>
    <sheet name="thickness" sheetId="23" r:id="rId6"/>
    <sheet name="Energy_Intensity" sheetId="20" r:id="rId7"/>
    <sheet name="Population" sheetId="1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7" i="23" l="1"/>
  <c r="B3" i="23"/>
  <c r="B76" i="23"/>
  <c r="B15" i="15" l="1"/>
  <c r="B62" i="23"/>
  <c r="B76" i="14" l="1"/>
  <c r="B75" i="14"/>
  <c r="B74" i="14"/>
  <c r="B73" i="14"/>
  <c r="B72" i="14"/>
  <c r="B71" i="14"/>
  <c r="B70" i="14"/>
  <c r="B69" i="14"/>
  <c r="B68" i="14"/>
  <c r="B67" i="14"/>
  <c r="B66" i="14"/>
  <c r="B65" i="14"/>
  <c r="B64" i="14"/>
  <c r="B63" i="14"/>
  <c r="B59" i="14"/>
  <c r="B58" i="14"/>
  <c r="B57" i="14"/>
  <c r="B56" i="14"/>
  <c r="B55" i="14"/>
  <c r="B54" i="14"/>
  <c r="B53" i="14"/>
  <c r="B52" i="14"/>
  <c r="B60" i="14"/>
  <c r="B75" i="13"/>
  <c r="B74" i="13"/>
  <c r="B73" i="13"/>
  <c r="B72" i="13"/>
  <c r="B71" i="13"/>
  <c r="B70" i="13"/>
  <c r="B69" i="13"/>
  <c r="B68" i="13"/>
  <c r="B67" i="13"/>
  <c r="B66" i="13"/>
  <c r="B65" i="13"/>
  <c r="B64" i="13"/>
  <c r="B63" i="13"/>
  <c r="B52" i="13"/>
  <c r="B53" i="13"/>
  <c r="B54" i="13"/>
  <c r="B55" i="13"/>
  <c r="B56" i="13"/>
  <c r="B57" i="13"/>
  <c r="B58" i="13"/>
  <c r="B59" i="13"/>
  <c r="B60" i="13"/>
  <c r="D45" i="20" l="1"/>
  <c r="C45" i="20"/>
  <c r="B45" i="20"/>
  <c r="D42" i="20"/>
  <c r="C42" i="20"/>
  <c r="B42" i="20"/>
  <c r="D37" i="20"/>
  <c r="C37" i="20"/>
  <c r="B37" i="20"/>
  <c r="D32" i="20"/>
  <c r="C32" i="20"/>
  <c r="B32" i="20"/>
  <c r="D27" i="20"/>
  <c r="C27" i="20"/>
  <c r="B27" i="20"/>
  <c r="D22" i="20"/>
  <c r="C22" i="20"/>
  <c r="B22" i="20"/>
  <c r="D17" i="20"/>
  <c r="C17" i="20"/>
  <c r="B17" i="20"/>
  <c r="E7" i="20"/>
  <c r="B17" i="13" l="1"/>
  <c r="B1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4528FF31-59E3-4901-8398-9FEF73D70D4F}">
      <text>
        <r>
          <rPr>
            <sz val="9"/>
            <color indexed="81"/>
            <rFont val="Tahoma"/>
            <family val="2"/>
          </rPr>
          <t>Unless otherwise indicated in a note attached to the cell, all data collected in this column comes from : Aperçu statistique de l'industrie verrière, 1960-1993, Fédération de l'industrie du verre, August 1994</t>
        </r>
      </text>
    </comment>
    <comment ref="B3" authorId="0" shapeId="0" xr:uid="{6C77227F-1643-4775-B843-631830CA24FD}">
      <text>
        <r>
          <rPr>
            <sz val="9"/>
            <color indexed="81"/>
            <rFont val="Tahoma"/>
            <family val="2"/>
          </rPr>
          <t xml:space="preserve">Production of the first insulated glazing
</t>
        </r>
      </text>
    </comment>
    <comment ref="B15" authorId="0" shapeId="0" xr:uid="{26F78B42-E424-44BA-AF5E-26A074749DFD}">
      <text>
        <r>
          <rPr>
            <sz val="9"/>
            <color indexed="81"/>
            <rFont val="Tahoma"/>
            <family val="2"/>
          </rPr>
          <t>(Anon., 1958)</t>
        </r>
      </text>
    </comment>
    <comment ref="B27" authorId="0" shapeId="0" xr:uid="{74E54061-B8AF-4DB6-9E27-193293F73C5B}">
      <text>
        <r>
          <rPr>
            <sz val="9"/>
            <color indexed="81"/>
            <rFont val="Tahoma"/>
            <family val="2"/>
          </rPr>
          <t>(Commission of the European Communities, 1984)</t>
        </r>
      </text>
    </comment>
    <comment ref="B28" authorId="0" shapeId="0" xr:uid="{B5DF2B8E-A815-46EE-8412-8A10228464A9}">
      <text>
        <r>
          <rPr>
            <sz val="9"/>
            <color indexed="81"/>
            <rFont val="Tahoma"/>
            <family val="2"/>
          </rPr>
          <t>(Commission of the European Communities, 1984)</t>
        </r>
      </text>
    </comment>
    <comment ref="B29" authorId="0" shapeId="0" xr:uid="{8BA528D9-9C11-4FD8-B7A3-9CD002CBE26F}">
      <text>
        <r>
          <rPr>
            <sz val="9"/>
            <color indexed="81"/>
            <rFont val="Tahoma"/>
            <family val="2"/>
          </rPr>
          <t>(Commission of the European Communities, 1984)</t>
        </r>
      </text>
    </comment>
    <comment ref="B30" authorId="0" shapeId="0" xr:uid="{CE95B545-BDC0-4FCB-84DC-9E371DEB758E}">
      <text>
        <r>
          <rPr>
            <sz val="9"/>
            <color indexed="81"/>
            <rFont val="Tahoma"/>
            <family val="2"/>
          </rPr>
          <t>(Commission of the European Communities, 1984)</t>
        </r>
      </text>
    </comment>
    <comment ref="B31" authorId="0" shapeId="0" xr:uid="{B59364D7-84B0-447B-B5D2-3B2B4E6B0F25}">
      <text>
        <r>
          <rPr>
            <sz val="9"/>
            <color indexed="81"/>
            <rFont val="Tahoma"/>
            <family val="2"/>
          </rPr>
          <t>(Commission of the European Communities, 1984)</t>
        </r>
      </text>
    </comment>
    <comment ref="B32" authorId="0" shapeId="0" xr:uid="{53966744-BF41-4CC8-B348-AC3299B2CF7E}">
      <text>
        <r>
          <rPr>
            <sz val="9"/>
            <color indexed="81"/>
            <rFont val="Tahoma"/>
            <family val="2"/>
          </rPr>
          <t>(Commission of the European Communities, 1984)</t>
        </r>
      </text>
    </comment>
    <comment ref="B33" authorId="0" shapeId="0" xr:uid="{91E08B81-EA04-4BAC-88B8-D619EF8AE53E}">
      <text>
        <r>
          <rPr>
            <sz val="9"/>
            <color indexed="81"/>
            <rFont val="Tahoma"/>
            <family val="2"/>
          </rPr>
          <t>(Commission of the European Communities, 1984)</t>
        </r>
      </text>
    </comment>
    <comment ref="B34" authorId="0" shapeId="0" xr:uid="{B96A089B-E1E6-4F85-BD1C-6B7F6272785A}">
      <text>
        <r>
          <rPr>
            <sz val="9"/>
            <color indexed="81"/>
            <rFont val="Tahoma"/>
            <family val="2"/>
          </rPr>
          <t>(Commission of the European Communities, 1984)</t>
        </r>
      </text>
    </comment>
    <comment ref="B35" authorId="0" shapeId="0" xr:uid="{7E853390-C65B-4B1E-82BA-D8A4C9E23361}">
      <text>
        <r>
          <rPr>
            <sz val="9"/>
            <color indexed="81"/>
            <rFont val="Tahoma"/>
            <family val="2"/>
          </rPr>
          <t>(Commission of the European Communities, 1984)</t>
        </r>
      </text>
    </comment>
    <comment ref="B36" authorId="0" shapeId="0" xr:uid="{B7A040F9-3D7B-46D5-B182-F2DBEE90C2C2}">
      <text>
        <r>
          <rPr>
            <sz val="9"/>
            <color indexed="81"/>
            <rFont val="Tahoma"/>
            <family val="2"/>
          </rPr>
          <t>(Commission of the European Communities, 1984)</t>
        </r>
      </text>
    </comment>
    <comment ref="B37" authorId="0" shapeId="0" xr:uid="{B00ED96A-6E89-4F75-9ADD-A2597B97928E}">
      <text>
        <r>
          <rPr>
            <sz val="9"/>
            <color indexed="81"/>
            <rFont val="Tahoma"/>
            <family val="2"/>
          </rPr>
          <t>(Commission of the European Communities, 1984)</t>
        </r>
      </text>
    </comment>
    <comment ref="B38" authorId="0" shapeId="0" xr:uid="{7FD4FFEC-2359-48B2-ACE9-5F3778636AD9}">
      <text>
        <r>
          <rPr>
            <sz val="9"/>
            <color indexed="81"/>
            <rFont val="Tahoma"/>
            <family val="2"/>
          </rPr>
          <t>(Commission of the European Communities, 1984)</t>
        </r>
      </text>
    </comment>
    <comment ref="B39" authorId="0" shapeId="0" xr:uid="{F0C42ADB-55C0-48CD-9FCC-76CA7BA67F8C}">
      <text>
        <r>
          <rPr>
            <sz val="9"/>
            <color indexed="81"/>
            <rFont val="Tahoma"/>
            <family val="2"/>
          </rPr>
          <t>(Commission of the European Communities, 1984)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BC8CB5D5-024B-479D-9566-D9305BE94E86}">
      <text>
        <r>
          <rPr>
            <sz val="9"/>
            <color indexed="81"/>
            <rFont val="Tahoma"/>
            <family val="2"/>
          </rPr>
          <t>Unless otherwise indicated in a note attached to the cell, all data collected in this column comes from : Aperçu statistique de l'industrie verrière, 1960-1993, Fédération de l'industrie du verre, August 1994</t>
        </r>
      </text>
    </comment>
    <comment ref="B3" authorId="0" shapeId="0" xr:uid="{1257230D-8EE9-4713-865E-48E98FD8DA26}">
      <text>
        <r>
          <rPr>
            <sz val="9"/>
            <color indexed="81"/>
            <rFont val="Tahoma"/>
            <family val="2"/>
          </rPr>
          <t xml:space="preserve">Production of the first insulated glazing
</t>
        </r>
      </text>
    </comment>
    <comment ref="B52" authorId="0" shapeId="0" xr:uid="{1E307675-631F-41A0-A89D-E79CDD6EFC39}">
      <text>
        <r>
          <rPr>
            <b/>
            <sz val="9"/>
            <color indexed="81"/>
            <rFont val="Tahoma"/>
            <family val="2"/>
          </rPr>
          <t>jean:</t>
        </r>
        <r>
          <rPr>
            <sz val="9"/>
            <color indexed="81"/>
            <rFont val="Tahoma"/>
            <family val="2"/>
          </rPr>
          <t xml:space="preserve">
PRODCOM Database, Eurostat.
Code: 23121330 - Multiple-walled insulating units of glass</t>
        </r>
      </text>
    </comment>
    <comment ref="B53" authorId="0" shapeId="0" xr:uid="{0E3E458B-0664-498D-927D-73EF1D23589C}">
      <text>
        <r>
          <rPr>
            <b/>
            <sz val="9"/>
            <color indexed="81"/>
            <rFont val="Tahoma"/>
            <family val="2"/>
          </rPr>
          <t>jean:</t>
        </r>
        <r>
          <rPr>
            <sz val="9"/>
            <color indexed="81"/>
            <rFont val="Tahoma"/>
            <family val="2"/>
          </rPr>
          <t xml:space="preserve">
PRODCOM Database, Eurostat.
Code: 23121330 - Multiple-walled insulating units of glass</t>
        </r>
      </text>
    </comment>
    <comment ref="B54" authorId="0" shapeId="0" xr:uid="{DD5E6D03-84DF-409E-A226-6FA8E4318310}">
      <text>
        <r>
          <rPr>
            <b/>
            <sz val="9"/>
            <color indexed="81"/>
            <rFont val="Tahoma"/>
            <family val="2"/>
          </rPr>
          <t>jean:</t>
        </r>
        <r>
          <rPr>
            <sz val="9"/>
            <color indexed="81"/>
            <rFont val="Tahoma"/>
            <family val="2"/>
          </rPr>
          <t xml:space="preserve">
PRODCOM Database, Eurostat.
Code: 23121330 - Multiple-walled insulating units of glass</t>
        </r>
      </text>
    </comment>
    <comment ref="B55" authorId="0" shapeId="0" xr:uid="{30FC68DC-DB7C-448F-B1C5-2FC353D83E52}">
      <text>
        <r>
          <rPr>
            <b/>
            <sz val="9"/>
            <color indexed="81"/>
            <rFont val="Tahoma"/>
            <family val="2"/>
          </rPr>
          <t>jean:</t>
        </r>
        <r>
          <rPr>
            <sz val="9"/>
            <color indexed="81"/>
            <rFont val="Tahoma"/>
            <family val="2"/>
          </rPr>
          <t xml:space="preserve">
PRODCOM Database, Eurostat.
Code: 23121330 - Multiple-walled insulating units of glass</t>
        </r>
      </text>
    </comment>
    <comment ref="B56" authorId="0" shapeId="0" xr:uid="{14847737-FD5D-4CF0-8855-DC2999DA8056}">
      <text>
        <r>
          <rPr>
            <b/>
            <sz val="9"/>
            <color indexed="81"/>
            <rFont val="Tahoma"/>
            <family val="2"/>
          </rPr>
          <t>jean:</t>
        </r>
        <r>
          <rPr>
            <sz val="9"/>
            <color indexed="81"/>
            <rFont val="Tahoma"/>
            <family val="2"/>
          </rPr>
          <t xml:space="preserve">
PRODCOM Database, Eurostat.
Code: 23121330 - Multiple-walled insulating units of glass</t>
        </r>
      </text>
    </comment>
    <comment ref="B57" authorId="0" shapeId="0" xr:uid="{C6A09E93-5B69-4AD2-8426-9E8571491B5B}">
      <text>
        <r>
          <rPr>
            <b/>
            <sz val="9"/>
            <color indexed="81"/>
            <rFont val="Tahoma"/>
            <family val="2"/>
          </rPr>
          <t>jean:</t>
        </r>
        <r>
          <rPr>
            <sz val="9"/>
            <color indexed="81"/>
            <rFont val="Tahoma"/>
            <family val="2"/>
          </rPr>
          <t xml:space="preserve">
PRODCOM Database, Eurostat.
Code: 23121330 - Multiple-walled insulating units of glass</t>
        </r>
      </text>
    </comment>
    <comment ref="B58" authorId="0" shapeId="0" xr:uid="{519872D5-B3DA-4554-84E6-9593DFCEC570}">
      <text>
        <r>
          <rPr>
            <b/>
            <sz val="9"/>
            <color indexed="81"/>
            <rFont val="Tahoma"/>
            <family val="2"/>
          </rPr>
          <t>jean:</t>
        </r>
        <r>
          <rPr>
            <sz val="9"/>
            <color indexed="81"/>
            <rFont val="Tahoma"/>
            <family val="2"/>
          </rPr>
          <t xml:space="preserve">
PRODCOM Database, Eurostat.
Code: 23121330 - Multiple-walled insulating units of glass</t>
        </r>
      </text>
    </comment>
    <comment ref="B59" authorId="0" shapeId="0" xr:uid="{8B8715B3-5DF8-4AED-AF1E-5E5F7FFBF33C}">
      <text>
        <r>
          <rPr>
            <b/>
            <sz val="9"/>
            <color indexed="81"/>
            <rFont val="Tahoma"/>
            <family val="2"/>
          </rPr>
          <t>jean:</t>
        </r>
        <r>
          <rPr>
            <sz val="9"/>
            <color indexed="81"/>
            <rFont val="Tahoma"/>
            <family val="2"/>
          </rPr>
          <t xml:space="preserve">
PRODCOM Database, Eurostat.
Code: 23121330 - Multiple-walled insulating units of glass</t>
        </r>
      </text>
    </comment>
    <comment ref="B60" authorId="0" shapeId="0" xr:uid="{041EC9C1-D289-4E6D-BF14-DCD79A0FB083}">
      <text>
        <r>
          <rPr>
            <b/>
            <sz val="9"/>
            <color indexed="81"/>
            <rFont val="Tahoma"/>
            <family val="2"/>
          </rPr>
          <t>jean:</t>
        </r>
        <r>
          <rPr>
            <sz val="9"/>
            <color indexed="81"/>
            <rFont val="Tahoma"/>
            <family val="2"/>
          </rPr>
          <t xml:space="preserve">
PRODCOM Database, Eurostat.
Code: 23121330 - Multiple-walled insulating units of glass</t>
        </r>
      </text>
    </comment>
    <comment ref="B61" authorId="0" shapeId="0" xr:uid="{F876B450-4408-46D2-82C6-909E88D2A36F}">
      <text>
        <r>
          <rPr>
            <b/>
            <sz val="9"/>
            <color indexed="81"/>
            <rFont val="Tahoma"/>
            <family val="2"/>
          </rPr>
          <t>jean:</t>
        </r>
        <r>
          <rPr>
            <sz val="9"/>
            <color indexed="81"/>
            <rFont val="Tahoma"/>
            <family val="2"/>
          </rPr>
          <t xml:space="preserve">
PRODCOM Database, Eurostat.
Code: 23121330 - Multiple-walled insulating units of glass</t>
        </r>
      </text>
    </comment>
    <comment ref="B62" authorId="0" shapeId="0" xr:uid="{78CF9120-D66C-4076-A8E3-3522EECBAAAD}">
      <text>
        <r>
          <rPr>
            <b/>
            <sz val="9"/>
            <color indexed="81"/>
            <rFont val="Tahoma"/>
            <family val="2"/>
          </rPr>
          <t>jean:</t>
        </r>
        <r>
          <rPr>
            <sz val="9"/>
            <color indexed="81"/>
            <rFont val="Tahoma"/>
            <family val="2"/>
          </rPr>
          <t xml:space="preserve">
PRODCOM Database, Eurostat.
Code: 23121330 - Multiple-walled insulating units of glass</t>
        </r>
      </text>
    </comment>
    <comment ref="B63" authorId="0" shapeId="0" xr:uid="{FE0B931F-40C6-42FC-A350-F34CC1459CAC}">
      <text>
        <r>
          <rPr>
            <b/>
            <sz val="9"/>
            <color indexed="81"/>
            <rFont val="Tahoma"/>
            <family val="2"/>
          </rPr>
          <t>jean:</t>
        </r>
        <r>
          <rPr>
            <sz val="9"/>
            <color indexed="81"/>
            <rFont val="Tahoma"/>
            <family val="2"/>
          </rPr>
          <t xml:space="preserve">
PRODCOM Database, Eurostat.
Code: 23121330 - Multiple-walled insulating units of glass</t>
        </r>
      </text>
    </comment>
    <comment ref="B64" authorId="0" shapeId="0" xr:uid="{AB0075ED-CF84-4049-BB76-C93280C232B2}">
      <text>
        <r>
          <rPr>
            <b/>
            <sz val="9"/>
            <color indexed="81"/>
            <rFont val="Tahoma"/>
            <family val="2"/>
          </rPr>
          <t>jean:</t>
        </r>
        <r>
          <rPr>
            <sz val="9"/>
            <color indexed="81"/>
            <rFont val="Tahoma"/>
            <family val="2"/>
          </rPr>
          <t xml:space="preserve">
PRODCOM Database, Eurostat.
Code: 23121330 - Multiple-walled insulating units of glass</t>
        </r>
      </text>
    </comment>
    <comment ref="B65" authorId="0" shapeId="0" xr:uid="{0F0DACB3-1414-4645-9477-E40D7327071A}">
      <text>
        <r>
          <rPr>
            <b/>
            <sz val="9"/>
            <color indexed="81"/>
            <rFont val="Tahoma"/>
            <family val="2"/>
          </rPr>
          <t>jean:</t>
        </r>
        <r>
          <rPr>
            <sz val="9"/>
            <color indexed="81"/>
            <rFont val="Tahoma"/>
            <family val="2"/>
          </rPr>
          <t xml:space="preserve">
PRODCOM Database, Eurostat.
Code: 23121330 - Multiple-walled insulating units of glass</t>
        </r>
      </text>
    </comment>
    <comment ref="B66" authorId="0" shapeId="0" xr:uid="{6BBB889C-8F5C-4096-994E-F168C76EF5E3}">
      <text>
        <r>
          <rPr>
            <b/>
            <sz val="9"/>
            <color indexed="81"/>
            <rFont val="Tahoma"/>
            <family val="2"/>
          </rPr>
          <t>jean:</t>
        </r>
        <r>
          <rPr>
            <sz val="9"/>
            <color indexed="81"/>
            <rFont val="Tahoma"/>
            <family val="2"/>
          </rPr>
          <t xml:space="preserve">
PRODCOM Database, Eurostat.
Code: 23121330 - Multiple-walled insulating units of glass</t>
        </r>
      </text>
    </comment>
    <comment ref="B67" authorId="0" shapeId="0" xr:uid="{8E1F2804-0CF5-4997-AF32-D92024A11482}">
      <text>
        <r>
          <rPr>
            <b/>
            <sz val="9"/>
            <color indexed="81"/>
            <rFont val="Tahoma"/>
            <family val="2"/>
          </rPr>
          <t>jean:</t>
        </r>
        <r>
          <rPr>
            <sz val="9"/>
            <color indexed="81"/>
            <rFont val="Tahoma"/>
            <family val="2"/>
          </rPr>
          <t xml:space="preserve">
PRODCOM Database, Eurostat.
Code: 23121330 - Multiple-walled insulating units of glass</t>
        </r>
      </text>
    </comment>
    <comment ref="B68" authorId="0" shapeId="0" xr:uid="{AF997602-906E-446B-AFDE-1023DEB5927C}">
      <text>
        <r>
          <rPr>
            <b/>
            <sz val="9"/>
            <color indexed="81"/>
            <rFont val="Tahoma"/>
            <family val="2"/>
          </rPr>
          <t>jean:</t>
        </r>
        <r>
          <rPr>
            <sz val="9"/>
            <color indexed="81"/>
            <rFont val="Tahoma"/>
            <family val="2"/>
          </rPr>
          <t xml:space="preserve">
PRODCOM Database, Eurostat.
Code: 23121330 - Multiple-walled insulating units of glass</t>
        </r>
      </text>
    </comment>
    <comment ref="B69" authorId="0" shapeId="0" xr:uid="{C24DE97F-E049-4081-8EEF-1E42BED49751}">
      <text>
        <r>
          <rPr>
            <b/>
            <sz val="9"/>
            <color indexed="81"/>
            <rFont val="Tahoma"/>
            <family val="2"/>
          </rPr>
          <t>jean:</t>
        </r>
        <r>
          <rPr>
            <sz val="9"/>
            <color indexed="81"/>
            <rFont val="Tahoma"/>
            <family val="2"/>
          </rPr>
          <t xml:space="preserve">
PRODCOM Database, Eurostat.
Code: 23121330 - Multiple-walled insulating units of glass</t>
        </r>
      </text>
    </comment>
    <comment ref="B70" authorId="0" shapeId="0" xr:uid="{64B50971-8E30-4C5E-BAF7-9758F1B96DA2}">
      <text>
        <r>
          <rPr>
            <b/>
            <sz val="9"/>
            <color indexed="81"/>
            <rFont val="Tahoma"/>
            <family val="2"/>
          </rPr>
          <t>jean:</t>
        </r>
        <r>
          <rPr>
            <sz val="9"/>
            <color indexed="81"/>
            <rFont val="Tahoma"/>
            <family val="2"/>
          </rPr>
          <t xml:space="preserve">
PRODCOM Database, Eurostat.
Code: 23121330 - Multiple-walled insulating units of glass</t>
        </r>
      </text>
    </comment>
    <comment ref="B72" authorId="0" shapeId="0" xr:uid="{7FD0DA0A-9136-4AF2-8E93-9D9A5128BB69}">
      <text>
        <r>
          <rPr>
            <b/>
            <sz val="9"/>
            <color indexed="81"/>
            <rFont val="Tahoma"/>
            <family val="2"/>
          </rPr>
          <t>jean:</t>
        </r>
        <r>
          <rPr>
            <sz val="9"/>
            <color indexed="81"/>
            <rFont val="Tahoma"/>
            <family val="2"/>
          </rPr>
          <t xml:space="preserve">
PRODCOM Database, Eurostat.
Code: 23121330 - Multiple-walled insulating units of glass</t>
        </r>
      </text>
    </comment>
    <comment ref="B73" authorId="0" shapeId="0" xr:uid="{97C28B9D-F818-4900-BCB0-C8C79BE20F88}">
      <text>
        <r>
          <rPr>
            <b/>
            <sz val="9"/>
            <color indexed="81"/>
            <rFont val="Tahoma"/>
            <family val="2"/>
          </rPr>
          <t>jean:</t>
        </r>
        <r>
          <rPr>
            <sz val="9"/>
            <color indexed="81"/>
            <rFont val="Tahoma"/>
            <family val="2"/>
          </rPr>
          <t xml:space="preserve">
PRODCOM Database, Eurostat.
Code: 23121330 - Multiple-walled insulating units of glass</t>
        </r>
      </text>
    </comment>
    <comment ref="B74" authorId="0" shapeId="0" xr:uid="{FCA895F4-AD75-4E68-8B62-0EBE776E6208}">
      <text>
        <r>
          <rPr>
            <b/>
            <sz val="9"/>
            <color indexed="81"/>
            <rFont val="Tahoma"/>
            <family val="2"/>
          </rPr>
          <t>jean:</t>
        </r>
        <r>
          <rPr>
            <sz val="9"/>
            <color indexed="81"/>
            <rFont val="Tahoma"/>
            <family val="2"/>
          </rPr>
          <t xml:space="preserve">
PRODCOM Database, Eurostat.
Code: 23121330 - Multiple-walled insulating units of glass</t>
        </r>
      </text>
    </comment>
    <comment ref="B75" authorId="0" shapeId="0" xr:uid="{793CEC2F-0F89-453B-B0F6-3E3539EB5250}">
      <text>
        <r>
          <rPr>
            <b/>
            <sz val="9"/>
            <color indexed="81"/>
            <rFont val="Tahoma"/>
            <family val="2"/>
          </rPr>
          <t>jean:</t>
        </r>
        <r>
          <rPr>
            <sz val="9"/>
            <color indexed="81"/>
            <rFont val="Tahoma"/>
            <family val="2"/>
          </rPr>
          <t xml:space="preserve">
PRODCOM Database, Eurostat.
Code: 23121330 - Multiple-walled insulating units of glass</t>
        </r>
      </text>
    </comment>
    <comment ref="B76" authorId="0" shapeId="0" xr:uid="{F9E3EABE-4A25-4811-97E4-141611DBA798}">
      <text>
        <r>
          <rPr>
            <b/>
            <sz val="9"/>
            <color indexed="81"/>
            <rFont val="Tahoma"/>
            <family val="2"/>
          </rPr>
          <t>jean:</t>
        </r>
        <r>
          <rPr>
            <sz val="9"/>
            <color indexed="81"/>
            <rFont val="Tahoma"/>
            <family val="2"/>
          </rPr>
          <t xml:space="preserve">
PRODCOM Database, Eurostat.
Code: 23121330 - Multiple-walled insulating units of glass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8864B1E4-F6A4-4E17-A7F1-F924E2C448D8}">
      <text>
        <r>
          <rPr>
            <sz val="9"/>
            <color indexed="81"/>
            <rFont val="Tahoma"/>
            <family val="2"/>
          </rPr>
          <t>Unless otherwise indicated in a note attached to the cell, all data collected in this column comes from : Aperçu statistique de l'industrie verrière, 1960-1993, Fédération de l'industrie du verre, August 1994</t>
        </r>
      </text>
    </comment>
    <comment ref="C1" authorId="0" shapeId="0" xr:uid="{9CF887AF-F77B-44B1-B5E2-6247D5E571B1}">
      <text>
        <r>
          <rPr>
            <sz val="9"/>
            <color indexed="81"/>
            <rFont val="Tahoma"/>
            <family val="2"/>
          </rPr>
          <t>Unless otherwise indicated in a note attached to the cell, all data collected in this column comes from:
PRODCOM Database, Eurostat.
Code: 23121330 - Multiple-walled insulating units of glass</t>
        </r>
      </text>
    </comment>
    <comment ref="B15" authorId="0" shapeId="0" xr:uid="{550F949E-22EE-4397-A5B7-10A0473670C1}">
      <text>
        <r>
          <rPr>
            <sz val="9"/>
            <color indexed="81"/>
            <rFont val="Tahoma"/>
            <family val="2"/>
          </rPr>
          <t>L'industrie du verre en 1969, Rapport annuel, Fédération de l'industrie du verre, 1970</t>
        </r>
      </text>
    </comment>
    <comment ref="C15" authorId="0" shapeId="0" xr:uid="{929BAED1-A62F-4FF8-AE58-2DA3C0FE5EA5}">
      <text>
        <r>
          <rPr>
            <sz val="9"/>
            <color indexed="81"/>
            <rFont val="Tahoma"/>
            <family val="2"/>
          </rPr>
          <t>L'industrie du verre en 1969, Rapport annuel, Fédération de l'industrie du verre, 1970</t>
        </r>
      </text>
    </comment>
    <comment ref="B61" authorId="0" shapeId="0" xr:uid="{0FD5FCD2-9E6D-4949-8E1F-879ED7431B0A}">
      <text>
        <r>
          <rPr>
            <sz val="9"/>
            <color indexed="81"/>
            <rFont val="Tahoma"/>
            <family val="2"/>
          </rPr>
          <t>Chiffres 2009, Fédération de l'industrie du verre, October 2010</t>
        </r>
      </text>
    </comment>
    <comment ref="B62" authorId="0" shapeId="0" xr:uid="{65ACB346-1FC9-4BC4-B3D9-29BEBD7A472A}">
      <text>
        <r>
          <rPr>
            <sz val="9"/>
            <color indexed="81"/>
            <rFont val="Tahoma"/>
            <family val="2"/>
          </rPr>
          <t>Chiffres 2009, Fédération de l'industrie du verre, October 2010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C743E613-FC44-452E-9DD5-2B59870167D8}">
      <text>
        <r>
          <rPr>
            <sz val="9"/>
            <color indexed="81"/>
            <rFont val="Tahoma"/>
            <family val="2"/>
          </rPr>
          <t>Unless otherwise indicated in a note attached to the cell, all data collected in this column comes from : Aperçu statistique de l'industrie verrière, 1960-1993, Fédération de l'industrie du verre, August 1994</t>
        </r>
      </text>
    </comment>
    <comment ref="C1" authorId="0" shapeId="0" xr:uid="{1CB28175-EFBC-468B-8703-47029C9D6B91}">
      <text>
        <r>
          <rPr>
            <sz val="9"/>
            <color indexed="81"/>
            <rFont val="Tahoma"/>
            <family val="2"/>
          </rPr>
          <t>Unless otherwise indicated in a note attached to the cell, all data collected in this column comes from:
PRODCOM Database, Eurostat.
Code: 23121330 - Multiple-walled insulating units of glass</t>
        </r>
      </text>
    </comment>
    <comment ref="B4" authorId="0" shapeId="0" xr:uid="{05BA1470-1B0C-41B8-A5E1-58D54FDE6C43}">
      <text>
        <r>
          <rPr>
            <b/>
            <sz val="9"/>
            <color indexed="81"/>
            <rFont val="Tahoma"/>
            <family val="2"/>
          </rPr>
          <t>Start of the production</t>
        </r>
      </text>
    </comment>
    <comment ref="C4" authorId="0" shapeId="0" xr:uid="{C6EB8A17-7FC0-4883-B165-02264A34E5FB}">
      <text>
        <r>
          <rPr>
            <sz val="9"/>
            <color indexed="81"/>
            <rFont val="Tahoma"/>
            <family val="2"/>
          </rPr>
          <t>Start of the production</t>
        </r>
      </text>
    </comment>
    <comment ref="B10" authorId="0" shapeId="0" xr:uid="{7B97E7C3-C359-4F13-A409-25E75169DCD5}">
      <text>
        <r>
          <rPr>
            <sz val="9"/>
            <color indexed="81"/>
            <rFont val="Tahoma"/>
            <family val="2"/>
          </rPr>
          <t>L'industrie du verre, Rapport annuel, exercice 1965, Fédération de l'industrie du verre, 1966</t>
        </r>
      </text>
    </comment>
    <comment ref="B15" authorId="0" shapeId="0" xr:uid="{A81A3DCD-1B77-412D-A5A9-D3D8F7EA2255}">
      <text>
        <r>
          <rPr>
            <sz val="9"/>
            <color indexed="81"/>
            <rFont val="Tahoma"/>
            <family val="2"/>
          </rPr>
          <t>L'industrie du verre, Rapport annuel, exercice 1965, Fédération de l'industrie du verre, 1966</t>
        </r>
      </text>
    </comment>
    <comment ref="B17" authorId="0" shapeId="0" xr:uid="{9C9F2309-6A52-4A93-BD52-7CEFDBCF68EE}">
      <text>
        <r>
          <rPr>
            <sz val="9"/>
            <color indexed="81"/>
            <rFont val="Tahoma"/>
            <family val="2"/>
          </rPr>
          <t>L'industrie du verre, Rapport annuel, exercice 1965, Fédération de l'industrie du verre, 1966</t>
        </r>
      </text>
    </comment>
    <comment ref="B61" authorId="0" shapeId="0" xr:uid="{8F040916-0600-4F24-A46F-994897F4D296}">
      <text>
        <r>
          <rPr>
            <sz val="9"/>
            <color indexed="81"/>
            <rFont val="Tahoma"/>
            <family val="2"/>
          </rPr>
          <t>Chiffres 2009, Fédération de l'industrie du verre, October 2010</t>
        </r>
      </text>
    </comment>
    <comment ref="B62" authorId="0" shapeId="0" xr:uid="{343A9424-D441-4CEC-8748-039BCFDA0A5E}">
      <text>
        <r>
          <rPr>
            <sz val="9"/>
            <color indexed="81"/>
            <rFont val="Tahoma"/>
            <family val="2"/>
          </rPr>
          <t>Chiffres 2009, Fédération de l'industrie du verre, October 2010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E80F3F1B-E6E1-4056-B4D5-7D3514A1C59E}">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3" authorId="0" shapeId="0" xr:uid="{5C318FAC-BCB5-462D-8D1C-99BB918B9039}">
      <text>
        <r>
          <rPr>
            <sz val="9"/>
            <color indexed="81"/>
            <rFont val="Tahoma"/>
            <family val="2"/>
          </rPr>
          <t>Average: 
(Van de Voorde, 2016; Compagnie de Saint-Gobain, 1953)</t>
        </r>
      </text>
    </comment>
    <comment ref="B17" authorId="0" shapeId="0" xr:uid="{727DC83E-897D-4B49-89D4-5DD847959BD0}">
      <text>
        <r>
          <rPr>
            <sz val="9"/>
            <color indexed="81"/>
            <rFont val="Tahoma"/>
            <family val="2"/>
          </rPr>
          <t>Average: 
(Van de Voorde, 2016; Compagnie de Saint-Gobain, 1953)</t>
        </r>
      </text>
    </comment>
    <comment ref="B62" authorId="0" shapeId="0" xr:uid="{8B543505-187C-40E9-BCA0-A63743491D78}">
      <text>
        <r>
          <rPr>
            <sz val="9"/>
            <color indexed="81"/>
            <rFont val="Tahoma"/>
            <family val="2"/>
          </rPr>
          <t>According to import and export data in 2004/2005</t>
        </r>
      </text>
    </comment>
    <comment ref="B76" authorId="0" shapeId="0" xr:uid="{4434DBBB-8DFD-40DF-AF85-102AB024A619}">
      <text>
        <r>
          <rPr>
            <sz val="9"/>
            <color indexed="81"/>
            <rFont val="Tahoma"/>
            <family val="2"/>
          </rPr>
          <t>(Private discussion with glass industries. According to them, since 2000, average thickness is around 6mm per glass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BABE1959-D4A7-4748-878E-08252D277373}">
      <text>
        <r>
          <rPr>
            <sz val="9"/>
            <color indexed="81"/>
            <rFont val="Tahoma"/>
            <family val="2"/>
          </rPr>
          <t>(Souviron and Khan, 2021)</t>
        </r>
      </text>
    </comment>
    <comment ref="C1" authorId="0" shapeId="0" xr:uid="{7D01C4EF-1BD7-40C9-A5E2-E091540E538F}">
      <text>
        <r>
          <rPr>
            <sz val="9"/>
            <color indexed="81"/>
            <rFont val="Tahoma"/>
            <family val="2"/>
          </rPr>
          <t>(Souviron and Khan, 2021)</t>
        </r>
      </text>
    </comment>
    <comment ref="D1" authorId="0" shapeId="0" xr:uid="{35043F88-1201-4C25-87CE-7CD33FC332C7}">
      <text>
        <r>
          <rPr>
            <sz val="9"/>
            <color indexed="81"/>
            <rFont val="Tahoma"/>
            <family val="2"/>
          </rPr>
          <t>(Souviron and Khan, 2021)</t>
        </r>
      </text>
    </comment>
    <comment ref="E1" authorId="0" shapeId="0" xr:uid="{5A35A730-CA19-4076-9002-6853AFC692B9}">
      <text>
        <r>
          <rPr>
            <sz val="9"/>
            <color indexed="81"/>
            <rFont val="Tahoma"/>
            <family val="2"/>
          </rPr>
          <t>(Souviron and Khan, 2021)</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D03E3816-3F82-47F1-A999-231153AAE251}">
      <text>
        <r>
          <rPr>
            <sz val="9"/>
            <color indexed="81"/>
            <rFont val="Tahoma"/>
            <family val="2"/>
          </rPr>
          <t>OECD Data:
https://data.oecd.org/pop/population.htm</t>
        </r>
      </text>
    </comment>
    <comment ref="B4" authorId="0" shapeId="0" xr:uid="{A8064E29-81F2-45FE-8AD8-04497206EDD5}">
      <text>
        <r>
          <rPr>
            <sz val="9"/>
            <color indexed="81"/>
            <rFont val="Tahoma"/>
            <family val="2"/>
          </rPr>
          <t>La population de la Belgique, 1974, Société Belge de Démographie, Brussels : C.I.C.R.E.D.
http://www.cicred.org/Eng/Publications/pdf/c-c4.pdf</t>
        </r>
      </text>
    </comment>
  </commentList>
</comments>
</file>

<file path=xl/sharedStrings.xml><?xml version="1.0" encoding="utf-8"?>
<sst xmlns="http://schemas.openxmlformats.org/spreadsheetml/2006/main" count="49" uniqueCount="37">
  <si>
    <t>year</t>
  </si>
  <si>
    <t>IGU, "000 m²</t>
  </si>
  <si>
    <t>IGU, kt</t>
  </si>
  <si>
    <t>Population, x1000</t>
  </si>
  <si>
    <t>REFERENCES</t>
  </si>
  <si>
    <t>The reference of each entry is indicated in the "note" that is attached to the cell. When no note is given, please refer to the information available at the head of the column</t>
  </si>
  <si>
    <t>(Anon., 1958)</t>
  </si>
  <si>
    <t>Anon., 1958. Le verre belge. Brussels: Fédération de l'industrie du verre. Royal Library of Belgium, call number B 14.280 1.</t>
  </si>
  <si>
    <t>(CCE, 1984)</t>
  </si>
  <si>
    <t>Commission des Communautés Européennes (CCE), 1984. L'industrie du verre dans la CEE.</t>
  </si>
  <si>
    <t>https://op.europa.eu/en/publication-detail/-/publication/9441267d-6d47-461a-bc38-494d8c007e02/language-fr</t>
  </si>
  <si>
    <t>(FIV, 1970)</t>
  </si>
  <si>
    <t>Fédération de l'industrie du verre, 1970. L'industrie du verre en 1969. Brussels: Fédération de l'industrie du verre. Royal Library of Belgium, call number BD 25.971.</t>
  </si>
  <si>
    <t>(Institut du verre, 1995-2000)</t>
  </si>
  <si>
    <t>Institut du verre, 1995-2000. Verre. Institut du verre-Prover, Paris. Bibliothèque nationale de France, Sciences et techniques department, call number 4-JO-52115.</t>
  </si>
  <si>
    <t>(ICEDD, 2014)</t>
  </si>
  <si>
    <t>ICEDD, 2014. Bilan énergétique de la Wallonie 2012. Bilan de l'industrie et bilan global.</t>
  </si>
  <si>
    <t>https://energie.wallonie.be/servlet/Repository/spw_dgo4_energie_wallonie2012_bilanindustrieetbilanglobal_novembre2014_v2.pdf?ID=30744</t>
  </si>
  <si>
    <t>(Knoops, 1959)</t>
  </si>
  <si>
    <t>Knoops, É, 1959. L'industrie belge du verre en 1958. Bulletin de l'Institut de recherches économiques et sociales, 25 (4), 355-64</t>
  </si>
  <si>
    <t>(VGI-FIV, 1966)</t>
  </si>
  <si>
    <t>Fédération de l'industrie du verre (VGI-FIV), 1966. L'industrie du verre. Rapport annuel, exercice 1965.</t>
  </si>
  <si>
    <t>(Eurostat, n.d.)</t>
  </si>
  <si>
    <t xml:space="preserve">Eurostat, n.d. PRODCOM database. </t>
  </si>
  <si>
    <t>https://ec.europa.eu/eurostat/web/prodcom/data/database</t>
  </si>
  <si>
    <t>(VGI-FIV, 1994)</t>
  </si>
  <si>
    <t>Fédération de l'industrie du verre (VGI-FIV), 1994. Aperçu statistique de l'industrie verrière, 1960-1993.</t>
  </si>
  <si>
    <t>https://www.vgi-fiv.be/categorie_publication/economique/</t>
  </si>
  <si>
    <t>(VGI-FIV, 2001)</t>
  </si>
  <si>
    <t>Fédération de l'industrie du verre (VGI-FIV), 2001. La réduction des émissions de gaz à effet de serre.</t>
  </si>
  <si>
    <t>fuel oil, GJ/t</t>
  </si>
  <si>
    <t>electricity, GJ/t</t>
  </si>
  <si>
    <t>natural gas, GJ/t</t>
  </si>
  <si>
    <t>Total, GJ/t</t>
  </si>
  <si>
    <t>average thickness, mm</t>
  </si>
  <si>
    <t>(Van de Voorde, 2016)</t>
  </si>
  <si>
    <t>Van de Voorde, Stepanie, 2016. "Glass and Glazing in Post-War Belgium (1945-70). The Rise of Double Glazing." In: Campbell, James, et al., Further Studies in the History of Construction: the Proceedings of the Third Annual Conference of the Construction History Society. Cambridge: Construction History Society, p. 429-40.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</si>
</sst>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_-* #,##0.000_-;\-* #,##0.000_-;_-* &quot;-&quot;??_-;_-@_-"/>
    <numFmt numFmtId="166" formatCode="0.0"/>
    <numFmt numFmtId="167" formatCode="0.000000"/>
  </numFmts>
  <fonts count="12" x14ac:knownFonts="1">
    <font>
      <sz val="11"/>
      <color theme="1"/>
      <name val="Calibri"/>
      <family val="2"/>
      <scheme val="minor"/>
    </font>
    <font>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theme="1"/>
      <name val="Calibri"/>
      <family val="2"/>
      <scheme val="minor"/>
    </font>
    <font>
      <sz val="8"/>
      <color theme="1"/>
      <name val="Courier New"/>
      <family val="3"/>
    </font>
    <font>
      <u/>
      <sz val="11"/>
      <color theme="10"/>
      <name val="Calibri"/>
      <family val="2"/>
      <scheme val="minor"/>
    </font>
    <font>
      <b/>
      <sz val="11"/>
      <color rgb="FFC00000"/>
      <name val="Calibri"/>
      <family val="2"/>
      <scheme val="minor"/>
    </font>
    <font>
      <i/>
      <sz val="11"/>
      <name val="Calibri"/>
      <family val="2"/>
      <scheme val="minor"/>
    </font>
    <font>
      <sz val="11"/>
      <name val="Calibri"/>
      <family val="2"/>
      <scheme val="minor"/>
    </font>
    <font>
      <b/>
      <sz val="11"/>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cellStyleXfs>
  <cellXfs count="56">
    <xf numFmtId="0" fontId="0" fillId="0" borderId="0" xfId="0"/>
    <xf numFmtId="0" fontId="0" fillId="0" borderId="0" xfId="0" applyAlignment="1">
      <alignment horizontal="right"/>
    </xf>
    <xf numFmtId="0" fontId="0" fillId="0" borderId="0" xfId="0" applyAlignment="1">
      <alignment horizontal="center"/>
    </xf>
    <xf numFmtId="0" fontId="2" fillId="0" borderId="0" xfId="0" applyFont="1" applyAlignment="1">
      <alignment horizontal="right"/>
    </xf>
    <xf numFmtId="0" fontId="0" fillId="0" borderId="0" xfId="0" applyBorder="1" applyAlignment="1">
      <alignment horizontal="right"/>
    </xf>
    <xf numFmtId="164" fontId="0" fillId="0" borderId="0" xfId="1" applyNumberFormat="1" applyFont="1" applyBorder="1" applyAlignment="1">
      <alignment horizontal="right"/>
    </xf>
    <xf numFmtId="164" fontId="0" fillId="0" borderId="0" xfId="1" applyNumberFormat="1" applyFont="1" applyBorder="1" applyAlignment="1">
      <alignment horizontal="right" wrapText="1"/>
    </xf>
    <xf numFmtId="164" fontId="0" fillId="0" borderId="0" xfId="0" applyNumberFormat="1" applyAlignment="1">
      <alignment horizontal="right"/>
    </xf>
    <xf numFmtId="0" fontId="0" fillId="0" borderId="0" xfId="0" applyBorder="1" applyAlignment="1">
      <alignment horizontal="center"/>
    </xf>
    <xf numFmtId="0" fontId="0" fillId="0" borderId="1" xfId="0" applyBorder="1" applyAlignment="1">
      <alignment horizontal="center"/>
    </xf>
    <xf numFmtId="1" fontId="0" fillId="0" borderId="0" xfId="1" applyNumberFormat="1" applyFont="1" applyBorder="1" applyAlignment="1">
      <alignment horizontal="right" vertical="center"/>
    </xf>
    <xf numFmtId="1" fontId="0" fillId="0" borderId="0" xfId="0" applyNumberFormat="1" applyBorder="1" applyAlignment="1">
      <alignment horizontal="right" vertical="center"/>
    </xf>
    <xf numFmtId="1" fontId="0" fillId="0" borderId="0" xfId="0" applyNumberFormat="1" applyBorder="1" applyAlignment="1">
      <alignment horizontal="right"/>
    </xf>
    <xf numFmtId="1" fontId="0" fillId="0" borderId="1" xfId="0" applyNumberFormat="1" applyBorder="1" applyAlignment="1">
      <alignment horizontal="right" vertical="center"/>
    </xf>
    <xf numFmtId="9" fontId="0" fillId="0" borderId="0" xfId="2" applyFont="1" applyBorder="1" applyAlignment="1">
      <alignment horizontal="right"/>
    </xf>
    <xf numFmtId="0" fontId="2" fillId="0" borderId="2" xfId="0" applyFont="1" applyBorder="1" applyAlignment="1">
      <alignment horizontal="center"/>
    </xf>
    <xf numFmtId="0" fontId="2" fillId="0" borderId="2" xfId="0" applyFont="1" applyBorder="1" applyAlignment="1">
      <alignment horizontal="right" wrapText="1"/>
    </xf>
    <xf numFmtId="0" fontId="2" fillId="0" borderId="3" xfId="0" applyFont="1" applyBorder="1" applyAlignment="1">
      <alignment horizontal="center"/>
    </xf>
    <xf numFmtId="1" fontId="2" fillId="0" borderId="3" xfId="0" applyNumberFormat="1" applyFont="1" applyBorder="1" applyAlignment="1">
      <alignment horizontal="right" vertical="center"/>
    </xf>
    <xf numFmtId="1" fontId="2" fillId="0" borderId="0" xfId="0" applyNumberFormat="1" applyFont="1" applyBorder="1" applyAlignment="1">
      <alignment horizontal="right"/>
    </xf>
    <xf numFmtId="164" fontId="0" fillId="0" borderId="0" xfId="1" applyNumberFormat="1" applyFont="1" applyBorder="1" applyAlignment="1">
      <alignment horizontal="right" vertical="center"/>
    </xf>
    <xf numFmtId="164" fontId="0" fillId="0" borderId="0" xfId="1" applyNumberFormat="1" applyFont="1" applyBorder="1" applyAlignment="1">
      <alignment horizontal="right" vertical="center" wrapText="1"/>
    </xf>
    <xf numFmtId="43" fontId="0" fillId="0" borderId="0" xfId="0" applyNumberFormat="1" applyAlignment="1">
      <alignment horizontal="right"/>
    </xf>
    <xf numFmtId="3" fontId="0" fillId="0" borderId="0" xfId="0" applyNumberFormat="1"/>
    <xf numFmtId="164" fontId="5" fillId="0" borderId="0" xfId="1" applyNumberFormat="1" applyFont="1" applyBorder="1" applyAlignment="1">
      <alignment horizontal="right"/>
    </xf>
    <xf numFmtId="164" fontId="5" fillId="0" borderId="0" xfId="1" applyNumberFormat="1" applyFont="1" applyBorder="1" applyAlignment="1">
      <alignment horizontal="right" vertical="center"/>
    </xf>
    <xf numFmtId="164" fontId="0" fillId="0" borderId="0" xfId="0" applyNumberFormat="1" applyAlignment="1">
      <alignment horizontal="right" wrapText="1"/>
    </xf>
    <xf numFmtId="0" fontId="6" fillId="0" borderId="0" xfId="0" applyFont="1"/>
    <xf numFmtId="164" fontId="0" fillId="0" borderId="0" xfId="1" applyNumberFormat="1" applyFont="1" applyFill="1" applyBorder="1" applyAlignment="1">
      <alignment horizontal="right"/>
    </xf>
    <xf numFmtId="43" fontId="0" fillId="0" borderId="0" xfId="0" applyNumberFormat="1"/>
    <xf numFmtId="165" fontId="0" fillId="0" borderId="0" xfId="0" applyNumberFormat="1" applyAlignment="1">
      <alignment horizontal="right"/>
    </xf>
    <xf numFmtId="0" fontId="0" fillId="0" borderId="0" xfId="1" applyNumberFormat="1" applyFont="1" applyBorder="1" applyAlignment="1">
      <alignment horizontal="right"/>
    </xf>
    <xf numFmtId="0" fontId="8" fillId="0" borderId="0" xfId="0" applyFont="1" applyAlignment="1">
      <alignment vertical="top"/>
    </xf>
    <xf numFmtId="0" fontId="0" fillId="0" borderId="0" xfId="0" applyAlignment="1">
      <alignment wrapText="1"/>
    </xf>
    <xf numFmtId="0" fontId="0" fillId="0" borderId="0" xfId="0" applyAlignment="1">
      <alignment vertical="top"/>
    </xf>
    <xf numFmtId="0" fontId="0" fillId="2" borderId="0" xfId="0" applyFill="1"/>
    <xf numFmtId="0" fontId="0" fillId="2" borderId="0" xfId="0" applyFill="1" applyAlignment="1">
      <alignment vertical="top"/>
    </xf>
    <xf numFmtId="0" fontId="5" fillId="2" borderId="0" xfId="0" applyFont="1" applyFill="1" applyAlignment="1">
      <alignment wrapText="1"/>
    </xf>
    <xf numFmtId="0" fontId="0" fillId="0" borderId="0" xfId="0" applyAlignment="1">
      <alignment vertical="top" wrapText="1"/>
    </xf>
    <xf numFmtId="0" fontId="7" fillId="0" borderId="0" xfId="3" applyAlignment="1">
      <alignment vertical="top"/>
    </xf>
    <xf numFmtId="0" fontId="0" fillId="0" borderId="0" xfId="0" applyAlignment="1">
      <alignment vertical="center" wrapText="1"/>
    </xf>
    <xf numFmtId="0" fontId="9" fillId="0" borderId="3" xfId="0" applyFont="1" applyBorder="1" applyAlignment="1">
      <alignment horizontal="center" wrapText="1"/>
    </xf>
    <xf numFmtId="0" fontId="9" fillId="0" borderId="2" xfId="0" applyFont="1" applyBorder="1" applyAlignment="1">
      <alignment horizontal="right" wrapText="1"/>
    </xf>
    <xf numFmtId="0" fontId="9" fillId="0" borderId="0" xfId="0" applyFont="1" applyAlignment="1">
      <alignment horizontal="right" wrapText="1"/>
    </xf>
    <xf numFmtId="0" fontId="10" fillId="0" borderId="1" xfId="0" applyFont="1" applyBorder="1" applyAlignment="1">
      <alignment horizontal="center"/>
    </xf>
    <xf numFmtId="43" fontId="10" fillId="0" borderId="0" xfId="0" applyNumberFormat="1" applyFont="1" applyAlignment="1">
      <alignment horizontal="right"/>
    </xf>
    <xf numFmtId="0" fontId="10" fillId="0" borderId="0" xfId="0" applyFont="1" applyAlignment="1">
      <alignment horizontal="right"/>
    </xf>
    <xf numFmtId="43" fontId="10" fillId="0" borderId="0" xfId="1" applyFont="1" applyFill="1" applyBorder="1" applyAlignment="1">
      <alignment horizontal="right"/>
    </xf>
    <xf numFmtId="2" fontId="10" fillId="0" borderId="0" xfId="0" applyNumberFormat="1" applyFont="1" applyAlignment="1">
      <alignment horizontal="right"/>
    </xf>
    <xf numFmtId="166" fontId="10" fillId="0" borderId="0" xfId="0" applyNumberFormat="1" applyFont="1" applyAlignment="1">
      <alignment horizontal="right"/>
    </xf>
    <xf numFmtId="0" fontId="11" fillId="0" borderId="0" xfId="0" applyFont="1" applyAlignment="1">
      <alignment horizontal="right"/>
    </xf>
    <xf numFmtId="0" fontId="10" fillId="0" borderId="0" xfId="0" applyFont="1" applyAlignment="1">
      <alignment horizontal="center"/>
    </xf>
    <xf numFmtId="0" fontId="10" fillId="0" borderId="0" xfId="0" applyFont="1" applyAlignment="1">
      <alignment horizontal="right" wrapText="1"/>
    </xf>
    <xf numFmtId="0" fontId="0" fillId="0" borderId="0" xfId="0" applyAlignment="1">
      <alignment horizontal="right" wrapText="1"/>
    </xf>
    <xf numFmtId="3" fontId="0" fillId="0" borderId="0" xfId="0" applyNumberFormat="1" applyAlignment="1">
      <alignment horizontal="right"/>
    </xf>
    <xf numFmtId="167" fontId="0" fillId="0" borderId="0" xfId="0" applyNumberFormat="1" applyBorder="1" applyAlignment="1">
      <alignment horizontal="right"/>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ergie.wallonie.be/servlet/Repository/spw_dgo4_energie_wallonie2012_bilanindustrieetbilanglobal_novembre2014_v2.pdf?ID=30744" TargetMode="External"/><Relationship Id="rId2" Type="http://schemas.openxmlformats.org/officeDocument/2006/relationships/hyperlink" Target="https://www.vgi-fiv.be/categorie_publication/economique/" TargetMode="External"/><Relationship Id="rId1" Type="http://schemas.openxmlformats.org/officeDocument/2006/relationships/hyperlink" Target="https://ec.europa.eu/eurostat/web/prodcom/data/database" TargetMode="External"/><Relationship Id="rId5" Type="http://schemas.openxmlformats.org/officeDocument/2006/relationships/printerSettings" Target="../printerSettings/printerSettings1.bin"/><Relationship Id="rId4" Type="http://schemas.openxmlformats.org/officeDocument/2006/relationships/hyperlink" Target="https://op.europa.eu/en/publication-detail/-/publication/9441267d-6d47-461a-bc38-494d8c007e02/language-fr"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4E59F-24C0-4295-92DF-C90DB97E5770}">
  <dimension ref="A2:D25"/>
  <sheetViews>
    <sheetView showGridLines="0" workbookViewId="0">
      <selection activeCell="B5" sqref="B5"/>
    </sheetView>
  </sheetViews>
  <sheetFormatPr defaultColWidth="118.7109375" defaultRowHeight="15" x14ac:dyDescent="0.25"/>
  <cols>
    <col min="1" max="1" width="4.28515625" customWidth="1"/>
    <col min="2" max="2" width="27" style="34" bestFit="1" customWidth="1"/>
    <col min="3" max="3" width="81" style="33" customWidth="1"/>
    <col min="4" max="4" width="86.140625" style="34" bestFit="1" customWidth="1"/>
  </cols>
  <sheetData>
    <row r="2" spans="1:4" x14ac:dyDescent="0.25">
      <c r="B2" s="32" t="s">
        <v>4</v>
      </c>
    </row>
    <row r="3" spans="1:4" ht="30" x14ac:dyDescent="0.25">
      <c r="A3" s="35"/>
      <c r="B3" s="36"/>
      <c r="C3" s="37" t="s">
        <v>5</v>
      </c>
      <c r="D3" s="36"/>
    </row>
    <row r="5" spans="1:4" ht="30" x14ac:dyDescent="0.25">
      <c r="B5" s="34" t="s">
        <v>6</v>
      </c>
      <c r="C5" s="33" t="s">
        <v>7</v>
      </c>
    </row>
    <row r="7" spans="1:4" s="34" customFormat="1" ht="15.75" customHeight="1" x14ac:dyDescent="0.25">
      <c r="B7" s="34" t="s">
        <v>8</v>
      </c>
      <c r="C7" s="38" t="s">
        <v>9</v>
      </c>
      <c r="D7" s="39" t="s">
        <v>10</v>
      </c>
    </row>
    <row r="9" spans="1:4" ht="30" x14ac:dyDescent="0.25">
      <c r="B9" s="34" t="s">
        <v>11</v>
      </c>
      <c r="C9" s="33" t="s">
        <v>12</v>
      </c>
    </row>
    <row r="10" spans="1:4" x14ac:dyDescent="0.25">
      <c r="D10" s="39"/>
    </row>
    <row r="11" spans="1:4" ht="30" x14ac:dyDescent="0.25">
      <c r="B11" s="34" t="s">
        <v>13</v>
      </c>
      <c r="C11" s="40" t="s">
        <v>14</v>
      </c>
    </row>
    <row r="12" spans="1:4" x14ac:dyDescent="0.25">
      <c r="C12" s="40"/>
    </row>
    <row r="13" spans="1:4" x14ac:dyDescent="0.25">
      <c r="B13" s="34" t="s">
        <v>15</v>
      </c>
      <c r="C13" s="40" t="s">
        <v>16</v>
      </c>
      <c r="D13" s="39" t="s">
        <v>17</v>
      </c>
    </row>
    <row r="14" spans="1:4" x14ac:dyDescent="0.25">
      <c r="C14" s="40"/>
      <c r="D14" s="39"/>
    </row>
    <row r="15" spans="1:4" ht="30" x14ac:dyDescent="0.25">
      <c r="B15" s="34" t="s">
        <v>18</v>
      </c>
      <c r="C15" s="40" t="s">
        <v>19</v>
      </c>
      <c r="D15" s="39"/>
    </row>
    <row r="16" spans="1:4" x14ac:dyDescent="0.25">
      <c r="C16" s="40"/>
      <c r="D16" s="39"/>
    </row>
    <row r="17" spans="2:4" ht="30" x14ac:dyDescent="0.25">
      <c r="B17" s="34" t="s">
        <v>20</v>
      </c>
      <c r="C17" s="40" t="s">
        <v>21</v>
      </c>
      <c r="D17" s="39"/>
    </row>
    <row r="18" spans="2:4" x14ac:dyDescent="0.25">
      <c r="C18" s="40"/>
      <c r="D18" s="39"/>
    </row>
    <row r="19" spans="2:4" x14ac:dyDescent="0.25">
      <c r="B19" s="34" t="s">
        <v>22</v>
      </c>
      <c r="C19" s="33" t="s">
        <v>23</v>
      </c>
      <c r="D19" s="39" t="s">
        <v>24</v>
      </c>
    </row>
    <row r="20" spans="2:4" x14ac:dyDescent="0.25">
      <c r="D20" s="39"/>
    </row>
    <row r="21" spans="2:4" ht="60" x14ac:dyDescent="0.25">
      <c r="B21" s="34" t="s">
        <v>35</v>
      </c>
      <c r="C21" s="33" t="s">
        <v>36</v>
      </c>
      <c r="D21" s="39"/>
    </row>
    <row r="23" spans="2:4" ht="30" x14ac:dyDescent="0.25">
      <c r="B23" s="34" t="s">
        <v>25</v>
      </c>
      <c r="C23" s="33" t="s">
        <v>26</v>
      </c>
      <c r="D23" s="39" t="s">
        <v>27</v>
      </c>
    </row>
    <row r="24" spans="2:4" x14ac:dyDescent="0.25">
      <c r="C24" s="40"/>
      <c r="D24" s="39"/>
    </row>
    <row r="25" spans="2:4" ht="30" x14ac:dyDescent="0.25">
      <c r="B25" s="34" t="s">
        <v>28</v>
      </c>
      <c r="C25" s="40" t="s">
        <v>29</v>
      </c>
      <c r="D25" s="39"/>
    </row>
  </sheetData>
  <hyperlinks>
    <hyperlink ref="D19" r:id="rId1" xr:uid="{6437F70C-0F3F-4930-97F8-F7CA2F0DCA5A}"/>
    <hyperlink ref="D23" r:id="rId2" xr:uid="{8631E540-C024-420D-95AC-10B6A848221E}"/>
    <hyperlink ref="D13" r:id="rId3" xr:uid="{7C28E5ED-94CB-48C4-837C-8AD4FEC0FBDB}"/>
    <hyperlink ref="D7" r:id="rId4" xr:uid="{94123E27-496B-46E5-B675-40F429B617F3}"/>
  </hyperlinks>
  <pageMargins left="0.7" right="0.7" top="0.75" bottom="0.75" header="0.3" footer="0.3"/>
  <pageSetup paperSize="9" orientation="portrait" horizontalDpi="1200" verticalDpi="1200"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82404-9C07-4082-8695-AA4274664C99}">
  <sheetPr codeName="Sheet8"/>
  <dimension ref="A1:C88"/>
  <sheetViews>
    <sheetView zoomScale="85" zoomScaleNormal="85" workbookViewId="0">
      <pane xSplit="1" ySplit="1" topLeftCell="B2" activePane="bottomRight" state="frozen"/>
      <selection pane="topRight" activeCell="B1" sqref="B1"/>
      <selection pane="bottomLeft" activeCell="A2" sqref="A2"/>
      <selection pane="bottomRight" activeCell="B3" sqref="B3"/>
    </sheetView>
  </sheetViews>
  <sheetFormatPr defaultColWidth="13.5703125" defaultRowHeight="15" x14ac:dyDescent="0.25"/>
  <cols>
    <col min="1" max="1" width="7" style="2" customWidth="1"/>
    <col min="2" max="2" width="15.7109375" style="4" bestFit="1" customWidth="1"/>
    <col min="3" max="16384" width="13.5703125" style="4"/>
  </cols>
  <sheetData>
    <row r="1" spans="1:3" s="3" customFormat="1" x14ac:dyDescent="0.25">
      <c r="A1" s="15" t="s">
        <v>0</v>
      </c>
      <c r="B1" s="16" t="s">
        <v>1</v>
      </c>
      <c r="C1" s="16" t="s">
        <v>2</v>
      </c>
    </row>
    <row r="2" spans="1:3" s="1" customFormat="1" x14ac:dyDescent="0.25">
      <c r="A2" s="2">
        <v>1945</v>
      </c>
    </row>
    <row r="3" spans="1:3" s="1" customFormat="1" x14ac:dyDescent="0.25">
      <c r="A3" s="2">
        <v>1946</v>
      </c>
      <c r="B3" s="1">
        <v>0</v>
      </c>
    </row>
    <row r="4" spans="1:3" s="1" customFormat="1" x14ac:dyDescent="0.25">
      <c r="A4" s="2">
        <v>1947</v>
      </c>
    </row>
    <row r="5" spans="1:3" s="1" customFormat="1" x14ac:dyDescent="0.25">
      <c r="A5" s="2">
        <v>1948</v>
      </c>
    </row>
    <row r="6" spans="1:3" s="1" customFormat="1" x14ac:dyDescent="0.25">
      <c r="A6" s="2">
        <v>1949</v>
      </c>
    </row>
    <row r="7" spans="1:3" s="1" customFormat="1" x14ac:dyDescent="0.25">
      <c r="A7" s="2">
        <v>1950</v>
      </c>
    </row>
    <row r="8" spans="1:3" s="1" customFormat="1" x14ac:dyDescent="0.25">
      <c r="A8" s="2">
        <v>1951</v>
      </c>
    </row>
    <row r="9" spans="1:3" s="1" customFormat="1" x14ac:dyDescent="0.25">
      <c r="A9" s="2">
        <v>1952</v>
      </c>
    </row>
    <row r="10" spans="1:3" s="1" customFormat="1" x14ac:dyDescent="0.25">
      <c r="A10" s="2">
        <v>1953</v>
      </c>
    </row>
    <row r="11" spans="1:3" s="1" customFormat="1" x14ac:dyDescent="0.25">
      <c r="A11" s="2">
        <v>1954</v>
      </c>
    </row>
    <row r="12" spans="1:3" s="1" customFormat="1" x14ac:dyDescent="0.25">
      <c r="A12" s="2">
        <v>1955</v>
      </c>
    </row>
    <row r="13" spans="1:3" s="1" customFormat="1" x14ac:dyDescent="0.25">
      <c r="A13" s="2">
        <v>1956</v>
      </c>
    </row>
    <row r="14" spans="1:3" s="1" customFormat="1" x14ac:dyDescent="0.25">
      <c r="A14" s="2">
        <v>1957</v>
      </c>
    </row>
    <row r="15" spans="1:3" s="1" customFormat="1" x14ac:dyDescent="0.25">
      <c r="A15" s="2">
        <v>1958</v>
      </c>
      <c r="B15" s="26">
        <f>50</f>
        <v>50</v>
      </c>
    </row>
    <row r="16" spans="1:3" s="1" customFormat="1" x14ac:dyDescent="0.25">
      <c r="A16" s="2">
        <v>1959</v>
      </c>
    </row>
    <row r="17" spans="1:2" s="1" customFormat="1" x14ac:dyDescent="0.25">
      <c r="A17" s="2">
        <v>1960</v>
      </c>
    </row>
    <row r="18" spans="1:2" s="1" customFormat="1" x14ac:dyDescent="0.25">
      <c r="A18" s="2">
        <v>1961</v>
      </c>
    </row>
    <row r="19" spans="1:2" s="1" customFormat="1" x14ac:dyDescent="0.25">
      <c r="A19" s="2">
        <v>1962</v>
      </c>
      <c r="B19" s="4"/>
    </row>
    <row r="20" spans="1:2" s="1" customFormat="1" x14ac:dyDescent="0.25">
      <c r="A20" s="2">
        <v>1963</v>
      </c>
      <c r="B20" s="4"/>
    </row>
    <row r="21" spans="1:2" s="1" customFormat="1" x14ac:dyDescent="0.25">
      <c r="A21" s="2">
        <v>1964</v>
      </c>
      <c r="B21" s="4"/>
    </row>
    <row r="22" spans="1:2" s="1" customFormat="1" x14ac:dyDescent="0.25">
      <c r="A22" s="2">
        <v>1965</v>
      </c>
      <c r="B22" s="4"/>
    </row>
    <row r="23" spans="1:2" s="1" customFormat="1" x14ac:dyDescent="0.25">
      <c r="A23" s="2">
        <v>1966</v>
      </c>
      <c r="B23" s="4"/>
    </row>
    <row r="24" spans="1:2" s="1" customFormat="1" x14ac:dyDescent="0.25">
      <c r="A24" s="2">
        <v>1967</v>
      </c>
      <c r="B24" s="4"/>
    </row>
    <row r="25" spans="1:2" s="1" customFormat="1" x14ac:dyDescent="0.25">
      <c r="A25" s="2">
        <v>1968</v>
      </c>
      <c r="B25" s="4"/>
    </row>
    <row r="26" spans="1:2" s="1" customFormat="1" x14ac:dyDescent="0.25">
      <c r="A26" s="2">
        <v>1969</v>
      </c>
      <c r="B26" s="4"/>
    </row>
    <row r="27" spans="1:2" s="1" customFormat="1" x14ac:dyDescent="0.25">
      <c r="A27" s="2">
        <v>1970</v>
      </c>
      <c r="B27" s="5">
        <v>680</v>
      </c>
    </row>
    <row r="28" spans="1:2" s="1" customFormat="1" x14ac:dyDescent="0.25">
      <c r="A28" s="2">
        <v>1971</v>
      </c>
      <c r="B28" s="5">
        <v>620</v>
      </c>
    </row>
    <row r="29" spans="1:2" s="1" customFormat="1" x14ac:dyDescent="0.25">
      <c r="A29" s="2">
        <v>1972</v>
      </c>
      <c r="B29" s="5">
        <v>650</v>
      </c>
    </row>
    <row r="30" spans="1:2" s="1" customFormat="1" x14ac:dyDescent="0.25">
      <c r="A30" s="2">
        <v>1973</v>
      </c>
      <c r="B30" s="5">
        <v>770</v>
      </c>
    </row>
    <row r="31" spans="1:2" s="1" customFormat="1" x14ac:dyDescent="0.25">
      <c r="A31" s="2">
        <v>1974</v>
      </c>
      <c r="B31" s="5">
        <v>1050</v>
      </c>
    </row>
    <row r="32" spans="1:2" s="1" customFormat="1" x14ac:dyDescent="0.25">
      <c r="A32" s="2">
        <v>1975</v>
      </c>
      <c r="B32" s="5">
        <v>1275</v>
      </c>
    </row>
    <row r="33" spans="1:2" s="1" customFormat="1" x14ac:dyDescent="0.25">
      <c r="A33" s="2">
        <v>1976</v>
      </c>
      <c r="B33" s="5">
        <v>1570</v>
      </c>
    </row>
    <row r="34" spans="1:2" s="1" customFormat="1" x14ac:dyDescent="0.25">
      <c r="A34" s="2">
        <v>1977</v>
      </c>
      <c r="B34" s="5">
        <v>1830</v>
      </c>
    </row>
    <row r="35" spans="1:2" s="1" customFormat="1" x14ac:dyDescent="0.25">
      <c r="A35" s="2">
        <v>1978</v>
      </c>
      <c r="B35" s="5">
        <v>1850</v>
      </c>
    </row>
    <row r="36" spans="1:2" s="1" customFormat="1" x14ac:dyDescent="0.25">
      <c r="A36" s="2">
        <v>1979</v>
      </c>
      <c r="B36" s="5">
        <v>1850</v>
      </c>
    </row>
    <row r="37" spans="1:2" s="1" customFormat="1" x14ac:dyDescent="0.25">
      <c r="A37" s="2">
        <v>1980</v>
      </c>
      <c r="B37" s="5">
        <v>2500</v>
      </c>
    </row>
    <row r="38" spans="1:2" s="1" customFormat="1" x14ac:dyDescent="0.25">
      <c r="A38" s="2">
        <v>1981</v>
      </c>
      <c r="B38" s="5">
        <v>2100</v>
      </c>
    </row>
    <row r="39" spans="1:2" s="1" customFormat="1" x14ac:dyDescent="0.25">
      <c r="A39" s="2">
        <v>1982</v>
      </c>
      <c r="B39" s="5">
        <v>1900</v>
      </c>
    </row>
    <row r="40" spans="1:2" s="1" customFormat="1" x14ac:dyDescent="0.25">
      <c r="A40" s="2">
        <v>1983</v>
      </c>
      <c r="B40" s="5"/>
    </row>
    <row r="41" spans="1:2" s="1" customFormat="1" x14ac:dyDescent="0.25">
      <c r="A41" s="2">
        <v>1984</v>
      </c>
      <c r="B41" s="5"/>
    </row>
    <row r="42" spans="1:2" s="1" customFormat="1" x14ac:dyDescent="0.25">
      <c r="A42" s="2">
        <v>1985</v>
      </c>
      <c r="B42" s="5"/>
    </row>
    <row r="43" spans="1:2" s="1" customFormat="1" x14ac:dyDescent="0.25">
      <c r="A43" s="2">
        <v>1986</v>
      </c>
      <c r="B43" s="5"/>
    </row>
    <row r="44" spans="1:2" s="1" customFormat="1" x14ac:dyDescent="0.25">
      <c r="A44" s="2">
        <v>1987</v>
      </c>
      <c r="B44" s="4"/>
    </row>
    <row r="45" spans="1:2" s="1" customFormat="1" x14ac:dyDescent="0.25">
      <c r="A45" s="2">
        <v>1988</v>
      </c>
      <c r="B45" s="4"/>
    </row>
    <row r="46" spans="1:2" s="1" customFormat="1" x14ac:dyDescent="0.25">
      <c r="A46" s="2">
        <v>1989</v>
      </c>
      <c r="B46" s="4"/>
    </row>
    <row r="47" spans="1:2" s="1" customFormat="1" x14ac:dyDescent="0.25">
      <c r="A47" s="2">
        <v>1990</v>
      </c>
    </row>
    <row r="48" spans="1:2" s="1" customFormat="1" x14ac:dyDescent="0.25">
      <c r="A48" s="2">
        <v>1991</v>
      </c>
    </row>
    <row r="49" spans="1:1" s="1" customFormat="1" x14ac:dyDescent="0.25">
      <c r="A49" s="2">
        <v>1992</v>
      </c>
    </row>
    <row r="50" spans="1:1" s="1" customFormat="1" x14ac:dyDescent="0.25">
      <c r="A50" s="2">
        <v>1993</v>
      </c>
    </row>
    <row r="51" spans="1:1" s="1" customFormat="1" x14ac:dyDescent="0.25">
      <c r="A51" s="2">
        <v>1994</v>
      </c>
    </row>
    <row r="52" spans="1:1" s="1" customFormat="1" x14ac:dyDescent="0.25">
      <c r="A52" s="2">
        <v>1995</v>
      </c>
    </row>
    <row r="53" spans="1:1" s="1" customFormat="1" x14ac:dyDescent="0.25">
      <c r="A53" s="2">
        <v>1996</v>
      </c>
    </row>
    <row r="54" spans="1:1" s="1" customFormat="1" x14ac:dyDescent="0.25">
      <c r="A54" s="2">
        <v>1997</v>
      </c>
    </row>
    <row r="55" spans="1:1" s="1" customFormat="1" x14ac:dyDescent="0.25">
      <c r="A55" s="2">
        <v>1998</v>
      </c>
    </row>
    <row r="56" spans="1:1" s="1" customFormat="1" x14ac:dyDescent="0.25">
      <c r="A56" s="2">
        <v>1999</v>
      </c>
    </row>
    <row r="57" spans="1:1" s="1" customFormat="1" x14ac:dyDescent="0.25">
      <c r="A57" s="2">
        <v>2000</v>
      </c>
    </row>
    <row r="58" spans="1:1" s="1" customFormat="1" x14ac:dyDescent="0.25">
      <c r="A58" s="2">
        <v>2001</v>
      </c>
    </row>
    <row r="59" spans="1:1" s="1" customFormat="1" x14ac:dyDescent="0.25">
      <c r="A59" s="2">
        <v>2002</v>
      </c>
    </row>
    <row r="60" spans="1:1" s="1" customFormat="1" x14ac:dyDescent="0.25">
      <c r="A60" s="2">
        <v>2003</v>
      </c>
    </row>
    <row r="61" spans="1:1" s="1" customFormat="1" x14ac:dyDescent="0.25">
      <c r="A61" s="2">
        <v>2004</v>
      </c>
    </row>
    <row r="62" spans="1:1" s="1" customFormat="1" x14ac:dyDescent="0.25">
      <c r="A62" s="2">
        <v>2005</v>
      </c>
    </row>
    <row r="63" spans="1:1" s="1" customFormat="1" x14ac:dyDescent="0.25">
      <c r="A63" s="2">
        <v>2006</v>
      </c>
    </row>
    <row r="64" spans="1:1" s="1" customFormat="1" x14ac:dyDescent="0.25">
      <c r="A64" s="2">
        <v>2007</v>
      </c>
    </row>
    <row r="65" spans="1:1" s="1" customFormat="1" x14ac:dyDescent="0.25">
      <c r="A65" s="2">
        <v>2008</v>
      </c>
    </row>
    <row r="66" spans="1:1" s="1" customFormat="1" x14ac:dyDescent="0.25">
      <c r="A66" s="2">
        <v>2009</v>
      </c>
    </row>
    <row r="67" spans="1:1" s="1" customFormat="1" x14ac:dyDescent="0.25">
      <c r="A67" s="2">
        <v>2010</v>
      </c>
    </row>
    <row r="68" spans="1:1" s="1" customFormat="1" x14ac:dyDescent="0.25">
      <c r="A68" s="2">
        <v>2011</v>
      </c>
    </row>
    <row r="69" spans="1:1" s="1" customFormat="1" x14ac:dyDescent="0.25">
      <c r="A69" s="2">
        <v>2012</v>
      </c>
    </row>
    <row r="70" spans="1:1" s="1" customFormat="1" x14ac:dyDescent="0.25">
      <c r="A70" s="2">
        <v>2013</v>
      </c>
    </row>
    <row r="71" spans="1:1" s="1" customFormat="1" x14ac:dyDescent="0.25">
      <c r="A71" s="2">
        <v>2014</v>
      </c>
    </row>
    <row r="72" spans="1:1" s="1" customFormat="1" x14ac:dyDescent="0.25">
      <c r="A72" s="2">
        <v>2015</v>
      </c>
    </row>
    <row r="73" spans="1:1" s="1" customFormat="1" x14ac:dyDescent="0.25">
      <c r="A73" s="2">
        <v>2016</v>
      </c>
    </row>
    <row r="74" spans="1:1" s="1" customFormat="1" x14ac:dyDescent="0.25">
      <c r="A74" s="2">
        <v>2017</v>
      </c>
    </row>
    <row r="75" spans="1:1" s="1" customFormat="1" x14ac:dyDescent="0.25">
      <c r="A75" s="2">
        <v>2018</v>
      </c>
    </row>
    <row r="76" spans="1:1" s="1" customFormat="1" x14ac:dyDescent="0.25">
      <c r="A76" s="2">
        <v>2019</v>
      </c>
    </row>
    <row r="77" spans="1:1" s="1" customFormat="1" x14ac:dyDescent="0.25">
      <c r="A77" s="2">
        <v>2020</v>
      </c>
    </row>
    <row r="78" spans="1:1" x14ac:dyDescent="0.25">
      <c r="A78" s="8"/>
    </row>
    <row r="79" spans="1:1" x14ac:dyDescent="0.25">
      <c r="A79" s="8"/>
    </row>
    <row r="80" spans="1:1" x14ac:dyDescent="0.25">
      <c r="A80" s="8"/>
    </row>
    <row r="81" spans="1:1" x14ac:dyDescent="0.25">
      <c r="A81" s="8"/>
    </row>
    <row r="82" spans="1:1" x14ac:dyDescent="0.25">
      <c r="A82" s="8"/>
    </row>
    <row r="83" spans="1:1" x14ac:dyDescent="0.25">
      <c r="A83" s="8"/>
    </row>
    <row r="84" spans="1:1" x14ac:dyDescent="0.25">
      <c r="A84" s="8"/>
    </row>
    <row r="85" spans="1:1" x14ac:dyDescent="0.25">
      <c r="A85" s="8"/>
    </row>
    <row r="86" spans="1:1" x14ac:dyDescent="0.25">
      <c r="A86" s="8"/>
    </row>
    <row r="87" spans="1:1" x14ac:dyDescent="0.25">
      <c r="A87" s="8"/>
    </row>
    <row r="88" spans="1:1" x14ac:dyDescent="0.25">
      <c r="A88" s="8"/>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2F80F-B7B4-4E05-971D-042C16F78D20}">
  <dimension ref="A1:D88"/>
  <sheetViews>
    <sheetView zoomScale="85" zoomScaleNormal="85" workbookViewId="0">
      <pane xSplit="1" ySplit="1" topLeftCell="B15" activePane="bottomRight" state="frozen"/>
      <selection pane="topRight" activeCell="B1" sqref="B1"/>
      <selection pane="bottomLeft" activeCell="A2" sqref="A2"/>
      <selection pane="bottomRight" activeCell="B15" sqref="B15"/>
    </sheetView>
  </sheetViews>
  <sheetFormatPr defaultColWidth="13.5703125" defaultRowHeight="15" x14ac:dyDescent="0.25"/>
  <cols>
    <col min="1" max="1" width="7" style="2" customWidth="1"/>
    <col min="2" max="2" width="15.7109375" style="4" bestFit="1" customWidth="1"/>
    <col min="3" max="16384" width="13.5703125" style="4"/>
  </cols>
  <sheetData>
    <row r="1" spans="1:3" s="3" customFormat="1" x14ac:dyDescent="0.25">
      <c r="A1" s="15" t="s">
        <v>0</v>
      </c>
      <c r="B1" s="16" t="s">
        <v>1</v>
      </c>
      <c r="C1" s="16" t="s">
        <v>2</v>
      </c>
    </row>
    <row r="2" spans="1:3" s="1" customFormat="1" x14ac:dyDescent="0.25">
      <c r="A2" s="2">
        <v>1945</v>
      </c>
    </row>
    <row r="3" spans="1:3" s="1" customFormat="1" x14ac:dyDescent="0.25">
      <c r="A3" s="2">
        <v>1946</v>
      </c>
      <c r="B3" s="1">
        <v>0</v>
      </c>
    </row>
    <row r="4" spans="1:3" s="1" customFormat="1" x14ac:dyDescent="0.25">
      <c r="A4" s="2">
        <v>1947</v>
      </c>
    </row>
    <row r="5" spans="1:3" s="1" customFormat="1" x14ac:dyDescent="0.25">
      <c r="A5" s="2">
        <v>1948</v>
      </c>
    </row>
    <row r="6" spans="1:3" s="1" customFormat="1" x14ac:dyDescent="0.25">
      <c r="A6" s="2">
        <v>1949</v>
      </c>
    </row>
    <row r="7" spans="1:3" s="1" customFormat="1" x14ac:dyDescent="0.25">
      <c r="A7" s="2">
        <v>1950</v>
      </c>
    </row>
    <row r="8" spans="1:3" s="1" customFormat="1" x14ac:dyDescent="0.25">
      <c r="A8" s="2">
        <v>1951</v>
      </c>
    </row>
    <row r="9" spans="1:3" s="1" customFormat="1" x14ac:dyDescent="0.25">
      <c r="A9" s="2">
        <v>1952</v>
      </c>
    </row>
    <row r="10" spans="1:3" s="1" customFormat="1" x14ac:dyDescent="0.25">
      <c r="A10" s="2">
        <v>1953</v>
      </c>
    </row>
    <row r="11" spans="1:3" s="1" customFormat="1" x14ac:dyDescent="0.25">
      <c r="A11" s="2">
        <v>1954</v>
      </c>
    </row>
    <row r="12" spans="1:3" s="1" customFormat="1" x14ac:dyDescent="0.25">
      <c r="A12" s="2">
        <v>1955</v>
      </c>
    </row>
    <row r="13" spans="1:3" s="1" customFormat="1" x14ac:dyDescent="0.25">
      <c r="A13" s="2">
        <v>1956</v>
      </c>
    </row>
    <row r="14" spans="1:3" s="1" customFormat="1" x14ac:dyDescent="0.25">
      <c r="A14" s="2">
        <v>1957</v>
      </c>
    </row>
    <row r="15" spans="1:3" s="1" customFormat="1" x14ac:dyDescent="0.25">
      <c r="A15" s="2">
        <v>1958</v>
      </c>
    </row>
    <row r="16" spans="1:3" s="1" customFormat="1" x14ac:dyDescent="0.25">
      <c r="A16" s="2">
        <v>1959</v>
      </c>
    </row>
    <row r="17" spans="1:4" s="1" customFormat="1" x14ac:dyDescent="0.25">
      <c r="A17" s="2">
        <v>1960</v>
      </c>
    </row>
    <row r="18" spans="1:4" s="1" customFormat="1" x14ac:dyDescent="0.25">
      <c r="A18" s="2">
        <v>1961</v>
      </c>
    </row>
    <row r="19" spans="1:4" s="1" customFormat="1" x14ac:dyDescent="0.25">
      <c r="A19" s="2">
        <v>1962</v>
      </c>
      <c r="B19" s="4"/>
    </row>
    <row r="20" spans="1:4" s="1" customFormat="1" x14ac:dyDescent="0.25">
      <c r="A20" s="2">
        <v>1963</v>
      </c>
      <c r="B20" s="4"/>
    </row>
    <row r="21" spans="1:4" s="1" customFormat="1" x14ac:dyDescent="0.25">
      <c r="A21" s="2">
        <v>1964</v>
      </c>
      <c r="B21" s="4"/>
    </row>
    <row r="22" spans="1:4" s="1" customFormat="1" x14ac:dyDescent="0.25">
      <c r="A22" s="2">
        <v>1965</v>
      </c>
      <c r="B22" s="4"/>
    </row>
    <row r="23" spans="1:4" s="1" customFormat="1" x14ac:dyDescent="0.25">
      <c r="A23" s="2">
        <v>1966</v>
      </c>
      <c r="B23" s="4"/>
    </row>
    <row r="24" spans="1:4" s="1" customFormat="1" x14ac:dyDescent="0.25">
      <c r="A24" s="2">
        <v>1967</v>
      </c>
      <c r="B24" s="4"/>
    </row>
    <row r="25" spans="1:4" s="1" customFormat="1" x14ac:dyDescent="0.25">
      <c r="A25" s="2">
        <v>1968</v>
      </c>
    </row>
    <row r="26" spans="1:4" s="1" customFormat="1" x14ac:dyDescent="0.25">
      <c r="A26" s="2">
        <v>1969</v>
      </c>
    </row>
    <row r="27" spans="1:4" s="1" customFormat="1" x14ac:dyDescent="0.25">
      <c r="A27" s="2">
        <v>1970</v>
      </c>
      <c r="D27" s="54"/>
    </row>
    <row r="28" spans="1:4" s="1" customFormat="1" x14ac:dyDescent="0.25">
      <c r="A28" s="2">
        <v>1971</v>
      </c>
      <c r="B28" s="54"/>
      <c r="D28" s="54"/>
    </row>
    <row r="29" spans="1:4" s="1" customFormat="1" x14ac:dyDescent="0.25">
      <c r="A29" s="2">
        <v>1972</v>
      </c>
      <c r="B29" s="54"/>
      <c r="D29" s="54"/>
    </row>
    <row r="30" spans="1:4" s="1" customFormat="1" x14ac:dyDescent="0.25">
      <c r="A30" s="2">
        <v>1973</v>
      </c>
      <c r="B30" s="54"/>
      <c r="D30" s="54"/>
    </row>
    <row r="31" spans="1:4" s="1" customFormat="1" x14ac:dyDescent="0.25">
      <c r="A31" s="2">
        <v>1974</v>
      </c>
      <c r="B31" s="54"/>
      <c r="D31" s="54"/>
    </row>
    <row r="32" spans="1:4" s="1" customFormat="1" x14ac:dyDescent="0.25">
      <c r="A32" s="2">
        <v>1975</v>
      </c>
      <c r="B32" s="54"/>
      <c r="D32" s="54"/>
    </row>
    <row r="33" spans="1:4" s="1" customFormat="1" x14ac:dyDescent="0.25">
      <c r="A33" s="2">
        <v>1976</v>
      </c>
      <c r="B33" s="54"/>
      <c r="D33" s="54"/>
    </row>
    <row r="34" spans="1:4" s="1" customFormat="1" x14ac:dyDescent="0.25">
      <c r="A34" s="2">
        <v>1977</v>
      </c>
      <c r="B34" s="54"/>
      <c r="D34" s="54"/>
    </row>
    <row r="35" spans="1:4" s="1" customFormat="1" x14ac:dyDescent="0.25">
      <c r="A35" s="2">
        <v>1978</v>
      </c>
      <c r="B35" s="54"/>
      <c r="D35" s="54"/>
    </row>
    <row r="36" spans="1:4" s="1" customFormat="1" x14ac:dyDescent="0.25">
      <c r="A36" s="2">
        <v>1979</v>
      </c>
      <c r="B36" s="54"/>
      <c r="D36" s="54"/>
    </row>
    <row r="37" spans="1:4" s="1" customFormat="1" x14ac:dyDescent="0.25">
      <c r="A37" s="2">
        <v>1980</v>
      </c>
      <c r="B37" s="54"/>
      <c r="D37" s="54"/>
    </row>
    <row r="38" spans="1:4" s="1" customFormat="1" x14ac:dyDescent="0.25">
      <c r="A38" s="2">
        <v>1981</v>
      </c>
      <c r="B38" s="54"/>
      <c r="D38" s="54"/>
    </row>
    <row r="39" spans="1:4" s="1" customFormat="1" x14ac:dyDescent="0.25">
      <c r="A39" s="2">
        <v>1982</v>
      </c>
      <c r="B39" s="54"/>
      <c r="D39" s="54"/>
    </row>
    <row r="40" spans="1:4" s="1" customFormat="1" x14ac:dyDescent="0.25">
      <c r="A40" s="2">
        <v>1983</v>
      </c>
      <c r="B40" s="54"/>
    </row>
    <row r="41" spans="1:4" s="1" customFormat="1" x14ac:dyDescent="0.25">
      <c r="A41" s="2">
        <v>1984</v>
      </c>
      <c r="D41" s="54"/>
    </row>
    <row r="42" spans="1:4" s="1" customFormat="1" x14ac:dyDescent="0.25">
      <c r="A42" s="2">
        <v>1985</v>
      </c>
      <c r="B42" s="54"/>
    </row>
    <row r="43" spans="1:4" s="1" customFormat="1" x14ac:dyDescent="0.25">
      <c r="A43" s="2">
        <v>1986</v>
      </c>
      <c r="B43" s="5"/>
    </row>
    <row r="44" spans="1:4" s="1" customFormat="1" x14ac:dyDescent="0.25">
      <c r="A44" s="2">
        <v>1987</v>
      </c>
      <c r="B44" s="4"/>
    </row>
    <row r="45" spans="1:4" s="1" customFormat="1" x14ac:dyDescent="0.25">
      <c r="A45" s="2">
        <v>1988</v>
      </c>
      <c r="B45" s="4"/>
    </row>
    <row r="46" spans="1:4" s="1" customFormat="1" x14ac:dyDescent="0.25">
      <c r="A46" s="2">
        <v>1989</v>
      </c>
      <c r="B46" s="4"/>
    </row>
    <row r="47" spans="1:4" s="1" customFormat="1" x14ac:dyDescent="0.25">
      <c r="A47" s="2">
        <v>1990</v>
      </c>
    </row>
    <row r="48" spans="1:4" s="1" customFormat="1" x14ac:dyDescent="0.25">
      <c r="A48" s="2">
        <v>1991</v>
      </c>
    </row>
    <row r="49" spans="1:2" s="1" customFormat="1" x14ac:dyDescent="0.25">
      <c r="A49" s="2">
        <v>1992</v>
      </c>
    </row>
    <row r="50" spans="1:2" s="1" customFormat="1" x14ac:dyDescent="0.25">
      <c r="A50" s="2">
        <v>1993</v>
      </c>
    </row>
    <row r="51" spans="1:2" s="1" customFormat="1" x14ac:dyDescent="0.25">
      <c r="A51" s="2">
        <v>1994</v>
      </c>
    </row>
    <row r="52" spans="1:2" s="1" customFormat="1" x14ac:dyDescent="0.25">
      <c r="A52" s="2">
        <v>1995</v>
      </c>
      <c r="B52" s="5">
        <v>4607.9660000000003</v>
      </c>
    </row>
    <row r="53" spans="1:2" s="1" customFormat="1" x14ac:dyDescent="0.25">
      <c r="A53" s="2">
        <v>1996</v>
      </c>
      <c r="B53" s="5">
        <v>4074.3609999999999</v>
      </c>
    </row>
    <row r="54" spans="1:2" s="1" customFormat="1" x14ac:dyDescent="0.25">
      <c r="A54" s="2">
        <v>1997</v>
      </c>
      <c r="B54" s="5">
        <v>4329.7910000000002</v>
      </c>
    </row>
    <row r="55" spans="1:2" s="1" customFormat="1" x14ac:dyDescent="0.25">
      <c r="A55" s="2">
        <v>1998</v>
      </c>
      <c r="B55" s="5">
        <v>4691.8540000000003</v>
      </c>
    </row>
    <row r="56" spans="1:2" s="1" customFormat="1" x14ac:dyDescent="0.25">
      <c r="A56" s="2">
        <v>1999</v>
      </c>
      <c r="B56" s="5">
        <v>4990.3630000000003</v>
      </c>
    </row>
    <row r="57" spans="1:2" s="1" customFormat="1" x14ac:dyDescent="0.25">
      <c r="A57" s="2">
        <v>2000</v>
      </c>
      <c r="B57" s="5">
        <v>5332.06</v>
      </c>
    </row>
    <row r="58" spans="1:2" s="1" customFormat="1" x14ac:dyDescent="0.25">
      <c r="A58" s="2">
        <v>2001</v>
      </c>
      <c r="B58" s="5">
        <v>5429.6809999999996</v>
      </c>
    </row>
    <row r="59" spans="1:2" s="1" customFormat="1" x14ac:dyDescent="0.25">
      <c r="A59" s="2">
        <v>2002</v>
      </c>
      <c r="B59" s="5">
        <v>4950.7780000000002</v>
      </c>
    </row>
    <row r="60" spans="1:2" s="1" customFormat="1" x14ac:dyDescent="0.25">
      <c r="A60" s="2">
        <v>2003</v>
      </c>
      <c r="B60" s="5">
        <v>4852.4790000000003</v>
      </c>
    </row>
    <row r="61" spans="1:2" s="1" customFormat="1" x14ac:dyDescent="0.25">
      <c r="A61" s="2">
        <v>2004</v>
      </c>
      <c r="B61" s="5">
        <v>4995.8620000000001</v>
      </c>
    </row>
    <row r="62" spans="1:2" s="1" customFormat="1" x14ac:dyDescent="0.25">
      <c r="A62" s="2">
        <v>2005</v>
      </c>
      <c r="B62" s="5">
        <v>5190.4409999999998</v>
      </c>
    </row>
    <row r="63" spans="1:2" s="1" customFormat="1" x14ac:dyDescent="0.25">
      <c r="A63" s="2">
        <v>2006</v>
      </c>
      <c r="B63" s="5">
        <v>5395.424</v>
      </c>
    </row>
    <row r="64" spans="1:2" s="1" customFormat="1" x14ac:dyDescent="0.25">
      <c r="A64" s="2">
        <v>2007</v>
      </c>
      <c r="B64" s="5">
        <v>5528.9369999999999</v>
      </c>
    </row>
    <row r="65" spans="1:2" s="1" customFormat="1" x14ac:dyDescent="0.25">
      <c r="A65" s="2">
        <v>2008</v>
      </c>
      <c r="B65" s="5">
        <v>5176.0590000000002</v>
      </c>
    </row>
    <row r="66" spans="1:2" s="1" customFormat="1" x14ac:dyDescent="0.25">
      <c r="A66" s="2">
        <v>2009</v>
      </c>
      <c r="B66" s="5">
        <v>4726.777</v>
      </c>
    </row>
    <row r="67" spans="1:2" s="1" customFormat="1" x14ac:dyDescent="0.25">
      <c r="A67" s="2">
        <v>2010</v>
      </c>
      <c r="B67" s="5">
        <v>4488.1540000000005</v>
      </c>
    </row>
    <row r="68" spans="1:2" s="1" customFormat="1" x14ac:dyDescent="0.25">
      <c r="A68" s="2">
        <v>2011</v>
      </c>
      <c r="B68" s="5">
        <v>4430.5169999999998</v>
      </c>
    </row>
    <row r="69" spans="1:2" s="1" customFormat="1" x14ac:dyDescent="0.25">
      <c r="A69" s="2">
        <v>2012</v>
      </c>
      <c r="B69" s="5">
        <v>4418.607</v>
      </c>
    </row>
    <row r="70" spans="1:2" s="1" customFormat="1" x14ac:dyDescent="0.25">
      <c r="A70" s="2">
        <v>2013</v>
      </c>
      <c r="B70" s="5">
        <v>4060.1080000000002</v>
      </c>
    </row>
    <row r="71" spans="1:2" s="1" customFormat="1" x14ac:dyDescent="0.25">
      <c r="A71" s="2">
        <v>2014</v>
      </c>
    </row>
    <row r="72" spans="1:2" s="1" customFormat="1" x14ac:dyDescent="0.25">
      <c r="A72" s="2">
        <v>2015</v>
      </c>
      <c r="B72" s="5">
        <v>3889.6</v>
      </c>
    </row>
    <row r="73" spans="1:2" s="1" customFormat="1" x14ac:dyDescent="0.25">
      <c r="A73" s="2">
        <v>2016</v>
      </c>
      <c r="B73" s="5">
        <v>3946.616</v>
      </c>
    </row>
    <row r="74" spans="1:2" s="1" customFormat="1" x14ac:dyDescent="0.25">
      <c r="A74" s="2">
        <v>2017</v>
      </c>
      <c r="B74" s="5">
        <v>4192.6400000000003</v>
      </c>
    </row>
    <row r="75" spans="1:2" s="1" customFormat="1" x14ac:dyDescent="0.25">
      <c r="A75" s="2">
        <v>2018</v>
      </c>
      <c r="B75" s="5">
        <v>4124.6139999999996</v>
      </c>
    </row>
    <row r="76" spans="1:2" s="1" customFormat="1" x14ac:dyDescent="0.25">
      <c r="A76" s="2">
        <v>2019</v>
      </c>
      <c r="B76" s="5">
        <v>4349.4560000000001</v>
      </c>
    </row>
    <row r="77" spans="1:2" s="1" customFormat="1" x14ac:dyDescent="0.25">
      <c r="A77" s="2">
        <v>2020</v>
      </c>
      <c r="B77" s="5"/>
    </row>
    <row r="78" spans="1:2" x14ac:dyDescent="0.25">
      <c r="A78" s="8"/>
    </row>
    <row r="79" spans="1:2" x14ac:dyDescent="0.25">
      <c r="A79" s="8"/>
    </row>
    <row r="80" spans="1:2" x14ac:dyDescent="0.25">
      <c r="A80" s="8"/>
    </row>
    <row r="81" spans="1:1" x14ac:dyDescent="0.25">
      <c r="A81" s="8"/>
    </row>
    <row r="82" spans="1:1" x14ac:dyDescent="0.25">
      <c r="A82" s="8"/>
    </row>
    <row r="83" spans="1:1" x14ac:dyDescent="0.25">
      <c r="A83" s="8"/>
    </row>
    <row r="84" spans="1:1" x14ac:dyDescent="0.25">
      <c r="A84" s="8"/>
    </row>
    <row r="85" spans="1:1" x14ac:dyDescent="0.25">
      <c r="A85" s="8"/>
    </row>
    <row r="86" spans="1:1" x14ac:dyDescent="0.25">
      <c r="A86" s="8"/>
    </row>
    <row r="87" spans="1:1" x14ac:dyDescent="0.25">
      <c r="A87" s="8"/>
    </row>
    <row r="88" spans="1:1" x14ac:dyDescent="0.25">
      <c r="A88" s="8"/>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B653F-4255-4899-B7D6-3BA7509BAA32}">
  <sheetPr codeName="Sheet1"/>
  <dimension ref="A1:E96"/>
  <sheetViews>
    <sheetView zoomScale="72" zoomScaleNormal="115" workbookViewId="0">
      <pane xSplit="1" ySplit="1" topLeftCell="B2" activePane="bottomRight" state="frozen"/>
      <selection pane="topRight" activeCell="B1" sqref="B1"/>
      <selection pane="bottomLeft" activeCell="A2" sqref="A2"/>
      <selection pane="bottomRight" activeCell="B1" sqref="B1"/>
    </sheetView>
  </sheetViews>
  <sheetFormatPr defaultColWidth="13.5703125" defaultRowHeight="15" x14ac:dyDescent="0.25"/>
  <cols>
    <col min="1" max="1" width="7" style="11" customWidth="1"/>
    <col min="2" max="3" width="19.42578125" style="10" customWidth="1"/>
    <col min="4" max="16384" width="13.5703125" style="12"/>
  </cols>
  <sheetData>
    <row r="1" spans="1:3" s="19" customFormat="1" x14ac:dyDescent="0.25">
      <c r="A1" s="18" t="s">
        <v>0</v>
      </c>
      <c r="B1" s="16" t="s">
        <v>2</v>
      </c>
      <c r="C1" s="16" t="s">
        <v>1</v>
      </c>
    </row>
    <row r="2" spans="1:3" x14ac:dyDescent="0.25">
      <c r="A2" s="13">
        <v>1945</v>
      </c>
      <c r="B2" s="20"/>
      <c r="C2" s="20"/>
    </row>
    <row r="3" spans="1:3" x14ac:dyDescent="0.25">
      <c r="A3" s="13">
        <v>1946</v>
      </c>
      <c r="B3" s="20"/>
      <c r="C3" s="20"/>
    </row>
    <row r="4" spans="1:3" x14ac:dyDescent="0.25">
      <c r="A4" s="13">
        <v>1947</v>
      </c>
      <c r="B4" s="20"/>
      <c r="C4" s="20"/>
    </row>
    <row r="5" spans="1:3" x14ac:dyDescent="0.25">
      <c r="A5" s="13">
        <v>1948</v>
      </c>
      <c r="B5" s="20"/>
      <c r="C5" s="20"/>
    </row>
    <row r="6" spans="1:3" x14ac:dyDescent="0.25">
      <c r="A6" s="13">
        <v>1949</v>
      </c>
      <c r="B6" s="20"/>
      <c r="C6" s="20"/>
    </row>
    <row r="7" spans="1:3" x14ac:dyDescent="0.25">
      <c r="A7" s="13">
        <v>1950</v>
      </c>
      <c r="B7" s="20"/>
      <c r="C7" s="20"/>
    </row>
    <row r="8" spans="1:3" x14ac:dyDescent="0.25">
      <c r="A8" s="13">
        <v>1951</v>
      </c>
      <c r="B8" s="20"/>
      <c r="C8" s="20"/>
    </row>
    <row r="9" spans="1:3" x14ac:dyDescent="0.25">
      <c r="A9" s="13">
        <v>1952</v>
      </c>
      <c r="B9" s="20"/>
      <c r="C9" s="20"/>
    </row>
    <row r="10" spans="1:3" x14ac:dyDescent="0.25">
      <c r="A10" s="13">
        <v>1953</v>
      </c>
      <c r="B10" s="20"/>
      <c r="C10" s="20"/>
    </row>
    <row r="11" spans="1:3" x14ac:dyDescent="0.25">
      <c r="A11" s="13">
        <v>1954</v>
      </c>
      <c r="B11" s="20"/>
      <c r="C11" s="20"/>
    </row>
    <row r="12" spans="1:3" x14ac:dyDescent="0.25">
      <c r="A12" s="13">
        <v>1955</v>
      </c>
      <c r="B12" s="20"/>
      <c r="C12" s="20"/>
    </row>
    <row r="13" spans="1:3" x14ac:dyDescent="0.25">
      <c r="A13" s="13">
        <v>1956</v>
      </c>
      <c r="B13" s="20"/>
      <c r="C13" s="20"/>
    </row>
    <row r="14" spans="1:3" x14ac:dyDescent="0.25">
      <c r="A14" s="13">
        <v>1957</v>
      </c>
      <c r="B14" s="20"/>
      <c r="C14" s="20"/>
    </row>
    <row r="15" spans="1:3" x14ac:dyDescent="0.25">
      <c r="A15" s="13">
        <v>1958</v>
      </c>
      <c r="B15" s="5">
        <v>0.02</v>
      </c>
      <c r="C15" s="5">
        <v>0.02</v>
      </c>
    </row>
    <row r="16" spans="1:3" x14ac:dyDescent="0.25">
      <c r="A16" s="13">
        <v>1959</v>
      </c>
      <c r="B16" s="20"/>
      <c r="C16" s="20"/>
    </row>
    <row r="17" spans="1:4" x14ac:dyDescent="0.25">
      <c r="A17" s="13">
        <v>1960</v>
      </c>
      <c r="B17" s="20">
        <v>0</v>
      </c>
      <c r="C17" s="14"/>
      <c r="D17" s="14"/>
    </row>
    <row r="18" spans="1:4" x14ac:dyDescent="0.25">
      <c r="A18" s="13">
        <v>1961</v>
      </c>
      <c r="B18" s="20">
        <v>0</v>
      </c>
      <c r="C18" s="14"/>
      <c r="D18" s="14"/>
    </row>
    <row r="19" spans="1:4" x14ac:dyDescent="0.25">
      <c r="A19" s="13">
        <v>1962</v>
      </c>
      <c r="B19" s="20">
        <v>0</v>
      </c>
      <c r="C19" s="14"/>
      <c r="D19" s="14"/>
    </row>
    <row r="20" spans="1:4" x14ac:dyDescent="0.25">
      <c r="A20" s="13">
        <v>1963</v>
      </c>
      <c r="B20" s="20">
        <v>0</v>
      </c>
      <c r="C20" s="14"/>
      <c r="D20" s="14"/>
    </row>
    <row r="21" spans="1:4" x14ac:dyDescent="0.25">
      <c r="A21" s="13">
        <v>1964</v>
      </c>
      <c r="B21" s="20">
        <v>0</v>
      </c>
      <c r="C21" s="14"/>
      <c r="D21" s="14"/>
    </row>
    <row r="22" spans="1:4" x14ac:dyDescent="0.25">
      <c r="A22" s="13">
        <v>1965</v>
      </c>
      <c r="B22" s="20">
        <v>0</v>
      </c>
      <c r="C22" s="14"/>
      <c r="D22" s="14"/>
    </row>
    <row r="23" spans="1:4" x14ac:dyDescent="0.25">
      <c r="A23" s="13">
        <v>1966</v>
      </c>
      <c r="B23" s="20">
        <v>0</v>
      </c>
      <c r="C23" s="14"/>
      <c r="D23" s="14"/>
    </row>
    <row r="24" spans="1:4" x14ac:dyDescent="0.25">
      <c r="A24" s="13">
        <v>1967</v>
      </c>
      <c r="B24" s="20">
        <v>0</v>
      </c>
      <c r="C24" s="14"/>
      <c r="D24" s="14"/>
    </row>
    <row r="25" spans="1:4" x14ac:dyDescent="0.25">
      <c r="A25" s="13">
        <v>1968</v>
      </c>
      <c r="B25" s="20">
        <v>0</v>
      </c>
      <c r="C25" s="14"/>
      <c r="D25" s="14"/>
    </row>
    <row r="26" spans="1:4" x14ac:dyDescent="0.25">
      <c r="A26" s="13">
        <v>1969</v>
      </c>
      <c r="B26" s="20">
        <v>0</v>
      </c>
      <c r="C26" s="14"/>
      <c r="D26" s="14"/>
    </row>
    <row r="27" spans="1:4" x14ac:dyDescent="0.25">
      <c r="A27" s="13">
        <v>1970</v>
      </c>
      <c r="B27" s="20">
        <v>0</v>
      </c>
      <c r="C27" s="14"/>
      <c r="D27" s="14"/>
    </row>
    <row r="28" spans="1:4" x14ac:dyDescent="0.25">
      <c r="A28" s="13">
        <v>1971</v>
      </c>
      <c r="B28" s="20">
        <v>0</v>
      </c>
      <c r="C28" s="14"/>
      <c r="D28" s="14"/>
    </row>
    <row r="29" spans="1:4" x14ac:dyDescent="0.25">
      <c r="A29" s="13">
        <v>1972</v>
      </c>
      <c r="B29" s="20">
        <v>0</v>
      </c>
      <c r="C29" s="14"/>
      <c r="D29" s="14"/>
    </row>
    <row r="30" spans="1:4" x14ac:dyDescent="0.25">
      <c r="A30" s="13">
        <v>1973</v>
      </c>
      <c r="B30" s="20">
        <v>0</v>
      </c>
      <c r="C30" s="14"/>
      <c r="D30" s="14"/>
    </row>
    <row r="31" spans="1:4" x14ac:dyDescent="0.25">
      <c r="A31" s="13">
        <v>1974</v>
      </c>
      <c r="B31" s="20">
        <v>0</v>
      </c>
      <c r="C31" s="14"/>
      <c r="D31" s="14"/>
    </row>
    <row r="32" spans="1:4" x14ac:dyDescent="0.25">
      <c r="A32" s="13">
        <v>1975</v>
      </c>
      <c r="B32" s="20">
        <v>1</v>
      </c>
      <c r="C32" s="14"/>
      <c r="D32" s="14"/>
    </row>
    <row r="33" spans="1:4" x14ac:dyDescent="0.25">
      <c r="A33" s="13">
        <v>1976</v>
      </c>
      <c r="B33" s="20">
        <v>2</v>
      </c>
      <c r="C33" s="14"/>
      <c r="D33" s="14"/>
    </row>
    <row r="34" spans="1:4" x14ac:dyDescent="0.25">
      <c r="A34" s="13">
        <v>1977</v>
      </c>
      <c r="B34" s="20">
        <v>3</v>
      </c>
      <c r="C34" s="14"/>
      <c r="D34" s="14"/>
    </row>
    <row r="35" spans="1:4" x14ac:dyDescent="0.25">
      <c r="A35" s="13">
        <v>1978</v>
      </c>
      <c r="B35" s="20">
        <v>5</v>
      </c>
      <c r="C35" s="14"/>
      <c r="D35" s="14"/>
    </row>
    <row r="36" spans="1:4" x14ac:dyDescent="0.25">
      <c r="A36" s="13">
        <v>1979</v>
      </c>
      <c r="B36" s="20">
        <v>6</v>
      </c>
      <c r="C36" s="14"/>
      <c r="D36" s="14"/>
    </row>
    <row r="37" spans="1:4" x14ac:dyDescent="0.25">
      <c r="A37" s="13">
        <v>1980</v>
      </c>
      <c r="B37" s="20">
        <v>9</v>
      </c>
      <c r="C37" s="14"/>
      <c r="D37" s="14"/>
    </row>
    <row r="38" spans="1:4" x14ac:dyDescent="0.25">
      <c r="A38" s="13">
        <v>1981</v>
      </c>
      <c r="B38" s="20">
        <v>8</v>
      </c>
      <c r="C38" s="14"/>
      <c r="D38" s="14"/>
    </row>
    <row r="39" spans="1:4" x14ac:dyDescent="0.25">
      <c r="A39" s="13">
        <v>1982</v>
      </c>
      <c r="B39" s="20">
        <v>7</v>
      </c>
      <c r="C39" s="14"/>
      <c r="D39" s="14"/>
    </row>
    <row r="40" spans="1:4" x14ac:dyDescent="0.25">
      <c r="A40" s="13">
        <v>1983</v>
      </c>
      <c r="B40" s="20">
        <v>6</v>
      </c>
      <c r="C40" s="14"/>
      <c r="D40" s="14"/>
    </row>
    <row r="41" spans="1:4" x14ac:dyDescent="0.25">
      <c r="A41" s="13">
        <v>1984</v>
      </c>
      <c r="B41" s="20">
        <v>5</v>
      </c>
      <c r="C41" s="14"/>
      <c r="D41" s="14"/>
    </row>
    <row r="42" spans="1:4" x14ac:dyDescent="0.25">
      <c r="A42" s="13">
        <v>1985</v>
      </c>
      <c r="B42" s="20">
        <v>5</v>
      </c>
      <c r="C42" s="14"/>
      <c r="D42" s="14"/>
    </row>
    <row r="43" spans="1:4" x14ac:dyDescent="0.25">
      <c r="A43" s="13">
        <v>1986</v>
      </c>
      <c r="B43" s="20">
        <v>6</v>
      </c>
      <c r="C43" s="14"/>
      <c r="D43" s="14"/>
    </row>
    <row r="44" spans="1:4" x14ac:dyDescent="0.25">
      <c r="A44" s="13">
        <v>1987</v>
      </c>
      <c r="B44" s="20">
        <v>6</v>
      </c>
      <c r="C44" s="14"/>
      <c r="D44" s="14"/>
    </row>
    <row r="45" spans="1:4" x14ac:dyDescent="0.25">
      <c r="A45" s="13">
        <v>1988</v>
      </c>
      <c r="B45" s="20">
        <v>6</v>
      </c>
      <c r="C45" s="14"/>
      <c r="D45" s="14"/>
    </row>
    <row r="46" spans="1:4" x14ac:dyDescent="0.25">
      <c r="A46" s="13">
        <v>1989</v>
      </c>
      <c r="B46" s="20">
        <v>7</v>
      </c>
      <c r="C46" s="14"/>
      <c r="D46" s="14"/>
    </row>
    <row r="47" spans="1:4" x14ac:dyDescent="0.25">
      <c r="A47" s="13">
        <v>1990</v>
      </c>
      <c r="B47" s="20">
        <v>8</v>
      </c>
      <c r="C47" s="14"/>
      <c r="D47" s="14"/>
    </row>
    <row r="48" spans="1:4" x14ac:dyDescent="0.25">
      <c r="A48" s="13">
        <v>1991</v>
      </c>
      <c r="B48" s="20">
        <v>11</v>
      </c>
      <c r="C48" s="14"/>
      <c r="D48" s="14"/>
    </row>
    <row r="49" spans="1:5" x14ac:dyDescent="0.25">
      <c r="A49" s="13">
        <v>1992</v>
      </c>
      <c r="B49" s="20">
        <v>10</v>
      </c>
      <c r="C49" s="14"/>
      <c r="D49" s="14"/>
    </row>
    <row r="50" spans="1:5" x14ac:dyDescent="0.25">
      <c r="A50" s="13">
        <v>1993</v>
      </c>
      <c r="B50" s="20">
        <v>6</v>
      </c>
      <c r="C50" s="14"/>
      <c r="D50" s="14"/>
    </row>
    <row r="51" spans="1:5" x14ac:dyDescent="0.25">
      <c r="A51" s="13">
        <v>1994</v>
      </c>
      <c r="B51" s="21"/>
      <c r="C51" s="21"/>
    </row>
    <row r="52" spans="1:5" x14ac:dyDescent="0.25">
      <c r="A52" s="13">
        <v>1995</v>
      </c>
      <c r="B52" s="7">
        <f t="shared" ref="B52:B59" si="0">C52*AVERAGE($B$61/$C$61, $B$62/$C$62)</f>
        <v>9.1349617438834194</v>
      </c>
      <c r="C52" s="5">
        <v>400.37400000000002</v>
      </c>
    </row>
    <row r="53" spans="1:5" x14ac:dyDescent="0.25">
      <c r="A53" s="13">
        <v>1996</v>
      </c>
      <c r="B53" s="7">
        <f t="shared" si="0"/>
        <v>9.899733638894654</v>
      </c>
      <c r="C53" s="5">
        <v>433.89299999999997</v>
      </c>
    </row>
    <row r="54" spans="1:5" x14ac:dyDescent="0.25">
      <c r="A54" s="13">
        <v>1997</v>
      </c>
      <c r="B54" s="7">
        <f t="shared" si="0"/>
        <v>10.403580942141563</v>
      </c>
      <c r="C54" s="5">
        <v>455.976</v>
      </c>
    </row>
    <row r="55" spans="1:5" x14ac:dyDescent="0.25">
      <c r="A55" s="13">
        <v>1998</v>
      </c>
      <c r="B55" s="7">
        <f t="shared" si="0"/>
        <v>10.781460715558911</v>
      </c>
      <c r="C55" s="5">
        <v>472.53800000000001</v>
      </c>
    </row>
    <row r="56" spans="1:5" x14ac:dyDescent="0.25">
      <c r="A56" s="13">
        <v>1999</v>
      </c>
      <c r="B56" s="7">
        <f t="shared" si="0"/>
        <v>8.8375770701289369</v>
      </c>
      <c r="C56" s="5">
        <v>387.34</v>
      </c>
    </row>
    <row r="57" spans="1:5" x14ac:dyDescent="0.25">
      <c r="A57" s="13">
        <v>2000</v>
      </c>
      <c r="B57" s="7">
        <f t="shared" si="0"/>
        <v>10.115140168349622</v>
      </c>
      <c r="C57" s="5">
        <v>443.334</v>
      </c>
      <c r="D57" s="23"/>
    </row>
    <row r="58" spans="1:5" x14ac:dyDescent="0.25">
      <c r="A58" s="13">
        <v>2001</v>
      </c>
      <c r="B58" s="7">
        <f t="shared" si="0"/>
        <v>11.203877460218298</v>
      </c>
      <c r="C58" s="5">
        <v>491.05200000000002</v>
      </c>
      <c r="D58" s="23"/>
    </row>
    <row r="59" spans="1:5" x14ac:dyDescent="0.25">
      <c r="A59" s="13">
        <v>2002</v>
      </c>
      <c r="B59" s="7">
        <f t="shared" si="0"/>
        <v>10.910371518590429</v>
      </c>
      <c r="C59" s="5">
        <v>478.18799999999999</v>
      </c>
      <c r="D59" s="23"/>
    </row>
    <row r="60" spans="1:5" x14ac:dyDescent="0.25">
      <c r="A60" s="13">
        <v>2003</v>
      </c>
      <c r="B60" s="7">
        <f>C60*AVERAGE($B$61/$C$61, $B$62/$C$62)</f>
        <v>11.251220808234297</v>
      </c>
      <c r="C60" s="5">
        <v>493.12700000000001</v>
      </c>
      <c r="D60" s="23"/>
    </row>
    <row r="61" spans="1:5" x14ac:dyDescent="0.25">
      <c r="A61" s="13">
        <v>2004</v>
      </c>
      <c r="B61" s="25">
        <v>10.8</v>
      </c>
      <c r="C61" s="5">
        <v>449.02499999999998</v>
      </c>
      <c r="D61" s="23"/>
      <c r="E61" s="55"/>
    </row>
    <row r="62" spans="1:5" x14ac:dyDescent="0.25">
      <c r="A62" s="13">
        <v>2005</v>
      </c>
      <c r="B62" s="25">
        <v>15.1</v>
      </c>
      <c r="C62" s="5">
        <v>699.721</v>
      </c>
      <c r="D62" s="23"/>
      <c r="E62" s="55"/>
    </row>
    <row r="63" spans="1:5" x14ac:dyDescent="0.25">
      <c r="A63" s="13">
        <v>2006</v>
      </c>
      <c r="B63" s="7">
        <f t="shared" ref="B63:B76" si="1">C63*AVERAGE($B$61/$C$61, $B$62/$C$62)</f>
        <v>11.400871420107524</v>
      </c>
      <c r="C63" s="5">
        <v>499.68599999999998</v>
      </c>
      <c r="D63" s="23"/>
    </row>
    <row r="64" spans="1:5" x14ac:dyDescent="0.25">
      <c r="A64" s="13">
        <v>2007</v>
      </c>
      <c r="B64" s="7">
        <f t="shared" si="1"/>
        <v>13.028478684719282</v>
      </c>
      <c r="C64" s="5">
        <v>571.02200000000005</v>
      </c>
      <c r="D64" s="23"/>
    </row>
    <row r="65" spans="1:4" x14ac:dyDescent="0.25">
      <c r="A65" s="13">
        <v>2008</v>
      </c>
      <c r="B65" s="7">
        <f t="shared" si="1"/>
        <v>13.680060049847445</v>
      </c>
      <c r="C65" s="5">
        <v>599.58000000000004</v>
      </c>
      <c r="D65" s="23"/>
    </row>
    <row r="66" spans="1:4" x14ac:dyDescent="0.25">
      <c r="A66" s="13">
        <v>2009</v>
      </c>
      <c r="B66" s="7">
        <f t="shared" si="1"/>
        <v>12.82395542129016</v>
      </c>
      <c r="C66" s="5">
        <v>562.05799999999999</v>
      </c>
      <c r="D66" s="23"/>
    </row>
    <row r="67" spans="1:4" x14ac:dyDescent="0.25">
      <c r="A67" s="13">
        <v>2010</v>
      </c>
      <c r="B67" s="7">
        <f t="shared" si="1"/>
        <v>11.095295776744493</v>
      </c>
      <c r="C67" s="5">
        <v>486.29300000000001</v>
      </c>
      <c r="D67" s="23"/>
    </row>
    <row r="68" spans="1:4" x14ac:dyDescent="0.25">
      <c r="A68" s="13">
        <v>2011</v>
      </c>
      <c r="B68" s="7">
        <f t="shared" si="1"/>
        <v>12.244404393360318</v>
      </c>
      <c r="C68" s="5">
        <v>536.65700000000004</v>
      </c>
      <c r="D68" s="23"/>
    </row>
    <row r="69" spans="1:4" x14ac:dyDescent="0.25">
      <c r="A69" s="13">
        <v>2012</v>
      </c>
      <c r="B69" s="7">
        <f t="shared" si="1"/>
        <v>13.490755105997442</v>
      </c>
      <c r="C69" s="5">
        <v>591.28300000000002</v>
      </c>
      <c r="D69" s="23"/>
    </row>
    <row r="70" spans="1:4" x14ac:dyDescent="0.25">
      <c r="A70" s="13">
        <v>2013</v>
      </c>
      <c r="B70" s="7">
        <f t="shared" si="1"/>
        <v>11.657483774389913</v>
      </c>
      <c r="C70" s="5">
        <v>510.93299999999999</v>
      </c>
      <c r="D70" s="23"/>
    </row>
    <row r="71" spans="1:4" x14ac:dyDescent="0.25">
      <c r="A71" s="13">
        <v>2014</v>
      </c>
      <c r="B71" s="7">
        <f t="shared" si="1"/>
        <v>12.36820439641324</v>
      </c>
      <c r="C71" s="5">
        <v>542.08299999999997</v>
      </c>
      <c r="D71" s="23"/>
    </row>
    <row r="72" spans="1:4" x14ac:dyDescent="0.25">
      <c r="A72" s="13">
        <v>2015</v>
      </c>
      <c r="B72" s="7">
        <f t="shared" si="1"/>
        <v>9.9652385796917322</v>
      </c>
      <c r="C72" s="5">
        <v>436.76400000000001</v>
      </c>
      <c r="D72" s="23"/>
    </row>
    <row r="73" spans="1:4" x14ac:dyDescent="0.25">
      <c r="A73" s="13">
        <v>2016</v>
      </c>
      <c r="B73" s="7">
        <f t="shared" si="1"/>
        <v>9.7512922788020777</v>
      </c>
      <c r="C73" s="5">
        <v>427.387</v>
      </c>
      <c r="D73" s="23"/>
    </row>
    <row r="74" spans="1:4" x14ac:dyDescent="0.25">
      <c r="A74" s="13">
        <v>2017</v>
      </c>
      <c r="B74" s="7">
        <f t="shared" si="1"/>
        <v>10.268578248064129</v>
      </c>
      <c r="C74" s="5">
        <v>450.05900000000003</v>
      </c>
      <c r="D74" s="23"/>
    </row>
    <row r="75" spans="1:4" x14ac:dyDescent="0.25">
      <c r="A75" s="13">
        <v>2018</v>
      </c>
      <c r="B75" s="7">
        <f t="shared" si="1"/>
        <v>8.2320613530221269</v>
      </c>
      <c r="C75" s="5">
        <v>360.80099999999999</v>
      </c>
      <c r="D75" s="23"/>
    </row>
    <row r="76" spans="1:4" x14ac:dyDescent="0.25">
      <c r="A76" s="13">
        <v>2019</v>
      </c>
      <c r="B76" s="7">
        <f t="shared" si="1"/>
        <v>13.906007604258262</v>
      </c>
      <c r="C76" s="5">
        <v>609.48299999999995</v>
      </c>
      <c r="D76" s="23"/>
    </row>
    <row r="77" spans="1:4" x14ac:dyDescent="0.25">
      <c r="A77" s="13">
        <v>2020</v>
      </c>
      <c r="B77" s="14"/>
      <c r="D77" s="23"/>
    </row>
    <row r="78" spans="1:4" x14ac:dyDescent="0.25">
      <c r="B78" s="14"/>
      <c r="D78" s="23"/>
    </row>
    <row r="79" spans="1:4" x14ac:dyDescent="0.25">
      <c r="B79" s="14"/>
      <c r="D79" s="23"/>
    </row>
    <row r="80" spans="1:4" x14ac:dyDescent="0.25">
      <c r="B80" s="14"/>
      <c r="D80" s="23"/>
    </row>
    <row r="81" spans="2:4" x14ac:dyDescent="0.25">
      <c r="B81" s="14"/>
      <c r="D81" s="23"/>
    </row>
    <row r="82" spans="2:4" x14ac:dyDescent="0.25">
      <c r="B82" s="14"/>
    </row>
    <row r="83" spans="2:4" x14ac:dyDescent="0.25">
      <c r="B83" s="14"/>
    </row>
    <row r="84" spans="2:4" x14ac:dyDescent="0.25">
      <c r="B84" s="14"/>
    </row>
    <row r="85" spans="2:4" x14ac:dyDescent="0.25">
      <c r="B85" s="14"/>
    </row>
    <row r="86" spans="2:4" x14ac:dyDescent="0.25">
      <c r="B86" s="14"/>
    </row>
    <row r="87" spans="2:4" x14ac:dyDescent="0.25">
      <c r="B87" s="14"/>
    </row>
    <row r="88" spans="2:4" x14ac:dyDescent="0.25">
      <c r="B88" s="14"/>
    </row>
    <row r="89" spans="2:4" x14ac:dyDescent="0.25">
      <c r="B89" s="14"/>
    </row>
    <row r="90" spans="2:4" x14ac:dyDescent="0.25">
      <c r="B90" s="14"/>
    </row>
    <row r="91" spans="2:4" x14ac:dyDescent="0.25">
      <c r="B91" s="14"/>
    </row>
    <row r="92" spans="2:4" x14ac:dyDescent="0.25">
      <c r="B92" s="14"/>
    </row>
    <row r="93" spans="2:4" x14ac:dyDescent="0.25">
      <c r="B93" s="14"/>
    </row>
    <row r="94" spans="2:4" x14ac:dyDescent="0.25">
      <c r="B94" s="14"/>
    </row>
    <row r="95" spans="2:4" x14ac:dyDescent="0.25">
      <c r="B95" s="14"/>
    </row>
    <row r="96" spans="2:4" x14ac:dyDescent="0.25">
      <c r="B96" s="14"/>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587BC-FAB8-4B3E-8393-9A15FDDF8E5E}">
  <sheetPr codeName="Sheet2"/>
  <dimension ref="A1:E88"/>
  <sheetViews>
    <sheetView zoomScale="70" zoomScaleNormal="70" workbookViewId="0">
      <pane xSplit="1" ySplit="1" topLeftCell="B2" activePane="bottomRight" state="frozen"/>
      <selection pane="topRight" activeCell="B1" sqref="B1"/>
      <selection pane="bottomLeft" activeCell="A2" sqref="A2"/>
      <selection pane="bottomRight" activeCell="F24" sqref="F24"/>
    </sheetView>
  </sheetViews>
  <sheetFormatPr defaultColWidth="13.5703125" defaultRowHeight="15" x14ac:dyDescent="0.25"/>
  <cols>
    <col min="1" max="1" width="7" style="2" customWidth="1"/>
    <col min="2" max="3" width="20.140625" style="5" customWidth="1"/>
    <col min="4" max="16384" width="13.5703125" style="4"/>
  </cols>
  <sheetData>
    <row r="1" spans="1:5" s="3" customFormat="1" x14ac:dyDescent="0.25">
      <c r="A1" s="17" t="s">
        <v>0</v>
      </c>
      <c r="B1" s="16" t="s">
        <v>2</v>
      </c>
      <c r="C1" s="16" t="s">
        <v>1</v>
      </c>
    </row>
    <row r="2" spans="1:5" s="1" customFormat="1" x14ac:dyDescent="0.25">
      <c r="A2" s="9">
        <v>1945</v>
      </c>
      <c r="B2" s="5"/>
      <c r="C2" s="5"/>
    </row>
    <row r="3" spans="1:5" s="1" customFormat="1" x14ac:dyDescent="0.25">
      <c r="A3" s="9">
        <v>1946</v>
      </c>
      <c r="B3" s="5"/>
      <c r="C3" s="5"/>
    </row>
    <row r="4" spans="1:5" s="1" customFormat="1" x14ac:dyDescent="0.25">
      <c r="A4" s="9">
        <v>1947</v>
      </c>
      <c r="B4" s="31">
        <v>0</v>
      </c>
      <c r="C4" s="31">
        <v>0</v>
      </c>
    </row>
    <row r="5" spans="1:5" s="1" customFormat="1" x14ac:dyDescent="0.25">
      <c r="A5" s="9">
        <v>1948</v>
      </c>
      <c r="B5" s="5"/>
      <c r="C5" s="5"/>
    </row>
    <row r="6" spans="1:5" s="1" customFormat="1" x14ac:dyDescent="0.25">
      <c r="A6" s="9">
        <v>1949</v>
      </c>
      <c r="B6" s="5"/>
      <c r="C6" s="5"/>
    </row>
    <row r="7" spans="1:5" s="1" customFormat="1" x14ac:dyDescent="0.25">
      <c r="A7" s="9">
        <v>1950</v>
      </c>
      <c r="B7" s="6"/>
      <c r="C7" s="6"/>
    </row>
    <row r="8" spans="1:5" s="1" customFormat="1" x14ac:dyDescent="0.25">
      <c r="A8" s="9">
        <v>1951</v>
      </c>
      <c r="B8" s="6"/>
    </row>
    <row r="9" spans="1:5" s="1" customFormat="1" x14ac:dyDescent="0.25">
      <c r="A9" s="9">
        <v>1952</v>
      </c>
      <c r="B9" s="6"/>
    </row>
    <row r="10" spans="1:5" s="1" customFormat="1" x14ac:dyDescent="0.25">
      <c r="A10" s="9">
        <v>1953</v>
      </c>
      <c r="B10" s="5">
        <v>0.89</v>
      </c>
      <c r="E10" s="7"/>
    </row>
    <row r="11" spans="1:5" s="1" customFormat="1" x14ac:dyDescent="0.25">
      <c r="A11" s="9">
        <v>1954</v>
      </c>
      <c r="B11" s="6"/>
      <c r="E11" s="7"/>
    </row>
    <row r="12" spans="1:5" s="1" customFormat="1" x14ac:dyDescent="0.25">
      <c r="A12" s="9">
        <v>1955</v>
      </c>
      <c r="B12" s="6"/>
      <c r="E12" s="7"/>
    </row>
    <row r="13" spans="1:5" s="1" customFormat="1" x14ac:dyDescent="0.25">
      <c r="A13" s="9">
        <v>1956</v>
      </c>
      <c r="B13" s="6"/>
      <c r="E13" s="7"/>
    </row>
    <row r="14" spans="1:5" s="1" customFormat="1" x14ac:dyDescent="0.25">
      <c r="A14" s="9">
        <v>1957</v>
      </c>
      <c r="B14" s="6"/>
      <c r="E14" s="7"/>
    </row>
    <row r="15" spans="1:5" s="1" customFormat="1" x14ac:dyDescent="0.25">
      <c r="A15" s="9">
        <v>1958</v>
      </c>
      <c r="B15" s="5">
        <f>12*0.5638</f>
        <v>6.7655999999999992</v>
      </c>
      <c r="C15" s="7"/>
      <c r="D15" s="7"/>
      <c r="E15" s="7"/>
    </row>
    <row r="16" spans="1:5" s="1" customFormat="1" x14ac:dyDescent="0.25">
      <c r="A16" s="9">
        <v>1959</v>
      </c>
      <c r="B16" s="6"/>
      <c r="C16" s="7"/>
      <c r="D16" s="7"/>
      <c r="E16" s="7"/>
    </row>
    <row r="17" spans="1:5" s="1" customFormat="1" x14ac:dyDescent="0.25">
      <c r="A17" s="9">
        <v>1960</v>
      </c>
      <c r="B17" s="5">
        <f>12*1.09</f>
        <v>13.080000000000002</v>
      </c>
      <c r="C17" s="7"/>
      <c r="D17" s="7"/>
      <c r="E17" s="7"/>
    </row>
    <row r="18" spans="1:5" s="1" customFormat="1" x14ac:dyDescent="0.25">
      <c r="A18" s="9">
        <v>1961</v>
      </c>
      <c r="B18" s="5">
        <v>17</v>
      </c>
      <c r="C18" s="7"/>
      <c r="D18" s="7"/>
      <c r="E18" s="7"/>
    </row>
    <row r="19" spans="1:5" s="1" customFormat="1" x14ac:dyDescent="0.25">
      <c r="A19" s="9">
        <v>1962</v>
      </c>
      <c r="B19" s="5">
        <v>20</v>
      </c>
      <c r="C19" s="7"/>
      <c r="D19" s="7"/>
      <c r="E19" s="7"/>
    </row>
    <row r="20" spans="1:5" s="1" customFormat="1" x14ac:dyDescent="0.25">
      <c r="A20" s="9">
        <v>1963</v>
      </c>
      <c r="B20" s="5">
        <v>21</v>
      </c>
      <c r="C20" s="7"/>
      <c r="D20" s="7"/>
      <c r="E20" s="7"/>
    </row>
    <row r="21" spans="1:5" s="1" customFormat="1" x14ac:dyDescent="0.25">
      <c r="A21" s="9">
        <v>1964</v>
      </c>
      <c r="B21" s="5">
        <v>25</v>
      </c>
      <c r="C21" s="7"/>
      <c r="D21" s="7"/>
      <c r="E21" s="7"/>
    </row>
    <row r="22" spans="1:5" s="1" customFormat="1" x14ac:dyDescent="0.25">
      <c r="A22" s="9">
        <v>1965</v>
      </c>
      <c r="B22" s="5">
        <v>34</v>
      </c>
      <c r="C22" s="7"/>
      <c r="D22" s="7"/>
      <c r="E22" s="7"/>
    </row>
    <row r="23" spans="1:5" s="1" customFormat="1" x14ac:dyDescent="0.25">
      <c r="A23" s="9">
        <v>1966</v>
      </c>
      <c r="B23" s="5">
        <v>32</v>
      </c>
      <c r="C23" s="7"/>
      <c r="D23" s="7"/>
      <c r="E23" s="7"/>
    </row>
    <row r="24" spans="1:5" s="1" customFormat="1" x14ac:dyDescent="0.25">
      <c r="A24" s="9">
        <v>1967</v>
      </c>
      <c r="B24" s="5">
        <v>36</v>
      </c>
      <c r="C24" s="7"/>
      <c r="D24" s="7"/>
      <c r="E24" s="7"/>
    </row>
    <row r="25" spans="1:5" s="1" customFormat="1" x14ac:dyDescent="0.25">
      <c r="A25" s="9">
        <v>1968</v>
      </c>
      <c r="B25" s="5">
        <v>37</v>
      </c>
      <c r="C25" s="7"/>
      <c r="D25" s="7"/>
      <c r="E25" s="7"/>
    </row>
    <row r="26" spans="1:5" s="1" customFormat="1" x14ac:dyDescent="0.25">
      <c r="A26" s="9">
        <v>1969</v>
      </c>
      <c r="B26" s="5">
        <v>42</v>
      </c>
      <c r="C26" s="7"/>
      <c r="D26" s="7"/>
      <c r="E26" s="7"/>
    </row>
    <row r="27" spans="1:5" s="1" customFormat="1" x14ac:dyDescent="0.25">
      <c r="A27" s="9">
        <v>1970</v>
      </c>
      <c r="B27" s="5">
        <v>47</v>
      </c>
      <c r="C27" s="7"/>
      <c r="D27" s="7"/>
      <c r="E27" s="7"/>
    </row>
    <row r="28" spans="1:5" s="1" customFormat="1" x14ac:dyDescent="0.25">
      <c r="A28" s="9">
        <v>1971</v>
      </c>
      <c r="B28" s="5">
        <v>45</v>
      </c>
      <c r="C28" s="7"/>
      <c r="D28" s="7"/>
      <c r="E28" s="7"/>
    </row>
    <row r="29" spans="1:5" s="1" customFormat="1" x14ac:dyDescent="0.25">
      <c r="A29" s="9">
        <v>1972</v>
      </c>
      <c r="B29" s="5">
        <v>44</v>
      </c>
      <c r="C29" s="7"/>
      <c r="D29" s="7"/>
      <c r="E29" s="7"/>
    </row>
    <row r="30" spans="1:5" s="1" customFormat="1" x14ac:dyDescent="0.25">
      <c r="A30" s="9">
        <v>1973</v>
      </c>
      <c r="B30" s="5">
        <v>40</v>
      </c>
      <c r="C30" s="7"/>
      <c r="D30" s="7"/>
      <c r="E30" s="7"/>
    </row>
    <row r="31" spans="1:5" s="1" customFormat="1" x14ac:dyDescent="0.25">
      <c r="A31" s="9">
        <v>1974</v>
      </c>
      <c r="B31" s="5">
        <v>34</v>
      </c>
      <c r="C31" s="7"/>
      <c r="D31" s="7"/>
      <c r="E31" s="7"/>
    </row>
    <row r="32" spans="1:5" s="1" customFormat="1" x14ac:dyDescent="0.25">
      <c r="A32" s="9">
        <v>1975</v>
      </c>
      <c r="B32" s="5">
        <v>34</v>
      </c>
      <c r="C32" s="7"/>
      <c r="D32" s="7"/>
      <c r="E32" s="7"/>
    </row>
    <row r="33" spans="1:5" s="1" customFormat="1" x14ac:dyDescent="0.25">
      <c r="A33" s="9">
        <v>1976</v>
      </c>
      <c r="B33" s="5">
        <v>32</v>
      </c>
      <c r="C33" s="7"/>
      <c r="D33" s="7"/>
      <c r="E33" s="7"/>
    </row>
    <row r="34" spans="1:5" s="1" customFormat="1" x14ac:dyDescent="0.25">
      <c r="A34" s="9">
        <v>1977</v>
      </c>
      <c r="B34" s="5">
        <v>26</v>
      </c>
      <c r="C34" s="7"/>
      <c r="D34" s="7"/>
      <c r="E34" s="7"/>
    </row>
    <row r="35" spans="1:5" s="1" customFormat="1" x14ac:dyDescent="0.25">
      <c r="A35" s="9">
        <v>1978</v>
      </c>
      <c r="B35" s="5">
        <v>33</v>
      </c>
      <c r="C35" s="7"/>
      <c r="D35" s="7"/>
      <c r="E35" s="7"/>
    </row>
    <row r="36" spans="1:5" s="1" customFormat="1" x14ac:dyDescent="0.25">
      <c r="A36" s="9">
        <v>1979</v>
      </c>
      <c r="B36" s="5">
        <v>41</v>
      </c>
      <c r="C36" s="7"/>
      <c r="D36" s="7"/>
      <c r="E36" s="7"/>
    </row>
    <row r="37" spans="1:5" s="1" customFormat="1" x14ac:dyDescent="0.25">
      <c r="A37" s="9">
        <v>1980</v>
      </c>
      <c r="B37" s="5">
        <v>54</v>
      </c>
      <c r="C37" s="7"/>
      <c r="D37" s="7"/>
      <c r="E37" s="7"/>
    </row>
    <row r="38" spans="1:5" s="1" customFormat="1" x14ac:dyDescent="0.25">
      <c r="A38" s="9">
        <v>1981</v>
      </c>
      <c r="B38" s="5">
        <v>39</v>
      </c>
      <c r="C38" s="7"/>
      <c r="D38" s="7"/>
      <c r="E38" s="7"/>
    </row>
    <row r="39" spans="1:5" s="1" customFormat="1" x14ac:dyDescent="0.25">
      <c r="A39" s="9">
        <v>1982</v>
      </c>
      <c r="B39" s="5">
        <v>29</v>
      </c>
      <c r="C39" s="7"/>
      <c r="D39" s="7"/>
      <c r="E39" s="7"/>
    </row>
    <row r="40" spans="1:5" s="1" customFormat="1" x14ac:dyDescent="0.25">
      <c r="A40" s="9">
        <v>1983</v>
      </c>
      <c r="B40" s="5">
        <v>25</v>
      </c>
      <c r="C40" s="7"/>
      <c r="D40" s="7"/>
      <c r="E40" s="7"/>
    </row>
    <row r="41" spans="1:5" s="1" customFormat="1" x14ac:dyDescent="0.25">
      <c r="A41" s="9">
        <v>1984</v>
      </c>
      <c r="B41" s="5">
        <v>24</v>
      </c>
      <c r="C41" s="7"/>
      <c r="D41" s="7"/>
      <c r="E41" s="7"/>
    </row>
    <row r="42" spans="1:5" s="1" customFormat="1" x14ac:dyDescent="0.25">
      <c r="A42" s="9">
        <v>1985</v>
      </c>
      <c r="B42" s="5">
        <v>27</v>
      </c>
      <c r="C42" s="7"/>
      <c r="D42" s="7"/>
      <c r="E42" s="7"/>
    </row>
    <row r="43" spans="1:5" s="1" customFormat="1" x14ac:dyDescent="0.25">
      <c r="A43" s="9">
        <v>1986</v>
      </c>
      <c r="B43" s="5">
        <v>28</v>
      </c>
      <c r="C43" s="7"/>
      <c r="D43" s="7"/>
      <c r="E43" s="7"/>
    </row>
    <row r="44" spans="1:5" s="1" customFormat="1" x14ac:dyDescent="0.25">
      <c r="A44" s="9">
        <v>1987</v>
      </c>
      <c r="B44" s="5">
        <v>32</v>
      </c>
      <c r="C44" s="7"/>
      <c r="D44" s="7"/>
      <c r="E44" s="7"/>
    </row>
    <row r="45" spans="1:5" s="1" customFormat="1" x14ac:dyDescent="0.25">
      <c r="A45" s="9">
        <v>1988</v>
      </c>
      <c r="B45" s="5">
        <v>37</v>
      </c>
      <c r="C45" s="7"/>
      <c r="D45" s="7"/>
      <c r="E45" s="7"/>
    </row>
    <row r="46" spans="1:5" s="1" customFormat="1" x14ac:dyDescent="0.25">
      <c r="A46" s="9">
        <v>1989</v>
      </c>
      <c r="B46" s="5">
        <v>32</v>
      </c>
      <c r="C46" s="7"/>
      <c r="D46" s="7"/>
      <c r="E46" s="7"/>
    </row>
    <row r="47" spans="1:5" s="1" customFormat="1" x14ac:dyDescent="0.25">
      <c r="A47" s="9">
        <v>1990</v>
      </c>
      <c r="B47" s="5">
        <v>30</v>
      </c>
      <c r="C47" s="7"/>
      <c r="D47" s="7"/>
      <c r="E47" s="7"/>
    </row>
    <row r="48" spans="1:5" s="1" customFormat="1" x14ac:dyDescent="0.25">
      <c r="A48" s="9">
        <v>1991</v>
      </c>
      <c r="B48" s="5">
        <v>28</v>
      </c>
      <c r="C48" s="7"/>
      <c r="D48" s="7"/>
      <c r="E48" s="7"/>
    </row>
    <row r="49" spans="1:5" s="1" customFormat="1" x14ac:dyDescent="0.25">
      <c r="A49" s="9">
        <v>1992</v>
      </c>
      <c r="B49" s="5">
        <v>26</v>
      </c>
      <c r="C49" s="7"/>
      <c r="D49" s="7"/>
      <c r="E49" s="7"/>
    </row>
    <row r="50" spans="1:5" s="1" customFormat="1" x14ac:dyDescent="0.25">
      <c r="A50" s="9">
        <v>1993</v>
      </c>
      <c r="B50" s="5">
        <v>27</v>
      </c>
      <c r="C50" s="7"/>
      <c r="D50" s="7"/>
      <c r="E50" s="7"/>
    </row>
    <row r="51" spans="1:5" s="1" customFormat="1" x14ac:dyDescent="0.25">
      <c r="A51" s="9">
        <v>1994</v>
      </c>
      <c r="B51" s="6"/>
      <c r="C51" s="6"/>
      <c r="E51" s="7"/>
    </row>
    <row r="52" spans="1:5" s="1" customFormat="1" x14ac:dyDescent="0.25">
      <c r="A52" s="9">
        <v>1995</v>
      </c>
      <c r="B52" s="7">
        <f t="shared" ref="B52:B59" si="0">C52*AVERAGE($B$61/$C$61, $B$62/$C$62)</f>
        <v>33.389784605951434</v>
      </c>
      <c r="C52" s="5">
        <v>1161.9390000000001</v>
      </c>
      <c r="D52" s="22"/>
      <c r="E52" s="7"/>
    </row>
    <row r="53" spans="1:5" s="1" customFormat="1" x14ac:dyDescent="0.25">
      <c r="A53" s="9">
        <v>1996</v>
      </c>
      <c r="B53" s="7">
        <f t="shared" si="0"/>
        <v>29.71703157786472</v>
      </c>
      <c r="C53" s="5">
        <v>1034.1300000000001</v>
      </c>
      <c r="D53" s="22"/>
      <c r="E53" s="7"/>
    </row>
    <row r="54" spans="1:5" s="1" customFormat="1" x14ac:dyDescent="0.25">
      <c r="A54" s="9">
        <v>1997</v>
      </c>
      <c r="B54" s="7">
        <f t="shared" si="0"/>
        <v>33.443061637413003</v>
      </c>
      <c r="C54" s="5">
        <v>1163.7929999999999</v>
      </c>
      <c r="D54" s="22"/>
      <c r="E54" s="7"/>
    </row>
    <row r="55" spans="1:5" s="1" customFormat="1" x14ac:dyDescent="0.25">
      <c r="A55" s="9">
        <v>1998</v>
      </c>
      <c r="B55" s="7">
        <f t="shared" si="0"/>
        <v>38.568978745316613</v>
      </c>
      <c r="C55" s="5">
        <v>1342.171</v>
      </c>
      <c r="D55" s="22"/>
      <c r="E55" s="7"/>
    </row>
    <row r="56" spans="1:5" s="1" customFormat="1" x14ac:dyDescent="0.25">
      <c r="A56" s="9">
        <v>1999</v>
      </c>
      <c r="B56" s="7">
        <f t="shared" si="0"/>
        <v>43.228218943330234</v>
      </c>
      <c r="C56" s="5">
        <v>1504.309</v>
      </c>
      <c r="D56" s="22"/>
      <c r="E56" s="7"/>
    </row>
    <row r="57" spans="1:5" s="1" customFormat="1" x14ac:dyDescent="0.25">
      <c r="A57" s="9">
        <v>2000</v>
      </c>
      <c r="B57" s="7">
        <f t="shared" si="0"/>
        <v>47.396011572813173</v>
      </c>
      <c r="C57" s="5">
        <v>1649.345</v>
      </c>
      <c r="D57" s="22"/>
      <c r="E57" s="7"/>
    </row>
    <row r="58" spans="1:5" s="1" customFormat="1" x14ac:dyDescent="0.25">
      <c r="A58" s="9">
        <v>2001</v>
      </c>
      <c r="B58" s="7">
        <f t="shared" si="0"/>
        <v>49.72916623215967</v>
      </c>
      <c r="C58" s="5">
        <v>1730.537</v>
      </c>
      <c r="D58" s="22"/>
      <c r="E58" s="7"/>
    </row>
    <row r="59" spans="1:5" s="1" customFormat="1" x14ac:dyDescent="0.25">
      <c r="A59" s="9">
        <v>2002</v>
      </c>
      <c r="B59" s="7">
        <f t="shared" si="0"/>
        <v>44.651411100917123</v>
      </c>
      <c r="C59" s="5">
        <v>1553.835</v>
      </c>
      <c r="D59" s="22"/>
      <c r="E59" s="7"/>
    </row>
    <row r="60" spans="1:5" s="1" customFormat="1" x14ac:dyDescent="0.25">
      <c r="A60" s="9">
        <v>2003</v>
      </c>
      <c r="B60" s="7">
        <f>C60*AVERAGE($B$61/$C$61, $B$62/$C$62)</f>
        <v>36.83376824489811</v>
      </c>
      <c r="C60" s="5">
        <v>1281.787</v>
      </c>
      <c r="D60" s="22"/>
      <c r="E60" s="7"/>
    </row>
    <row r="61" spans="1:5" s="1" customFormat="1" x14ac:dyDescent="0.25">
      <c r="A61" s="9">
        <v>2004</v>
      </c>
      <c r="B61" s="24">
        <v>34.1</v>
      </c>
      <c r="C61" s="5">
        <v>1129.606</v>
      </c>
      <c r="D61" s="30"/>
      <c r="E61" s="7"/>
    </row>
    <row r="62" spans="1:5" s="1" customFormat="1" x14ac:dyDescent="0.25">
      <c r="A62" s="9">
        <v>2005</v>
      </c>
      <c r="B62" s="24">
        <v>30.9</v>
      </c>
      <c r="C62" s="5">
        <v>1132.49</v>
      </c>
      <c r="D62" s="30"/>
      <c r="E62" s="7"/>
    </row>
    <row r="63" spans="1:5" s="1" customFormat="1" x14ac:dyDescent="0.25">
      <c r="A63" s="9">
        <v>2006</v>
      </c>
      <c r="B63" s="7">
        <f t="shared" ref="B63:B75" si="1">C63*AVERAGE($B$61/$C$61, $B$62/$C$62)</f>
        <v>24.297027555194241</v>
      </c>
      <c r="C63" s="5">
        <v>845.51800000000003</v>
      </c>
      <c r="D63" s="22"/>
      <c r="E63" s="30"/>
    </row>
    <row r="64" spans="1:5" s="1" customFormat="1" x14ac:dyDescent="0.25">
      <c r="A64" s="9">
        <v>2007</v>
      </c>
      <c r="B64" s="7">
        <f t="shared" si="1"/>
        <v>29.162967692422068</v>
      </c>
      <c r="C64" s="5">
        <v>1014.849</v>
      </c>
      <c r="D64" s="22"/>
      <c r="E64" s="7"/>
    </row>
    <row r="65" spans="1:5" s="1" customFormat="1" x14ac:dyDescent="0.25">
      <c r="A65" s="9">
        <v>2008</v>
      </c>
      <c r="B65" s="7">
        <f t="shared" si="1"/>
        <v>30.717168472680651</v>
      </c>
      <c r="C65" s="5">
        <v>1068.934</v>
      </c>
      <c r="D65" s="22"/>
      <c r="E65" s="7"/>
    </row>
    <row r="66" spans="1:5" s="1" customFormat="1" x14ac:dyDescent="0.25">
      <c r="A66" s="9">
        <v>2009</v>
      </c>
      <c r="B66" s="7">
        <f t="shared" si="1"/>
        <v>24.857298473428532</v>
      </c>
      <c r="C66" s="5">
        <v>865.01499999999999</v>
      </c>
      <c r="D66" s="22"/>
      <c r="E66" s="7"/>
    </row>
    <row r="67" spans="1:5" s="1" customFormat="1" x14ac:dyDescent="0.25">
      <c r="A67" s="9">
        <v>2010</v>
      </c>
      <c r="B67" s="7">
        <f t="shared" si="1"/>
        <v>23.718710263843516</v>
      </c>
      <c r="C67" s="5">
        <v>825.39300000000003</v>
      </c>
      <c r="D67" s="22"/>
      <c r="E67" s="7"/>
    </row>
    <row r="68" spans="1:5" s="1" customFormat="1" x14ac:dyDescent="0.25">
      <c r="A68" s="9">
        <v>2011</v>
      </c>
      <c r="B68" s="7">
        <f t="shared" si="1"/>
        <v>20.406539862930412</v>
      </c>
      <c r="C68" s="5">
        <v>710.13199999999995</v>
      </c>
      <c r="D68" s="22"/>
      <c r="E68" s="7"/>
    </row>
    <row r="69" spans="1:5" s="1" customFormat="1" x14ac:dyDescent="0.25">
      <c r="A69" s="9">
        <v>2012</v>
      </c>
      <c r="B69" s="7">
        <f t="shared" si="1"/>
        <v>15.997678723775863</v>
      </c>
      <c r="C69" s="5">
        <v>556.70699999999999</v>
      </c>
      <c r="D69" s="22"/>
      <c r="E69" s="7"/>
    </row>
    <row r="70" spans="1:5" s="1" customFormat="1" x14ac:dyDescent="0.25">
      <c r="A70" s="9">
        <v>2013</v>
      </c>
      <c r="B70" s="7">
        <f t="shared" si="1"/>
        <v>16.158371906048323</v>
      </c>
      <c r="C70" s="5">
        <v>562.29899999999998</v>
      </c>
      <c r="D70" s="22"/>
      <c r="E70" s="7"/>
    </row>
    <row r="71" spans="1:5" s="1" customFormat="1" x14ac:dyDescent="0.25">
      <c r="A71" s="9">
        <v>2014</v>
      </c>
      <c r="B71" s="7">
        <f t="shared" si="1"/>
        <v>14.990645125858105</v>
      </c>
      <c r="C71" s="5">
        <v>521.66300000000001</v>
      </c>
      <c r="D71" s="22"/>
      <c r="E71" s="7"/>
    </row>
    <row r="72" spans="1:5" s="1" customFormat="1" x14ac:dyDescent="0.25">
      <c r="A72" s="9">
        <v>2015</v>
      </c>
      <c r="B72" s="7">
        <f t="shared" si="1"/>
        <v>20.632608043355564</v>
      </c>
      <c r="C72" s="5">
        <v>717.99900000000002</v>
      </c>
      <c r="D72" s="22"/>
      <c r="E72" s="7"/>
    </row>
    <row r="73" spans="1:5" s="1" customFormat="1" x14ac:dyDescent="0.25">
      <c r="A73" s="9">
        <v>2016</v>
      </c>
      <c r="B73" s="7">
        <f t="shared" si="1"/>
        <v>22.581328977301315</v>
      </c>
      <c r="C73" s="5">
        <v>785.81299999999999</v>
      </c>
      <c r="D73" s="22"/>
      <c r="E73" s="7"/>
    </row>
    <row r="74" spans="1:5" s="1" customFormat="1" x14ac:dyDescent="0.25">
      <c r="A74" s="9">
        <v>2017</v>
      </c>
      <c r="B74" s="7">
        <f t="shared" si="1"/>
        <v>20.691086338406432</v>
      </c>
      <c r="C74" s="5">
        <v>720.03399999999999</v>
      </c>
      <c r="D74" s="22"/>
      <c r="E74" s="7"/>
    </row>
    <row r="75" spans="1:5" s="1" customFormat="1" x14ac:dyDescent="0.25">
      <c r="A75" s="9">
        <v>2018</v>
      </c>
      <c r="B75" s="7">
        <f t="shared" si="1"/>
        <v>21.879474491639193</v>
      </c>
      <c r="C75" s="5">
        <v>761.38900000000001</v>
      </c>
      <c r="D75" s="22"/>
      <c r="E75" s="7"/>
    </row>
    <row r="76" spans="1:5" s="1" customFormat="1" x14ac:dyDescent="0.25">
      <c r="A76" s="9">
        <v>2019</v>
      </c>
      <c r="B76" s="7"/>
      <c r="C76" s="23"/>
      <c r="E76" s="7"/>
    </row>
    <row r="77" spans="1:5" s="1" customFormat="1" x14ac:dyDescent="0.25">
      <c r="A77" s="9">
        <v>2020</v>
      </c>
      <c r="B77" s="7"/>
      <c r="C77" s="5"/>
      <c r="E77" s="7"/>
    </row>
    <row r="78" spans="1:5" x14ac:dyDescent="0.25">
      <c r="A78" s="8"/>
      <c r="B78" s="7"/>
    </row>
    <row r="79" spans="1:5" x14ac:dyDescent="0.25">
      <c r="A79" s="8"/>
      <c r="B79" s="7"/>
    </row>
    <row r="80" spans="1:5" x14ac:dyDescent="0.25">
      <c r="A80" s="8"/>
      <c r="B80" s="7"/>
    </row>
    <row r="81" spans="1:2" x14ac:dyDescent="0.25">
      <c r="A81" s="8"/>
      <c r="B81" s="22"/>
    </row>
    <row r="82" spans="1:2" x14ac:dyDescent="0.25">
      <c r="A82" s="8"/>
    </row>
    <row r="83" spans="1:2" x14ac:dyDescent="0.25">
      <c r="A83" s="8"/>
    </row>
    <row r="84" spans="1:2" x14ac:dyDescent="0.25">
      <c r="A84" s="8"/>
    </row>
    <row r="85" spans="1:2" x14ac:dyDescent="0.25">
      <c r="A85" s="8"/>
    </row>
    <row r="86" spans="1:2" x14ac:dyDescent="0.25">
      <c r="A86" s="8"/>
    </row>
    <row r="87" spans="1:2" x14ac:dyDescent="0.25">
      <c r="A87" s="8"/>
    </row>
    <row r="88" spans="1:2" x14ac:dyDescent="0.25">
      <c r="A88" s="8"/>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D9E8-E9D1-4F04-9EDA-8B9A7D5C3F7A}">
  <dimension ref="A1:D88"/>
  <sheetViews>
    <sheetView tabSelected="1" zoomScale="85" zoomScaleNormal="85" workbookViewId="0">
      <pane xSplit="1" ySplit="1" topLeftCell="B44" activePane="bottomRight" state="frozen"/>
      <selection pane="topRight" activeCell="B1" sqref="B1"/>
      <selection pane="bottomLeft" activeCell="A2" sqref="A2"/>
      <selection pane="bottomRight" activeCell="D69" sqref="D69"/>
    </sheetView>
  </sheetViews>
  <sheetFormatPr defaultColWidth="13.5703125" defaultRowHeight="15" x14ac:dyDescent="0.25"/>
  <cols>
    <col min="1" max="1" width="7" style="2" customWidth="1"/>
    <col min="2" max="2" width="26.42578125" style="53" customWidth="1"/>
    <col min="3" max="16384" width="13.5703125" style="4"/>
  </cols>
  <sheetData>
    <row r="1" spans="1:4" s="3" customFormat="1" x14ac:dyDescent="0.25">
      <c r="A1" s="15" t="s">
        <v>0</v>
      </c>
      <c r="B1" s="16" t="s">
        <v>34</v>
      </c>
    </row>
    <row r="2" spans="1:4" s="1" customFormat="1" x14ac:dyDescent="0.25">
      <c r="A2" s="2">
        <v>1945</v>
      </c>
      <c r="B2" s="6"/>
    </row>
    <row r="3" spans="1:4" s="1" customFormat="1" x14ac:dyDescent="0.25">
      <c r="A3" s="2">
        <v>1946</v>
      </c>
      <c r="B3" s="6">
        <f>AVERAGE(2*3, 2*5)</f>
        <v>8</v>
      </c>
      <c r="C3" s="22"/>
      <c r="D3" s="22"/>
    </row>
    <row r="4" spans="1:4" s="1" customFormat="1" x14ac:dyDescent="0.25">
      <c r="A4" s="2">
        <v>1947</v>
      </c>
      <c r="B4" s="53"/>
    </row>
    <row r="5" spans="1:4" s="1" customFormat="1" x14ac:dyDescent="0.25">
      <c r="A5" s="2">
        <v>1948</v>
      </c>
      <c r="B5" s="6"/>
    </row>
    <row r="6" spans="1:4" s="1" customFormat="1" x14ac:dyDescent="0.25">
      <c r="A6" s="2">
        <v>1949</v>
      </c>
      <c r="B6" s="6"/>
    </row>
    <row r="7" spans="1:4" s="1" customFormat="1" x14ac:dyDescent="0.25">
      <c r="A7" s="2">
        <v>1950</v>
      </c>
      <c r="B7" s="53"/>
    </row>
    <row r="8" spans="1:4" s="1" customFormat="1" x14ac:dyDescent="0.25">
      <c r="A8" s="2">
        <v>1951</v>
      </c>
      <c r="B8" s="6"/>
    </row>
    <row r="9" spans="1:4" s="1" customFormat="1" x14ac:dyDescent="0.25">
      <c r="A9" s="2">
        <v>1952</v>
      </c>
      <c r="B9" s="6"/>
    </row>
    <row r="10" spans="1:4" s="1" customFormat="1" x14ac:dyDescent="0.25">
      <c r="A10" s="2">
        <v>1953</v>
      </c>
    </row>
    <row r="11" spans="1:4" s="1" customFormat="1" x14ac:dyDescent="0.25">
      <c r="A11" s="2">
        <v>1954</v>
      </c>
      <c r="B11" s="6"/>
    </row>
    <row r="12" spans="1:4" s="1" customFormat="1" x14ac:dyDescent="0.25">
      <c r="A12" s="2">
        <v>1955</v>
      </c>
      <c r="B12" s="5"/>
    </row>
    <row r="13" spans="1:4" s="1" customFormat="1" x14ac:dyDescent="0.25">
      <c r="A13" s="2">
        <v>1956</v>
      </c>
    </row>
    <row r="14" spans="1:4" s="1" customFormat="1" x14ac:dyDescent="0.25">
      <c r="A14" s="2">
        <v>1957</v>
      </c>
    </row>
    <row r="15" spans="1:4" s="1" customFormat="1" x14ac:dyDescent="0.25">
      <c r="A15" s="2">
        <v>1958</v>
      </c>
      <c r="B15" s="6"/>
    </row>
    <row r="16" spans="1:4" s="1" customFormat="1" x14ac:dyDescent="0.25">
      <c r="A16" s="2">
        <v>1959</v>
      </c>
      <c r="B16" s="6"/>
    </row>
    <row r="17" spans="1:2" s="1" customFormat="1" x14ac:dyDescent="0.25">
      <c r="A17" s="2">
        <v>1960</v>
      </c>
      <c r="B17" s="6">
        <f>AVERAGE(2*3, 2*5)</f>
        <v>8</v>
      </c>
    </row>
    <row r="18" spans="1:2" s="1" customFormat="1" x14ac:dyDescent="0.25">
      <c r="A18" s="2">
        <v>1961</v>
      </c>
      <c r="B18" s="6"/>
    </row>
    <row r="19" spans="1:2" s="1" customFormat="1" x14ac:dyDescent="0.25">
      <c r="A19" s="2">
        <v>1962</v>
      </c>
      <c r="B19" s="6"/>
    </row>
    <row r="20" spans="1:2" s="1" customFormat="1" x14ac:dyDescent="0.25">
      <c r="A20" s="2">
        <v>1963</v>
      </c>
      <c r="B20" s="6"/>
    </row>
    <row r="21" spans="1:2" s="1" customFormat="1" x14ac:dyDescent="0.25">
      <c r="A21" s="2">
        <v>1964</v>
      </c>
      <c r="B21" s="6"/>
    </row>
    <row r="22" spans="1:2" s="1" customFormat="1" x14ac:dyDescent="0.25">
      <c r="A22" s="2">
        <v>1965</v>
      </c>
      <c r="B22" s="6"/>
    </row>
    <row r="23" spans="1:2" s="1" customFormat="1" x14ac:dyDescent="0.25">
      <c r="A23" s="2">
        <v>1966</v>
      </c>
      <c r="B23" s="6"/>
    </row>
    <row r="24" spans="1:2" s="1" customFormat="1" x14ac:dyDescent="0.25">
      <c r="A24" s="2">
        <v>1967</v>
      </c>
      <c r="B24" s="6"/>
    </row>
    <row r="25" spans="1:2" s="1" customFormat="1" x14ac:dyDescent="0.25">
      <c r="A25" s="2">
        <v>1968</v>
      </c>
      <c r="B25" s="6"/>
    </row>
    <row r="26" spans="1:2" s="1" customFormat="1" x14ac:dyDescent="0.25">
      <c r="A26" s="2">
        <v>1969</v>
      </c>
      <c r="B26" s="6"/>
    </row>
    <row r="27" spans="1:2" s="1" customFormat="1" x14ac:dyDescent="0.25">
      <c r="A27" s="2">
        <v>1970</v>
      </c>
      <c r="B27" s="6"/>
    </row>
    <row r="28" spans="1:2" s="1" customFormat="1" x14ac:dyDescent="0.25">
      <c r="A28" s="2">
        <v>1971</v>
      </c>
      <c r="B28" s="5"/>
    </row>
    <row r="29" spans="1:2" s="1" customFormat="1" x14ac:dyDescent="0.25">
      <c r="A29" s="2">
        <v>1972</v>
      </c>
      <c r="B29" s="5"/>
    </row>
    <row r="30" spans="1:2" s="1" customFormat="1" x14ac:dyDescent="0.25">
      <c r="A30" s="2">
        <v>1973</v>
      </c>
      <c r="B30" s="5"/>
    </row>
    <row r="31" spans="1:2" s="1" customFormat="1" x14ac:dyDescent="0.25">
      <c r="A31" s="2">
        <v>1974</v>
      </c>
      <c r="B31" s="5"/>
    </row>
    <row r="32" spans="1:2" s="1" customFormat="1" x14ac:dyDescent="0.25">
      <c r="A32" s="2">
        <v>1975</v>
      </c>
      <c r="B32" s="5"/>
    </row>
    <row r="33" spans="1:2" s="1" customFormat="1" x14ac:dyDescent="0.25">
      <c r="A33" s="2">
        <v>1976</v>
      </c>
      <c r="B33" s="5"/>
    </row>
    <row r="34" spans="1:2" s="1" customFormat="1" x14ac:dyDescent="0.25">
      <c r="A34" s="2">
        <v>1977</v>
      </c>
      <c r="B34" s="5"/>
    </row>
    <row r="35" spans="1:2" s="1" customFormat="1" x14ac:dyDescent="0.25">
      <c r="A35" s="2">
        <v>1978</v>
      </c>
      <c r="B35" s="5"/>
    </row>
    <row r="36" spans="1:2" s="1" customFormat="1" x14ac:dyDescent="0.25">
      <c r="A36" s="2">
        <v>1979</v>
      </c>
      <c r="B36" s="6"/>
    </row>
    <row r="37" spans="1:2" s="1" customFormat="1" x14ac:dyDescent="0.25">
      <c r="A37" s="2">
        <v>1980</v>
      </c>
      <c r="B37" s="6"/>
    </row>
    <row r="38" spans="1:2" s="1" customFormat="1" x14ac:dyDescent="0.25">
      <c r="A38" s="2">
        <v>1981</v>
      </c>
      <c r="B38" s="6"/>
    </row>
    <row r="39" spans="1:2" s="1" customFormat="1" x14ac:dyDescent="0.25">
      <c r="A39" s="2">
        <v>1982</v>
      </c>
      <c r="B39" s="5"/>
    </row>
    <row r="40" spans="1:2" s="1" customFormat="1" x14ac:dyDescent="0.25">
      <c r="A40" s="2">
        <v>1983</v>
      </c>
      <c r="B40" s="5"/>
    </row>
    <row r="41" spans="1:2" s="1" customFormat="1" x14ac:dyDescent="0.25">
      <c r="A41" s="2">
        <v>1984</v>
      </c>
      <c r="B41" s="5"/>
    </row>
    <row r="42" spans="1:2" s="1" customFormat="1" x14ac:dyDescent="0.25">
      <c r="A42" s="2">
        <v>1985</v>
      </c>
      <c r="B42" s="5"/>
    </row>
    <row r="43" spans="1:2" s="1" customFormat="1" x14ac:dyDescent="0.25">
      <c r="A43" s="2">
        <v>1986</v>
      </c>
      <c r="B43" s="5"/>
    </row>
    <row r="44" spans="1:2" s="1" customFormat="1" x14ac:dyDescent="0.25">
      <c r="A44" s="2">
        <v>1987</v>
      </c>
      <c r="B44" s="5"/>
    </row>
    <row r="45" spans="1:2" s="1" customFormat="1" x14ac:dyDescent="0.25">
      <c r="A45" s="2">
        <v>1988</v>
      </c>
      <c r="B45" s="5"/>
    </row>
    <row r="46" spans="1:2" s="1" customFormat="1" x14ac:dyDescent="0.25">
      <c r="A46" s="2">
        <v>1989</v>
      </c>
      <c r="B46" s="5"/>
    </row>
    <row r="47" spans="1:2" s="1" customFormat="1" x14ac:dyDescent="0.25">
      <c r="A47" s="2">
        <v>1990</v>
      </c>
      <c r="B47" s="5"/>
    </row>
    <row r="48" spans="1:2" s="1" customFormat="1" x14ac:dyDescent="0.25">
      <c r="A48" s="2">
        <v>1991</v>
      </c>
      <c r="B48" s="5"/>
    </row>
    <row r="49" spans="1:2" s="1" customFormat="1" x14ac:dyDescent="0.25">
      <c r="A49" s="2">
        <v>1992</v>
      </c>
      <c r="B49" s="5"/>
    </row>
    <row r="50" spans="1:2" s="1" customFormat="1" x14ac:dyDescent="0.25">
      <c r="A50" s="2">
        <v>1993</v>
      </c>
      <c r="B50" s="5"/>
    </row>
    <row r="51" spans="1:2" s="1" customFormat="1" x14ac:dyDescent="0.25">
      <c r="A51" s="2">
        <v>1994</v>
      </c>
      <c r="B51" s="5"/>
    </row>
    <row r="52" spans="1:2" s="1" customFormat="1" x14ac:dyDescent="0.25">
      <c r="A52" s="2">
        <v>1995</v>
      </c>
      <c r="B52" s="5"/>
    </row>
    <row r="53" spans="1:2" s="1" customFormat="1" x14ac:dyDescent="0.25">
      <c r="A53" s="2">
        <v>1996</v>
      </c>
      <c r="B53" s="5"/>
    </row>
    <row r="54" spans="1:2" s="1" customFormat="1" x14ac:dyDescent="0.25">
      <c r="A54" s="2">
        <v>1997</v>
      </c>
      <c r="B54" s="5"/>
    </row>
    <row r="55" spans="1:2" s="1" customFormat="1" x14ac:dyDescent="0.25">
      <c r="A55" s="2">
        <v>1998</v>
      </c>
      <c r="B55" s="5"/>
    </row>
    <row r="56" spans="1:2" s="1" customFormat="1" x14ac:dyDescent="0.25">
      <c r="A56" s="2">
        <v>1999</v>
      </c>
      <c r="B56" s="5"/>
    </row>
    <row r="57" spans="1:2" s="1" customFormat="1" x14ac:dyDescent="0.25">
      <c r="A57" s="2">
        <v>2000</v>
      </c>
      <c r="B57" s="5"/>
    </row>
    <row r="58" spans="1:2" s="1" customFormat="1" x14ac:dyDescent="0.25">
      <c r="A58" s="2">
        <v>2001</v>
      </c>
      <c r="B58" s="5"/>
    </row>
    <row r="59" spans="1:2" s="1" customFormat="1" x14ac:dyDescent="0.25">
      <c r="A59" s="2">
        <v>2002</v>
      </c>
      <c r="B59" s="5"/>
    </row>
    <row r="60" spans="1:2" s="1" customFormat="1" x14ac:dyDescent="0.25">
      <c r="A60" s="2">
        <v>2003</v>
      </c>
      <c r="B60" s="5"/>
    </row>
    <row r="61" spans="1:2" s="1" customFormat="1" x14ac:dyDescent="0.25">
      <c r="A61" s="2">
        <v>2004</v>
      </c>
    </row>
    <row r="62" spans="1:2" s="1" customFormat="1" x14ac:dyDescent="0.25">
      <c r="A62" s="2">
        <v>2005</v>
      </c>
      <c r="B62" s="5">
        <f>2*5.5</f>
        <v>11</v>
      </c>
    </row>
    <row r="63" spans="1:2" s="1" customFormat="1" x14ac:dyDescent="0.25">
      <c r="A63" s="2">
        <v>2006</v>
      </c>
      <c r="B63" s="5"/>
    </row>
    <row r="64" spans="1:2" s="1" customFormat="1" x14ac:dyDescent="0.25">
      <c r="A64" s="2">
        <v>2007</v>
      </c>
      <c r="B64" s="5"/>
    </row>
    <row r="65" spans="1:2" s="1" customFormat="1" x14ac:dyDescent="0.25">
      <c r="A65" s="2">
        <v>2008</v>
      </c>
      <c r="B65" s="5"/>
    </row>
    <row r="66" spans="1:2" s="1" customFormat="1" x14ac:dyDescent="0.25">
      <c r="A66" s="2">
        <v>2009</v>
      </c>
      <c r="B66" s="5"/>
    </row>
    <row r="67" spans="1:2" s="1" customFormat="1" x14ac:dyDescent="0.25">
      <c r="A67" s="2">
        <v>2010</v>
      </c>
      <c r="B67" s="5"/>
    </row>
    <row r="68" spans="1:2" s="1" customFormat="1" x14ac:dyDescent="0.25">
      <c r="A68" s="2">
        <v>2011</v>
      </c>
      <c r="B68" s="5"/>
    </row>
    <row r="69" spans="1:2" s="1" customFormat="1" x14ac:dyDescent="0.25">
      <c r="A69" s="2">
        <v>2012</v>
      </c>
      <c r="B69" s="5"/>
    </row>
    <row r="70" spans="1:2" s="1" customFormat="1" x14ac:dyDescent="0.25">
      <c r="A70" s="2">
        <v>2013</v>
      </c>
      <c r="B70" s="5"/>
    </row>
    <row r="71" spans="1:2" s="1" customFormat="1" x14ac:dyDescent="0.25">
      <c r="A71" s="2">
        <v>2014</v>
      </c>
      <c r="B71" s="5"/>
    </row>
    <row r="72" spans="1:2" s="1" customFormat="1" x14ac:dyDescent="0.25">
      <c r="A72" s="2">
        <v>2015</v>
      </c>
      <c r="B72" s="5"/>
    </row>
    <row r="73" spans="1:2" s="1" customFormat="1" x14ac:dyDescent="0.25">
      <c r="A73" s="2">
        <v>2016</v>
      </c>
      <c r="B73" s="5"/>
    </row>
    <row r="74" spans="1:2" s="1" customFormat="1" x14ac:dyDescent="0.25">
      <c r="A74" s="2">
        <v>2017</v>
      </c>
      <c r="B74" s="5"/>
    </row>
    <row r="75" spans="1:2" s="1" customFormat="1" x14ac:dyDescent="0.25">
      <c r="A75" s="2">
        <v>2018</v>
      </c>
      <c r="B75" s="5"/>
    </row>
    <row r="76" spans="1:2" s="1" customFormat="1" x14ac:dyDescent="0.25">
      <c r="A76" s="2">
        <v>2019</v>
      </c>
      <c r="B76" s="5">
        <f>2*5.5</f>
        <v>11</v>
      </c>
    </row>
    <row r="77" spans="1:2" s="1" customFormat="1" x14ac:dyDescent="0.25">
      <c r="A77" s="2">
        <v>2020</v>
      </c>
      <c r="B77" s="6"/>
    </row>
    <row r="78" spans="1:2" x14ac:dyDescent="0.25">
      <c r="A78" s="8"/>
    </row>
    <row r="79" spans="1:2" x14ac:dyDescent="0.25">
      <c r="A79" s="8"/>
    </row>
    <row r="80" spans="1:2" x14ac:dyDescent="0.25">
      <c r="A80" s="8"/>
    </row>
    <row r="81" spans="1:1" x14ac:dyDescent="0.25">
      <c r="A81" s="8"/>
    </row>
    <row r="82" spans="1:1" x14ac:dyDescent="0.25">
      <c r="A82" s="8"/>
    </row>
    <row r="83" spans="1:1" x14ac:dyDescent="0.25">
      <c r="A83" s="8"/>
    </row>
    <row r="84" spans="1:1" x14ac:dyDescent="0.25">
      <c r="A84" s="8"/>
    </row>
    <row r="85" spans="1:1" x14ac:dyDescent="0.25">
      <c r="A85" s="8"/>
    </row>
    <row r="86" spans="1:1" x14ac:dyDescent="0.25">
      <c r="A86" s="8"/>
    </row>
    <row r="87" spans="1:1" x14ac:dyDescent="0.25">
      <c r="A87" s="8"/>
    </row>
    <row r="88" spans="1:1" x14ac:dyDescent="0.25">
      <c r="A88" s="8"/>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A4701-A737-4A4C-BB9A-D59DBE9EF594}">
  <dimension ref="A1:AL88"/>
  <sheetViews>
    <sheetView workbookViewId="0">
      <selection activeCell="H15" sqref="H15"/>
    </sheetView>
  </sheetViews>
  <sheetFormatPr defaultColWidth="10.7109375" defaultRowHeight="15" x14ac:dyDescent="0.25"/>
  <cols>
    <col min="1" max="1" width="8" style="51" bestFit="1" customWidth="1"/>
    <col min="2" max="4" width="15.140625" style="46" customWidth="1"/>
    <col min="5" max="16384" width="10.7109375" style="46"/>
  </cols>
  <sheetData>
    <row r="1" spans="1:5" s="43" customFormat="1" ht="30" x14ac:dyDescent="0.25">
      <c r="A1" s="41" t="s">
        <v>0</v>
      </c>
      <c r="B1" s="42" t="s">
        <v>30</v>
      </c>
      <c r="C1" s="42" t="s">
        <v>31</v>
      </c>
      <c r="D1" s="42" t="s">
        <v>32</v>
      </c>
      <c r="E1" s="42" t="s">
        <v>33</v>
      </c>
    </row>
    <row r="2" spans="1:5" x14ac:dyDescent="0.25">
      <c r="A2" s="44">
        <v>1945</v>
      </c>
      <c r="B2" s="45"/>
      <c r="C2" s="45"/>
    </row>
    <row r="3" spans="1:5" x14ac:dyDescent="0.25">
      <c r="A3" s="44">
        <v>1946</v>
      </c>
      <c r="B3" s="45"/>
    </row>
    <row r="4" spans="1:5" x14ac:dyDescent="0.25">
      <c r="A4" s="44">
        <v>1947</v>
      </c>
    </row>
    <row r="5" spans="1:5" x14ac:dyDescent="0.25">
      <c r="A5" s="44">
        <v>1948</v>
      </c>
    </row>
    <row r="6" spans="1:5" x14ac:dyDescent="0.25">
      <c r="A6" s="44">
        <v>1949</v>
      </c>
    </row>
    <row r="7" spans="1:5" x14ac:dyDescent="0.25">
      <c r="A7" s="44">
        <v>1950</v>
      </c>
      <c r="B7" s="45">
        <v>30.98</v>
      </c>
      <c r="C7" s="45">
        <v>0.73</v>
      </c>
      <c r="D7" s="45">
        <v>0</v>
      </c>
      <c r="E7" s="45">
        <f>SUM(B7:D7)</f>
        <v>31.71</v>
      </c>
    </row>
    <row r="8" spans="1:5" x14ac:dyDescent="0.25">
      <c r="A8" s="44">
        <v>1951</v>
      </c>
    </row>
    <row r="9" spans="1:5" x14ac:dyDescent="0.25">
      <c r="A9" s="44">
        <v>1952</v>
      </c>
    </row>
    <row r="10" spans="1:5" x14ac:dyDescent="0.25">
      <c r="A10" s="44">
        <v>1953</v>
      </c>
    </row>
    <row r="11" spans="1:5" x14ac:dyDescent="0.25">
      <c r="A11" s="44">
        <v>1954</v>
      </c>
    </row>
    <row r="12" spans="1:5" x14ac:dyDescent="0.25">
      <c r="A12" s="44">
        <v>1955</v>
      </c>
    </row>
    <row r="13" spans="1:5" x14ac:dyDescent="0.25">
      <c r="A13" s="44">
        <v>1956</v>
      </c>
    </row>
    <row r="14" spans="1:5" x14ac:dyDescent="0.25">
      <c r="A14" s="44">
        <v>1957</v>
      </c>
      <c r="D14" s="47"/>
    </row>
    <row r="15" spans="1:5" x14ac:dyDescent="0.25">
      <c r="A15" s="44">
        <v>1958</v>
      </c>
      <c r="B15" s="47"/>
    </row>
    <row r="16" spans="1:5" x14ac:dyDescent="0.25">
      <c r="A16" s="44">
        <v>1959</v>
      </c>
    </row>
    <row r="17" spans="1:10" x14ac:dyDescent="0.25">
      <c r="A17" s="44">
        <v>1960</v>
      </c>
      <c r="B17" s="48">
        <f>0.9*E17</f>
        <v>18.900000000000002</v>
      </c>
      <c r="C17" s="48">
        <f>0.04*E17</f>
        <v>0.84</v>
      </c>
      <c r="D17" s="48">
        <f>0.06*E17</f>
        <v>1.26</v>
      </c>
      <c r="E17" s="49">
        <v>21</v>
      </c>
    </row>
    <row r="18" spans="1:10" x14ac:dyDescent="0.25">
      <c r="A18" s="44">
        <v>1961</v>
      </c>
      <c r="E18" s="49"/>
    </row>
    <row r="19" spans="1:10" x14ac:dyDescent="0.25">
      <c r="A19" s="44">
        <v>1962</v>
      </c>
      <c r="E19" s="49"/>
    </row>
    <row r="20" spans="1:10" x14ac:dyDescent="0.25">
      <c r="A20" s="44">
        <v>1963</v>
      </c>
      <c r="B20" s="47"/>
      <c r="E20" s="49"/>
    </row>
    <row r="21" spans="1:10" x14ac:dyDescent="0.25">
      <c r="A21" s="44">
        <v>1964</v>
      </c>
      <c r="E21" s="49"/>
    </row>
    <row r="22" spans="1:10" x14ac:dyDescent="0.25">
      <c r="A22" s="44">
        <v>1965</v>
      </c>
      <c r="B22" s="48">
        <f>0.79*E22</f>
        <v>16.6295</v>
      </c>
      <c r="C22" s="48">
        <f>0.055*E22</f>
        <v>1.1577500000000001</v>
      </c>
      <c r="D22" s="48">
        <f>0.12*E22</f>
        <v>2.5259999999999998</v>
      </c>
      <c r="E22" s="49">
        <v>21.05</v>
      </c>
      <c r="J22" s="50"/>
    </row>
    <row r="23" spans="1:10" x14ac:dyDescent="0.25">
      <c r="A23" s="44">
        <v>1966</v>
      </c>
      <c r="E23" s="49"/>
    </row>
    <row r="24" spans="1:10" x14ac:dyDescent="0.25">
      <c r="A24" s="44">
        <v>1967</v>
      </c>
      <c r="B24" s="45"/>
      <c r="C24" s="45"/>
      <c r="D24" s="45"/>
      <c r="E24" s="49"/>
    </row>
    <row r="25" spans="1:10" x14ac:dyDescent="0.25">
      <c r="A25" s="44">
        <v>1968</v>
      </c>
      <c r="B25" s="47"/>
      <c r="C25" s="45"/>
      <c r="D25" s="45"/>
      <c r="E25" s="49"/>
    </row>
    <row r="26" spans="1:10" x14ac:dyDescent="0.25">
      <c r="A26" s="44">
        <v>1969</v>
      </c>
      <c r="E26" s="49"/>
    </row>
    <row r="27" spans="1:10" x14ac:dyDescent="0.25">
      <c r="A27" s="44">
        <v>1970</v>
      </c>
      <c r="B27" s="47">
        <f>0.79*E27</f>
        <v>15.721</v>
      </c>
      <c r="C27" s="47">
        <f>0.04*E27</f>
        <v>0.79599999999999993</v>
      </c>
      <c r="D27" s="47">
        <f>0.17*E27</f>
        <v>3.383</v>
      </c>
      <c r="E27" s="49">
        <v>19.899999999999999</v>
      </c>
    </row>
    <row r="28" spans="1:10" x14ac:dyDescent="0.25">
      <c r="A28" s="44">
        <v>1971</v>
      </c>
      <c r="B28" s="45"/>
      <c r="C28" s="45"/>
      <c r="D28" s="45"/>
      <c r="E28" s="49"/>
    </row>
    <row r="29" spans="1:10" x14ac:dyDescent="0.25">
      <c r="A29" s="44">
        <v>1972</v>
      </c>
      <c r="B29" s="47"/>
      <c r="C29" s="47"/>
      <c r="D29" s="47"/>
      <c r="E29" s="49"/>
    </row>
    <row r="30" spans="1:10" x14ac:dyDescent="0.25">
      <c r="A30" s="44">
        <v>1973</v>
      </c>
      <c r="B30" s="47"/>
      <c r="C30" s="47"/>
      <c r="D30" s="47"/>
      <c r="E30" s="49"/>
    </row>
    <row r="31" spans="1:10" x14ac:dyDescent="0.25">
      <c r="A31" s="44">
        <v>1974</v>
      </c>
      <c r="E31" s="49"/>
    </row>
    <row r="32" spans="1:10" x14ac:dyDescent="0.25">
      <c r="A32" s="44">
        <v>1975</v>
      </c>
      <c r="B32" s="47">
        <f>0.77*E32</f>
        <v>13.636700000000001</v>
      </c>
      <c r="C32" s="47">
        <f>0.04*E32</f>
        <v>0.70840000000000003</v>
      </c>
      <c r="D32" s="47">
        <f>0.18*E32</f>
        <v>3.1878000000000002</v>
      </c>
      <c r="E32" s="49">
        <v>17.71</v>
      </c>
      <c r="J32" s="50"/>
    </row>
    <row r="33" spans="1:10" x14ac:dyDescent="0.25">
      <c r="A33" s="44">
        <v>1976</v>
      </c>
      <c r="B33" s="47"/>
      <c r="C33" s="47"/>
      <c r="D33" s="47"/>
      <c r="E33" s="49"/>
    </row>
    <row r="34" spans="1:10" x14ac:dyDescent="0.25">
      <c r="A34" s="44">
        <v>1977</v>
      </c>
      <c r="B34" s="47"/>
      <c r="C34" s="47"/>
      <c r="D34" s="47"/>
      <c r="E34" s="49"/>
    </row>
    <row r="35" spans="1:10" x14ac:dyDescent="0.25">
      <c r="A35" s="44">
        <v>1978</v>
      </c>
      <c r="B35" s="47"/>
      <c r="C35" s="47"/>
      <c r="D35" s="47"/>
      <c r="E35" s="49"/>
    </row>
    <row r="36" spans="1:10" x14ac:dyDescent="0.25">
      <c r="A36" s="44">
        <v>1979</v>
      </c>
      <c r="E36" s="49"/>
    </row>
    <row r="37" spans="1:10" x14ac:dyDescent="0.25">
      <c r="A37" s="44">
        <v>1980</v>
      </c>
      <c r="B37" s="47">
        <f>0.68*E37</f>
        <v>10.376800000000001</v>
      </c>
      <c r="C37" s="47">
        <f>0.04*E37</f>
        <v>0.61040000000000005</v>
      </c>
      <c r="D37" s="47">
        <f>0.3*E37</f>
        <v>4.5779999999999994</v>
      </c>
      <c r="E37" s="49">
        <v>15.26</v>
      </c>
    </row>
    <row r="38" spans="1:10" x14ac:dyDescent="0.25">
      <c r="A38" s="44">
        <v>1981</v>
      </c>
      <c r="E38" s="49"/>
    </row>
    <row r="39" spans="1:10" x14ac:dyDescent="0.25">
      <c r="A39" s="44">
        <v>1982</v>
      </c>
      <c r="E39" s="49"/>
    </row>
    <row r="40" spans="1:10" x14ac:dyDescent="0.25">
      <c r="A40" s="44">
        <v>1983</v>
      </c>
      <c r="B40" s="47"/>
      <c r="C40" s="47"/>
      <c r="D40" s="47"/>
      <c r="E40" s="49"/>
    </row>
    <row r="41" spans="1:10" x14ac:dyDescent="0.25">
      <c r="A41" s="44">
        <v>1984</v>
      </c>
      <c r="E41" s="49"/>
      <c r="J41" s="50"/>
    </row>
    <row r="42" spans="1:10" x14ac:dyDescent="0.25">
      <c r="A42" s="44">
        <v>1985</v>
      </c>
      <c r="B42" s="47">
        <f>0.65*E42</f>
        <v>8.918000000000001</v>
      </c>
      <c r="C42" s="47">
        <f>0.04*E42</f>
        <v>0.54880000000000007</v>
      </c>
      <c r="D42" s="47">
        <f>0.3*E42</f>
        <v>4.1159999999999997</v>
      </c>
      <c r="E42" s="49">
        <v>13.72</v>
      </c>
    </row>
    <row r="43" spans="1:10" x14ac:dyDescent="0.25">
      <c r="A43" s="44">
        <v>1986</v>
      </c>
      <c r="B43" s="47"/>
      <c r="C43" s="47"/>
      <c r="D43" s="47"/>
      <c r="E43" s="49"/>
    </row>
    <row r="44" spans="1:10" x14ac:dyDescent="0.25">
      <c r="A44" s="44">
        <v>1987</v>
      </c>
      <c r="B44" s="47"/>
      <c r="C44" s="47"/>
      <c r="D44" s="47"/>
      <c r="E44" s="49"/>
    </row>
    <row r="45" spans="1:10" x14ac:dyDescent="0.25">
      <c r="A45" s="44">
        <v>1988</v>
      </c>
      <c r="B45" s="47">
        <f>0.65*E45</f>
        <v>8.1640000000000015</v>
      </c>
      <c r="C45" s="47">
        <f>0.04*E45</f>
        <v>0.50240000000000007</v>
      </c>
      <c r="D45" s="47">
        <f>0.3*E45</f>
        <v>3.7679999999999998</v>
      </c>
      <c r="E45" s="49">
        <v>12.56</v>
      </c>
    </row>
    <row r="46" spans="1:10" x14ac:dyDescent="0.25">
      <c r="A46" s="44">
        <v>1989</v>
      </c>
      <c r="B46" s="47"/>
      <c r="C46" s="47"/>
      <c r="D46" s="47"/>
      <c r="E46" s="49"/>
      <c r="F46" s="47"/>
    </row>
    <row r="47" spans="1:10" x14ac:dyDescent="0.25">
      <c r="A47" s="44">
        <v>1990</v>
      </c>
      <c r="B47" s="47"/>
      <c r="C47" s="47"/>
      <c r="D47" s="47"/>
      <c r="E47" s="49"/>
      <c r="F47" s="47"/>
    </row>
    <row r="48" spans="1:10" x14ac:dyDescent="0.25">
      <c r="A48" s="44">
        <v>1991</v>
      </c>
      <c r="B48" s="47"/>
      <c r="C48" s="47"/>
      <c r="D48" s="47"/>
      <c r="E48" s="49"/>
      <c r="F48" s="47"/>
    </row>
    <row r="49" spans="1:6" x14ac:dyDescent="0.25">
      <c r="A49" s="44">
        <v>1992</v>
      </c>
      <c r="B49" s="47"/>
      <c r="C49" s="47"/>
      <c r="D49" s="47"/>
      <c r="E49" s="47"/>
      <c r="F49" s="47"/>
    </row>
    <row r="50" spans="1:6" x14ac:dyDescent="0.25">
      <c r="A50" s="44">
        <v>1993</v>
      </c>
      <c r="B50" s="47"/>
      <c r="C50" s="47"/>
      <c r="E50" s="47"/>
      <c r="F50" s="47"/>
    </row>
    <row r="51" spans="1:6" x14ac:dyDescent="0.25">
      <c r="A51" s="44">
        <v>1994</v>
      </c>
      <c r="B51" s="45"/>
      <c r="C51" s="47"/>
      <c r="D51" s="47"/>
      <c r="E51" s="47"/>
      <c r="F51" s="47"/>
    </row>
    <row r="52" spans="1:6" x14ac:dyDescent="0.25">
      <c r="A52" s="44">
        <v>1995</v>
      </c>
      <c r="B52" s="47">
        <v>5.01</v>
      </c>
      <c r="C52" s="47">
        <v>1.48</v>
      </c>
      <c r="D52" s="47">
        <v>4.8</v>
      </c>
      <c r="E52" s="47">
        <v>11.3</v>
      </c>
      <c r="F52" s="47"/>
    </row>
    <row r="53" spans="1:6" x14ac:dyDescent="0.25">
      <c r="A53" s="44">
        <v>1996</v>
      </c>
      <c r="B53" s="47"/>
      <c r="C53" s="47"/>
      <c r="D53" s="47"/>
      <c r="E53" s="47"/>
      <c r="F53" s="47"/>
    </row>
    <row r="54" spans="1:6" x14ac:dyDescent="0.25">
      <c r="A54" s="44">
        <v>1997</v>
      </c>
      <c r="B54" s="47"/>
      <c r="C54" s="47"/>
      <c r="D54" s="47"/>
      <c r="E54" s="47"/>
      <c r="F54" s="47"/>
    </row>
    <row r="55" spans="1:6" x14ac:dyDescent="0.25">
      <c r="A55" s="44">
        <v>1998</v>
      </c>
      <c r="B55" s="47"/>
      <c r="C55" s="47"/>
      <c r="D55" s="47"/>
      <c r="E55" s="47"/>
      <c r="F55" s="47"/>
    </row>
    <row r="56" spans="1:6" x14ac:dyDescent="0.25">
      <c r="A56" s="44">
        <v>1999</v>
      </c>
      <c r="B56" s="47"/>
      <c r="C56" s="47"/>
      <c r="D56" s="47"/>
      <c r="E56" s="47"/>
      <c r="F56" s="47"/>
    </row>
    <row r="57" spans="1:6" x14ac:dyDescent="0.25">
      <c r="A57" s="44">
        <v>2000</v>
      </c>
      <c r="F57" s="47"/>
    </row>
    <row r="58" spans="1:6" x14ac:dyDescent="0.25">
      <c r="A58" s="44">
        <v>2001</v>
      </c>
    </row>
    <row r="59" spans="1:6" x14ac:dyDescent="0.25">
      <c r="A59" s="44">
        <v>2002</v>
      </c>
    </row>
    <row r="60" spans="1:6" x14ac:dyDescent="0.25">
      <c r="A60" s="44">
        <v>2003</v>
      </c>
    </row>
    <row r="61" spans="1:6" x14ac:dyDescent="0.25">
      <c r="A61" s="44">
        <v>2004</v>
      </c>
    </row>
    <row r="62" spans="1:6" x14ac:dyDescent="0.25">
      <c r="A62" s="44">
        <v>2005</v>
      </c>
    </row>
    <row r="63" spans="1:6" x14ac:dyDescent="0.25">
      <c r="A63" s="44">
        <v>2006</v>
      </c>
    </row>
    <row r="64" spans="1:6" x14ac:dyDescent="0.25">
      <c r="A64" s="44">
        <v>2007</v>
      </c>
      <c r="B64" s="47"/>
      <c r="C64" s="47"/>
      <c r="D64" s="47"/>
      <c r="E64" s="47"/>
    </row>
    <row r="65" spans="1:38" x14ac:dyDescent="0.25">
      <c r="A65" s="44">
        <v>2008</v>
      </c>
    </row>
    <row r="66" spans="1:38" x14ac:dyDescent="0.25">
      <c r="A66" s="44">
        <v>2009</v>
      </c>
      <c r="B66" s="47"/>
      <c r="C66" s="47"/>
      <c r="D66" s="47"/>
      <c r="E66" s="48"/>
    </row>
    <row r="67" spans="1:38" x14ac:dyDescent="0.25">
      <c r="A67" s="44">
        <v>2010</v>
      </c>
      <c r="B67" s="47">
        <v>2.1</v>
      </c>
      <c r="C67" s="47">
        <v>0.9</v>
      </c>
      <c r="D67" s="47">
        <v>6.1</v>
      </c>
      <c r="E67" s="45">
        <v>9.1</v>
      </c>
    </row>
    <row r="68" spans="1:38" x14ac:dyDescent="0.25">
      <c r="A68" s="44">
        <v>2011</v>
      </c>
    </row>
    <row r="69" spans="1:38" x14ac:dyDescent="0.25">
      <c r="A69" s="44">
        <v>2012</v>
      </c>
      <c r="B69" s="47"/>
      <c r="C69" s="47"/>
      <c r="D69" s="47"/>
    </row>
    <row r="70" spans="1:38" x14ac:dyDescent="0.25">
      <c r="A70" s="44">
        <v>2013</v>
      </c>
      <c r="B70" s="47"/>
      <c r="C70" s="47"/>
      <c r="D70" s="47"/>
    </row>
    <row r="71" spans="1:38" x14ac:dyDescent="0.25">
      <c r="A71" s="44">
        <v>2014</v>
      </c>
      <c r="B71" s="47"/>
      <c r="C71" s="47"/>
      <c r="D71" s="47"/>
    </row>
    <row r="72" spans="1:38" x14ac:dyDescent="0.25">
      <c r="A72" s="44">
        <v>2015</v>
      </c>
      <c r="B72" s="47"/>
      <c r="C72" s="47"/>
      <c r="D72" s="47"/>
    </row>
    <row r="73" spans="1:38" x14ac:dyDescent="0.25">
      <c r="A73" s="44">
        <v>2016</v>
      </c>
      <c r="B73" s="47"/>
      <c r="C73" s="47"/>
      <c r="D73" s="47"/>
    </row>
    <row r="74" spans="1:38" x14ac:dyDescent="0.25">
      <c r="A74" s="44">
        <v>2017</v>
      </c>
    </row>
    <row r="75" spans="1:38" x14ac:dyDescent="0.25">
      <c r="A75" s="44">
        <v>2018</v>
      </c>
    </row>
    <row r="76" spans="1:38" x14ac:dyDescent="0.25">
      <c r="A76" s="44">
        <v>2019</v>
      </c>
      <c r="B76" s="47">
        <v>2.1</v>
      </c>
      <c r="C76" s="47">
        <v>0.9</v>
      </c>
      <c r="D76" s="47">
        <v>6.1</v>
      </c>
      <c r="E76" s="45">
        <v>9.1</v>
      </c>
    </row>
    <row r="77" spans="1:38" x14ac:dyDescent="0.25">
      <c r="A77" s="44">
        <v>2020</v>
      </c>
    </row>
    <row r="78" spans="1:38" s="52" customFormat="1" x14ac:dyDescent="0.25">
      <c r="A78" s="51"/>
      <c r="B78" s="46"/>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row>
    <row r="79" spans="1:38" s="52" customFormat="1" x14ac:dyDescent="0.25">
      <c r="A79" s="51"/>
      <c r="B79" s="46"/>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row>
    <row r="80" spans="1:38" s="52" customFormat="1" x14ac:dyDescent="0.25">
      <c r="A80" s="51"/>
      <c r="B80" s="46"/>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row>
    <row r="87" spans="1:38" s="52" customFormat="1" x14ac:dyDescent="0.25">
      <c r="A87" s="51"/>
      <c r="B87" s="46"/>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row>
    <row r="88" spans="1:38" s="52" customFormat="1" x14ac:dyDescent="0.25">
      <c r="A88" s="51"/>
      <c r="B88" s="46"/>
      <c r="C88" s="46"/>
      <c r="D88" s="4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97ACE-82C7-45F0-9119-243699C7EDD6}">
  <dimension ref="A1:C88"/>
  <sheetViews>
    <sheetView workbookViewId="0">
      <selection activeCell="H60" sqref="H60"/>
    </sheetView>
  </sheetViews>
  <sheetFormatPr defaultRowHeight="15" x14ac:dyDescent="0.25"/>
  <cols>
    <col min="1" max="1" width="7" style="2" customWidth="1"/>
    <col min="2" max="2" width="17" customWidth="1"/>
    <col min="3" max="3" width="10.5703125" bestFit="1" customWidth="1"/>
  </cols>
  <sheetData>
    <row r="1" spans="1:3" x14ac:dyDescent="0.25">
      <c r="A1" s="17" t="s">
        <v>0</v>
      </c>
      <c r="B1" s="16" t="s">
        <v>3</v>
      </c>
    </row>
    <row r="2" spans="1:3" x14ac:dyDescent="0.25">
      <c r="A2" s="9">
        <v>1945</v>
      </c>
    </row>
    <row r="3" spans="1:3" x14ac:dyDescent="0.25">
      <c r="A3" s="9">
        <v>1946</v>
      </c>
    </row>
    <row r="4" spans="1:3" x14ac:dyDescent="0.25">
      <c r="A4" s="9">
        <v>1947</v>
      </c>
      <c r="B4" s="5">
        <v>8512</v>
      </c>
      <c r="C4" s="27"/>
    </row>
    <row r="5" spans="1:3" x14ac:dyDescent="0.25">
      <c r="A5" s="9">
        <v>1948</v>
      </c>
    </row>
    <row r="6" spans="1:3" x14ac:dyDescent="0.25">
      <c r="A6" s="9">
        <v>1949</v>
      </c>
    </row>
    <row r="7" spans="1:3" x14ac:dyDescent="0.25">
      <c r="A7" s="9">
        <v>1950</v>
      </c>
    </row>
    <row r="8" spans="1:3" x14ac:dyDescent="0.25">
      <c r="A8" s="9">
        <v>1951</v>
      </c>
    </row>
    <row r="9" spans="1:3" x14ac:dyDescent="0.25">
      <c r="A9" s="9">
        <v>1952</v>
      </c>
    </row>
    <row r="10" spans="1:3" x14ac:dyDescent="0.25">
      <c r="A10" s="9">
        <v>1953</v>
      </c>
    </row>
    <row r="11" spans="1:3" x14ac:dyDescent="0.25">
      <c r="A11" s="9">
        <v>1954</v>
      </c>
    </row>
    <row r="12" spans="1:3" x14ac:dyDescent="0.25">
      <c r="A12" s="9">
        <v>1955</v>
      </c>
    </row>
    <row r="13" spans="1:3" x14ac:dyDescent="0.25">
      <c r="A13" s="9">
        <v>1956</v>
      </c>
    </row>
    <row r="14" spans="1:3" x14ac:dyDescent="0.25">
      <c r="A14" s="9">
        <v>1957</v>
      </c>
    </row>
    <row r="15" spans="1:3" x14ac:dyDescent="0.25">
      <c r="A15" s="9">
        <v>1958</v>
      </c>
    </row>
    <row r="16" spans="1:3" x14ac:dyDescent="0.25">
      <c r="A16" s="9">
        <v>1959</v>
      </c>
    </row>
    <row r="17" spans="1:2" x14ac:dyDescent="0.25">
      <c r="A17" s="9">
        <v>1960</v>
      </c>
      <c r="B17" s="5">
        <v>9153</v>
      </c>
    </row>
    <row r="18" spans="1:2" x14ac:dyDescent="0.25">
      <c r="A18" s="9">
        <v>1961</v>
      </c>
      <c r="B18" s="5">
        <v>9184</v>
      </c>
    </row>
    <row r="19" spans="1:2" x14ac:dyDescent="0.25">
      <c r="A19" s="9">
        <v>1962</v>
      </c>
      <c r="B19" s="5">
        <v>9221</v>
      </c>
    </row>
    <row r="20" spans="1:2" x14ac:dyDescent="0.25">
      <c r="A20" s="9">
        <v>1963</v>
      </c>
      <c r="B20" s="5">
        <v>9290</v>
      </c>
    </row>
    <row r="21" spans="1:2" x14ac:dyDescent="0.25">
      <c r="A21" s="9">
        <v>1964</v>
      </c>
      <c r="B21" s="5">
        <v>9378</v>
      </c>
    </row>
    <row r="22" spans="1:2" x14ac:dyDescent="0.25">
      <c r="A22" s="9">
        <v>1965</v>
      </c>
      <c r="B22" s="5">
        <v>9464</v>
      </c>
    </row>
    <row r="23" spans="1:2" x14ac:dyDescent="0.25">
      <c r="A23" s="9">
        <v>1966</v>
      </c>
      <c r="B23" s="5">
        <v>9528</v>
      </c>
    </row>
    <row r="24" spans="1:2" x14ac:dyDescent="0.25">
      <c r="A24" s="9">
        <v>1967</v>
      </c>
      <c r="B24" s="5">
        <v>9581</v>
      </c>
    </row>
    <row r="25" spans="1:2" x14ac:dyDescent="0.25">
      <c r="A25" s="9">
        <v>1968</v>
      </c>
      <c r="B25" s="5">
        <v>9619</v>
      </c>
    </row>
    <row r="26" spans="1:2" x14ac:dyDescent="0.25">
      <c r="A26" s="9">
        <v>1969</v>
      </c>
      <c r="B26" s="5">
        <v>9646</v>
      </c>
    </row>
    <row r="27" spans="1:2" x14ac:dyDescent="0.25">
      <c r="A27" s="9">
        <v>1970</v>
      </c>
      <c r="B27" s="5">
        <v>9656</v>
      </c>
    </row>
    <row r="28" spans="1:2" x14ac:dyDescent="0.25">
      <c r="A28" s="9">
        <v>1971</v>
      </c>
      <c r="B28" s="5">
        <v>9673</v>
      </c>
    </row>
    <row r="29" spans="1:2" x14ac:dyDescent="0.25">
      <c r="A29" s="9">
        <v>1972</v>
      </c>
      <c r="B29" s="5">
        <v>9711</v>
      </c>
    </row>
    <row r="30" spans="1:2" x14ac:dyDescent="0.25">
      <c r="A30" s="9">
        <v>1973</v>
      </c>
      <c r="B30" s="5">
        <v>9742</v>
      </c>
    </row>
    <row r="31" spans="1:2" x14ac:dyDescent="0.25">
      <c r="A31" s="9">
        <v>1974</v>
      </c>
      <c r="B31" s="5">
        <v>9772</v>
      </c>
    </row>
    <row r="32" spans="1:2" x14ac:dyDescent="0.25">
      <c r="A32" s="9">
        <v>1975</v>
      </c>
      <c r="B32" s="5">
        <v>9801</v>
      </c>
    </row>
    <row r="33" spans="1:2" x14ac:dyDescent="0.25">
      <c r="A33" s="9">
        <v>1976</v>
      </c>
      <c r="B33" s="5">
        <v>9818</v>
      </c>
    </row>
    <row r="34" spans="1:2" x14ac:dyDescent="0.25">
      <c r="A34" s="9">
        <v>1977</v>
      </c>
      <c r="B34" s="5">
        <v>9830</v>
      </c>
    </row>
    <row r="35" spans="1:2" x14ac:dyDescent="0.25">
      <c r="A35" s="9">
        <v>1978</v>
      </c>
      <c r="B35" s="5">
        <v>9840</v>
      </c>
    </row>
    <row r="36" spans="1:2" x14ac:dyDescent="0.25">
      <c r="A36" s="9">
        <v>1979</v>
      </c>
      <c r="B36" s="5">
        <v>9848</v>
      </c>
    </row>
    <row r="37" spans="1:2" x14ac:dyDescent="0.25">
      <c r="A37" s="9">
        <v>1980</v>
      </c>
      <c r="B37" s="5">
        <v>9859</v>
      </c>
    </row>
    <row r="38" spans="1:2" x14ac:dyDescent="0.25">
      <c r="A38" s="9">
        <v>1981</v>
      </c>
      <c r="B38" s="5">
        <v>9859</v>
      </c>
    </row>
    <row r="39" spans="1:2" x14ac:dyDescent="0.25">
      <c r="A39" s="9">
        <v>1982</v>
      </c>
      <c r="B39" s="5">
        <v>9856</v>
      </c>
    </row>
    <row r="40" spans="1:2" x14ac:dyDescent="0.25">
      <c r="A40" s="9">
        <v>1983</v>
      </c>
      <c r="B40" s="5">
        <v>9856</v>
      </c>
    </row>
    <row r="41" spans="1:2" x14ac:dyDescent="0.25">
      <c r="A41" s="9">
        <v>1984</v>
      </c>
      <c r="B41" s="5">
        <v>9855</v>
      </c>
    </row>
    <row r="42" spans="1:2" x14ac:dyDescent="0.25">
      <c r="A42" s="9">
        <v>1985</v>
      </c>
      <c r="B42" s="5">
        <v>9858</v>
      </c>
    </row>
    <row r="43" spans="1:2" x14ac:dyDescent="0.25">
      <c r="A43" s="9">
        <v>1986</v>
      </c>
      <c r="B43" s="5">
        <v>9862</v>
      </c>
    </row>
    <row r="44" spans="1:2" x14ac:dyDescent="0.25">
      <c r="A44" s="9">
        <v>1987</v>
      </c>
      <c r="B44" s="5">
        <v>9870</v>
      </c>
    </row>
    <row r="45" spans="1:2" x14ac:dyDescent="0.25">
      <c r="A45" s="9">
        <v>1988</v>
      </c>
      <c r="B45" s="5">
        <v>9902</v>
      </c>
    </row>
    <row r="46" spans="1:2" x14ac:dyDescent="0.25">
      <c r="A46" s="9">
        <v>1989</v>
      </c>
      <c r="B46" s="5">
        <v>9938</v>
      </c>
    </row>
    <row r="47" spans="1:2" x14ac:dyDescent="0.25">
      <c r="A47" s="9">
        <v>1990</v>
      </c>
      <c r="B47" s="5">
        <v>9967</v>
      </c>
    </row>
    <row r="48" spans="1:2" x14ac:dyDescent="0.25">
      <c r="A48" s="9">
        <v>1991</v>
      </c>
      <c r="B48" s="5">
        <v>10004</v>
      </c>
    </row>
    <row r="49" spans="1:2" x14ac:dyDescent="0.25">
      <c r="A49" s="9">
        <v>1992</v>
      </c>
      <c r="B49" s="5">
        <v>10045</v>
      </c>
    </row>
    <row r="50" spans="1:2" x14ac:dyDescent="0.25">
      <c r="A50" s="9">
        <v>1993</v>
      </c>
      <c r="B50" s="5">
        <v>10084</v>
      </c>
    </row>
    <row r="51" spans="1:2" x14ac:dyDescent="0.25">
      <c r="A51" s="9">
        <v>1994</v>
      </c>
      <c r="B51" s="5">
        <v>10116</v>
      </c>
    </row>
    <row r="52" spans="1:2" x14ac:dyDescent="0.25">
      <c r="A52" s="9">
        <v>1995</v>
      </c>
      <c r="B52" s="5">
        <v>10137</v>
      </c>
    </row>
    <row r="53" spans="1:2" x14ac:dyDescent="0.25">
      <c r="A53" s="9">
        <v>1996</v>
      </c>
      <c r="B53" s="5">
        <v>10157</v>
      </c>
    </row>
    <row r="54" spans="1:2" x14ac:dyDescent="0.25">
      <c r="A54" s="9">
        <v>1997</v>
      </c>
      <c r="B54" s="5">
        <v>10181</v>
      </c>
    </row>
    <row r="55" spans="1:2" x14ac:dyDescent="0.25">
      <c r="A55" s="9">
        <v>1998</v>
      </c>
      <c r="B55" s="5">
        <v>10203</v>
      </c>
    </row>
    <row r="56" spans="1:2" x14ac:dyDescent="0.25">
      <c r="A56" s="9">
        <v>1999</v>
      </c>
      <c r="B56" s="5">
        <v>10226</v>
      </c>
    </row>
    <row r="57" spans="1:2" x14ac:dyDescent="0.25">
      <c r="A57" s="9">
        <v>2000</v>
      </c>
      <c r="B57" s="5">
        <v>10251</v>
      </c>
    </row>
    <row r="58" spans="1:2" x14ac:dyDescent="0.25">
      <c r="A58" s="9">
        <v>2001</v>
      </c>
      <c r="B58" s="5">
        <v>10287</v>
      </c>
    </row>
    <row r="59" spans="1:2" x14ac:dyDescent="0.25">
      <c r="A59" s="9">
        <v>2002</v>
      </c>
      <c r="B59" s="5">
        <v>10333</v>
      </c>
    </row>
    <row r="60" spans="1:2" x14ac:dyDescent="0.25">
      <c r="A60" s="9">
        <v>2003</v>
      </c>
      <c r="B60" s="5">
        <v>10376</v>
      </c>
    </row>
    <row r="61" spans="1:2" x14ac:dyDescent="0.25">
      <c r="A61" s="9">
        <v>2004</v>
      </c>
      <c r="B61" s="5">
        <v>10421</v>
      </c>
    </row>
    <row r="62" spans="1:2" x14ac:dyDescent="0.25">
      <c r="A62" s="9">
        <v>2005</v>
      </c>
      <c r="B62" s="5">
        <v>10479</v>
      </c>
    </row>
    <row r="63" spans="1:2" x14ac:dyDescent="0.25">
      <c r="A63" s="9">
        <v>2006</v>
      </c>
      <c r="B63" s="5">
        <v>10548</v>
      </c>
    </row>
    <row r="64" spans="1:2" x14ac:dyDescent="0.25">
      <c r="A64" s="9">
        <v>2007</v>
      </c>
      <c r="B64" s="5">
        <v>10626</v>
      </c>
    </row>
    <row r="65" spans="1:3" x14ac:dyDescent="0.25">
      <c r="A65" s="9">
        <v>2008</v>
      </c>
      <c r="B65" s="5">
        <v>10710</v>
      </c>
    </row>
    <row r="66" spans="1:3" x14ac:dyDescent="0.25">
      <c r="A66" s="9">
        <v>2009</v>
      </c>
      <c r="B66" s="5">
        <v>10796</v>
      </c>
    </row>
    <row r="67" spans="1:3" x14ac:dyDescent="0.25">
      <c r="A67" s="9">
        <v>2010</v>
      </c>
      <c r="B67" s="5">
        <v>10896</v>
      </c>
    </row>
    <row r="68" spans="1:3" x14ac:dyDescent="0.25">
      <c r="A68" s="9">
        <v>2011</v>
      </c>
      <c r="B68" s="5">
        <v>10994</v>
      </c>
    </row>
    <row r="69" spans="1:3" x14ac:dyDescent="0.25">
      <c r="A69" s="9">
        <v>2012</v>
      </c>
      <c r="B69" s="5">
        <v>11068</v>
      </c>
    </row>
    <row r="70" spans="1:3" x14ac:dyDescent="0.25">
      <c r="A70" s="9">
        <v>2013</v>
      </c>
      <c r="B70" s="5">
        <v>11125</v>
      </c>
    </row>
    <row r="71" spans="1:3" x14ac:dyDescent="0.25">
      <c r="A71" s="9">
        <v>2014</v>
      </c>
      <c r="B71" s="5">
        <v>11180</v>
      </c>
    </row>
    <row r="72" spans="1:3" x14ac:dyDescent="0.25">
      <c r="A72" s="9">
        <v>2015</v>
      </c>
      <c r="B72" s="5">
        <v>11238</v>
      </c>
    </row>
    <row r="73" spans="1:3" x14ac:dyDescent="0.25">
      <c r="A73" s="9">
        <v>2016</v>
      </c>
      <c r="B73" s="5">
        <v>11295</v>
      </c>
    </row>
    <row r="74" spans="1:3" x14ac:dyDescent="0.25">
      <c r="A74" s="9">
        <v>2017</v>
      </c>
      <c r="B74" s="5">
        <v>11349</v>
      </c>
    </row>
    <row r="75" spans="1:3" x14ac:dyDescent="0.25">
      <c r="A75" s="9">
        <v>2018</v>
      </c>
      <c r="B75" s="5">
        <v>11404</v>
      </c>
    </row>
    <row r="76" spans="1:3" x14ac:dyDescent="0.25">
      <c r="A76" s="9">
        <v>2019</v>
      </c>
      <c r="B76" s="5">
        <v>11481</v>
      </c>
      <c r="C76" s="29"/>
    </row>
    <row r="77" spans="1:3" x14ac:dyDescent="0.25">
      <c r="A77" s="9">
        <v>2020</v>
      </c>
      <c r="B77" s="28">
        <v>11493</v>
      </c>
    </row>
    <row r="78" spans="1:3" x14ac:dyDescent="0.25">
      <c r="A78" s="8"/>
    </row>
    <row r="79" spans="1:3" x14ac:dyDescent="0.25">
      <c r="A79" s="8"/>
    </row>
    <row r="80" spans="1:3" x14ac:dyDescent="0.25">
      <c r="A80" s="8"/>
    </row>
    <row r="81" spans="1:1" x14ac:dyDescent="0.25">
      <c r="A81" s="8"/>
    </row>
    <row r="82" spans="1:1" x14ac:dyDescent="0.25">
      <c r="A82" s="8"/>
    </row>
    <row r="83" spans="1:1" x14ac:dyDescent="0.25">
      <c r="A83" s="8"/>
    </row>
    <row r="84" spans="1:1" x14ac:dyDescent="0.25">
      <c r="A84" s="8"/>
    </row>
    <row r="85" spans="1:1" x14ac:dyDescent="0.25">
      <c r="A85" s="8"/>
    </row>
    <row r="86" spans="1:1" x14ac:dyDescent="0.25">
      <c r="A86" s="8"/>
    </row>
    <row r="87" spans="1:1" x14ac:dyDescent="0.25">
      <c r="A87" s="8"/>
    </row>
    <row r="88" spans="1:1" x14ac:dyDescent="0.25">
      <c r="A88" s="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References</vt:lpstr>
      <vt:lpstr>consumption</vt:lpstr>
      <vt:lpstr>prod</vt:lpstr>
      <vt:lpstr>import</vt:lpstr>
      <vt:lpstr>export</vt:lpstr>
      <vt:lpstr>thickness</vt:lpstr>
      <vt:lpstr>Energy_Intensity</vt:lpstr>
      <vt:lpstr>Population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dcterms:created xsi:type="dcterms:W3CDTF">2020-05-20T17:08:53Z</dcterms:created>
  <dcterms:modified xsi:type="dcterms:W3CDTF">2021-06-21T13:41:27Z</dcterms:modified>
</cp:coreProperties>
</file>