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souvi\Documents\These\80_Calculations\01_MFA_GlassIndustry\RawData\"/>
    </mc:Choice>
  </mc:AlternateContent>
  <xr:revisionPtr revIDLastSave="0" documentId="13_ncr:1_{E36033F2-2350-4540-80B8-8529514F17FA}" xr6:coauthVersionLast="47" xr6:coauthVersionMax="47" xr10:uidLastSave="{00000000-0000-0000-0000-000000000000}"/>
  <bookViews>
    <workbookView xWindow="-120" yWindow="-120" windowWidth="29040" windowHeight="16440" xr2:uid="{123E2ECC-8474-4F38-AC8E-530CCC4039F8}"/>
  </bookViews>
  <sheets>
    <sheet name="References" sheetId="21" r:id="rId1"/>
    <sheet name="prod" sheetId="20" r:id="rId2"/>
    <sheet name="import" sheetId="14" r:id="rId3"/>
    <sheet name="export" sheetId="12" r:id="rId4"/>
    <sheet name="emissions" sheetId="22" r:id="rId5"/>
    <sheet name="Energy_Intensity" sheetId="23"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8" i="23" l="1"/>
  <c r="D37" i="23"/>
  <c r="D35" i="23"/>
  <c r="D34" i="23"/>
  <c r="D33" i="23"/>
  <c r="D32" i="23"/>
  <c r="D31" i="23"/>
  <c r="D30" i="23"/>
  <c r="C38" i="23"/>
  <c r="C37" i="23"/>
  <c r="C35" i="23"/>
  <c r="C34" i="23"/>
  <c r="C33" i="23"/>
  <c r="C32" i="23"/>
  <c r="C31" i="23"/>
  <c r="C30" i="23"/>
  <c r="B38" i="23"/>
  <c r="B37" i="23"/>
  <c r="B35" i="23"/>
  <c r="B34" i="23"/>
  <c r="B33" i="23"/>
  <c r="B32" i="23"/>
  <c r="B31" i="23"/>
  <c r="B30" i="23"/>
  <c r="D27" i="23"/>
  <c r="C27" i="23"/>
  <c r="B27" i="23"/>
  <c r="D56" i="14"/>
  <c r="D57" i="14"/>
  <c r="D54" i="20" l="1"/>
  <c r="C65" i="12" l="1"/>
  <c r="C66" i="12"/>
  <c r="C67" i="12"/>
  <c r="C68" i="12"/>
  <c r="C69" i="12"/>
  <c r="C70" i="12"/>
  <c r="C72" i="14"/>
  <c r="C73" i="14"/>
  <c r="C74" i="14"/>
  <c r="C75" i="14"/>
  <c r="C76" i="14"/>
  <c r="C77" i="14"/>
  <c r="C71" i="14"/>
  <c r="C66" i="14"/>
  <c r="C67" i="14"/>
  <c r="C68" i="14"/>
  <c r="C69" i="14"/>
  <c r="C70" i="14"/>
  <c r="C65" i="14"/>
  <c r="C76" i="12"/>
  <c r="C75" i="12"/>
  <c r="C74" i="12"/>
  <c r="C73" i="12"/>
  <c r="C72" i="12"/>
  <c r="C71" i="12"/>
  <c r="C77" i="12"/>
  <c r="D57" i="12" l="1"/>
  <c r="D56" i="12"/>
  <c r="D62" i="1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C1" authorId="0" shapeId="0" xr:uid="{F059D56F-DE8E-462B-B709-940839D868B5}">
      <text>
        <r>
          <rPr>
            <sz val="9"/>
            <color indexed="81"/>
            <rFont val="Tahoma"/>
            <family val="2"/>
          </rPr>
          <t xml:space="preserve">Unless otherwise indicated in a note attached to the cell, all data collected in this column comes from : 
"EU glass industry 2004-5", </t>
        </r>
        <r>
          <rPr>
            <i/>
            <sz val="9"/>
            <color indexed="81"/>
            <rFont val="Tahoma"/>
            <family val="2"/>
          </rPr>
          <t>Verre,</t>
        </r>
        <r>
          <rPr>
            <sz val="9"/>
            <color indexed="81"/>
            <rFont val="Tahoma"/>
            <family val="2"/>
          </rPr>
          <t xml:space="preserve"> vol. 12, n°5, October 2006, p. 78-9</t>
        </r>
      </text>
    </comment>
    <comment ref="D35" authorId="0" shapeId="0" xr:uid="{2D00541E-5F06-4DE5-9E02-C6205EE8A6FA}">
      <text>
        <r>
          <rPr>
            <sz val="9"/>
            <color indexed="81"/>
            <rFont val="Tahoma"/>
            <family val="2"/>
          </rPr>
          <t>(CCE, 1984: 6)</t>
        </r>
      </text>
    </comment>
    <comment ref="D54" authorId="0" shapeId="0" xr:uid="{1A5FC396-CA94-45D3-96D2-3CF51D654280}">
      <text>
        <r>
          <rPr>
            <sz val="9"/>
            <color indexed="81"/>
            <rFont val="Tahoma"/>
            <family val="2"/>
          </rPr>
          <t>"Le verre plat européen: stragies et réalités", Verre, vol. 2, n° 5, septembre-octobre 1996, p. 40-6</t>
        </r>
      </text>
    </comment>
    <comment ref="C62" authorId="0" shapeId="0" xr:uid="{ABA1165A-04A7-4E70-BB9B-891205CF7634}">
      <text>
        <r>
          <rPr>
            <sz val="9"/>
            <color indexed="81"/>
            <rFont val="Tahoma"/>
            <family val="2"/>
          </rPr>
          <t>PRODCOM, Eurostat, 2020</t>
        </r>
      </text>
    </comment>
    <comment ref="C63" authorId="0" shapeId="0" xr:uid="{86F0C66A-9D33-4161-8B74-9A88C4258AD7}">
      <text>
        <r>
          <rPr>
            <sz val="9"/>
            <color indexed="81"/>
            <rFont val="Tahoma"/>
            <family val="2"/>
          </rPr>
          <t>PRODCOM, Eurostat, 2020</t>
        </r>
      </text>
    </comment>
    <comment ref="C64" authorId="0" shapeId="0" xr:uid="{06079FF0-F391-474A-92DD-8AB76D15EB4C}">
      <text>
        <r>
          <rPr>
            <sz val="9"/>
            <color indexed="81"/>
            <rFont val="Tahoma"/>
            <family val="2"/>
          </rPr>
          <t>"EU-27 glass industry 2007", Verre, vol. 14, n° 4, August 2008, p. 14-6</t>
        </r>
      </text>
    </comment>
    <comment ref="C65" authorId="0" shapeId="0" xr:uid="{63DC345D-894D-4762-BAE5-B5F6842FA5D7}">
      <text>
        <r>
          <rPr>
            <sz val="9"/>
            <color indexed="81"/>
            <rFont val="Tahoma"/>
            <family val="2"/>
          </rPr>
          <t>"EU-27 glass industry 2007", Verre, vol. 14, n° 4, August 2008, p. 14-6</t>
        </r>
      </text>
    </comment>
    <comment ref="C66" authorId="0" shapeId="0" xr:uid="{7DC06089-8053-4DB1-A5ED-89B24AB09D0D}">
      <text>
        <r>
          <rPr>
            <sz val="9"/>
            <color indexed="81"/>
            <rFont val="Tahoma"/>
            <family val="2"/>
          </rPr>
          <t>"EU-27 glass industry 2007", Verre, vol. 14, n° 4, August 2008, p. 14-6</t>
        </r>
      </text>
    </comment>
    <comment ref="C67" authorId="0" shapeId="0" xr:uid="{C54884A4-57A8-405A-AD39-2A87F9480410}">
      <text>
        <r>
          <rPr>
            <sz val="9"/>
            <color indexed="81"/>
            <rFont val="Tahoma"/>
            <family val="2"/>
          </rPr>
          <t>Statistical Report 2018-2019, Glass Alliance Europe, 2019.</t>
        </r>
      </text>
    </comment>
    <comment ref="C68" authorId="0" shapeId="0" xr:uid="{16444560-60C6-4C97-80F2-6D350FD378B9}">
      <text>
        <r>
          <rPr>
            <sz val="9"/>
            <color indexed="81"/>
            <rFont val="Tahoma"/>
            <family val="2"/>
          </rPr>
          <t>Statistical Report 2018-2019, Glass Alliance Europe, 2019.</t>
        </r>
      </text>
    </comment>
    <comment ref="C69" authorId="0" shapeId="0" xr:uid="{609C0CB6-A79E-4EC0-B78B-D9A591E2D528}">
      <text>
        <r>
          <rPr>
            <sz val="9"/>
            <color indexed="81"/>
            <rFont val="Tahoma"/>
            <family val="2"/>
          </rPr>
          <t>Statistical Report 2018-2019, Glass Alliance Europe, 2019.</t>
        </r>
      </text>
    </comment>
    <comment ref="C70" authorId="0" shapeId="0" xr:uid="{C2D64CB9-6768-4672-B9C2-D7DDC36BF91C}">
      <text>
        <r>
          <rPr>
            <sz val="9"/>
            <color indexed="81"/>
            <rFont val="Tahoma"/>
            <family val="2"/>
          </rPr>
          <t>Statistical Report 2018-2019, Glass Alliance Europe, 2019.</t>
        </r>
      </text>
    </comment>
    <comment ref="C71" authorId="0" shapeId="0" xr:uid="{7266362F-CE0F-4A8A-B31C-4BB1A3655F29}">
      <text>
        <r>
          <rPr>
            <sz val="9"/>
            <color indexed="81"/>
            <rFont val="Tahoma"/>
            <family val="2"/>
          </rPr>
          <t>Statistical Report 2018-2019, Glass Alliance Europe, 2019.</t>
        </r>
      </text>
    </comment>
    <comment ref="D71" authorId="0" shapeId="0" xr:uid="{9F265CDE-4355-48C3-9184-2FC192F796F5}">
      <text>
        <r>
          <rPr>
            <sz val="9"/>
            <color indexed="81"/>
            <rFont val="Tahoma"/>
            <family val="2"/>
          </rPr>
          <t>The European Integrated Pollution Prevention and Control Bureau, Best Available Techniques (BAT) Reference Document for the Manufacture of Glass: Industrial Emissions Directive 2010/75/EU (Integrated Pollution Prevention and Control)</t>
        </r>
      </text>
    </comment>
    <comment ref="C72" authorId="0" shapeId="0" xr:uid="{1566FB03-5421-4053-856B-37728392DA6A}">
      <text>
        <r>
          <rPr>
            <sz val="9"/>
            <color indexed="81"/>
            <rFont val="Tahoma"/>
            <family val="2"/>
          </rPr>
          <t>Statistical Report 2018-2019, Glass Alliance Europe, 2019.</t>
        </r>
      </text>
    </comment>
    <comment ref="C73" authorId="0" shapeId="0" xr:uid="{04957374-FADF-46A2-A36D-5F0000E93D45}">
      <text>
        <r>
          <rPr>
            <sz val="9"/>
            <color indexed="81"/>
            <rFont val="Tahoma"/>
            <family val="2"/>
          </rPr>
          <t>Statistical Report 2018-2019, Glass Alliance Europe, 2019.</t>
        </r>
      </text>
    </comment>
    <comment ref="D73" authorId="0" shapeId="0" xr:uid="{89DCC878-CC58-40F4-84F3-96CD2E75B16C}">
      <text>
        <r>
          <rPr>
            <sz val="9"/>
            <color indexed="81"/>
            <rFont val="Tahoma"/>
            <family val="2"/>
          </rPr>
          <t>Final report for a study on composition and drivers of energy prices and costs in energy intensive industries: The case of the flat glass industry</t>
        </r>
      </text>
    </comment>
    <comment ref="C74" authorId="0" shapeId="0" xr:uid="{AFC55CD5-7ABF-4C88-A904-6818D97FBE7D}">
      <text>
        <r>
          <rPr>
            <sz val="9"/>
            <color indexed="81"/>
            <rFont val="Tahoma"/>
            <family val="2"/>
          </rPr>
          <t>Statistical Report 2018-2019, Glass Alliance Europe, 2019.</t>
        </r>
      </text>
    </comment>
    <comment ref="C75" authorId="0" shapeId="0" xr:uid="{E3C9A90F-913A-4472-81F0-E7FCE402BC5C}">
      <text>
        <r>
          <rPr>
            <sz val="9"/>
            <color indexed="81"/>
            <rFont val="Tahoma"/>
            <family val="2"/>
          </rPr>
          <t>Statistical Report 2018-2019, Glass Alliance Europe, 2019.</t>
        </r>
      </text>
    </comment>
    <comment ref="C76" authorId="0" shapeId="0" xr:uid="{F84571EB-B01E-42E4-8975-7C5D1CF35C05}">
      <text>
        <r>
          <rPr>
            <sz val="9"/>
            <color indexed="81"/>
            <rFont val="Tahoma"/>
            <family val="2"/>
          </rPr>
          <t>Statistical Report 2018-2019, Glass Alliance Europe, 2019.</t>
        </r>
      </text>
    </comment>
    <comment ref="C77" authorId="0" shapeId="0" xr:uid="{58526606-2914-4328-90D3-CB9AD6D547DF}">
      <text>
        <r>
          <rPr>
            <sz val="9"/>
            <color indexed="81"/>
            <rFont val="Tahoma"/>
            <family val="2"/>
          </rPr>
          <t>Statistical Report 2018-2019, Glass Alliance Europe, 2019.</t>
        </r>
      </text>
    </comment>
    <comment ref="D77" authorId="0" shapeId="0" xr:uid="{3090E952-025D-4482-89E6-80FD7B080CB1}">
      <text>
        <r>
          <rPr>
            <sz val="9"/>
            <color indexed="81"/>
            <rFont val="Tahoma"/>
            <family val="2"/>
          </rPr>
          <t>Glass for Europe, 
https://glassforeurope.com/the-sector/key-data/ (accessed April 23, 2018)</t>
        </r>
      </text>
    </comment>
    <comment ref="C78" authorId="0" shapeId="0" xr:uid="{AE1B76E1-63E4-4BE0-A1EC-B4D9B663AEBD}">
      <text>
        <r>
          <rPr>
            <sz val="9"/>
            <color indexed="81"/>
            <rFont val="Tahoma"/>
            <family val="2"/>
          </rPr>
          <t xml:space="preserve">Glass Alliance Europe, website, accessed 30 September 2020
</t>
        </r>
      </text>
    </comment>
    <comment ref="D78" authorId="0" shapeId="0" xr:uid="{EAB8E431-D9B5-4B77-AF38-06614AEBF635}">
      <text>
        <r>
          <rPr>
            <sz val="9"/>
            <color indexed="81"/>
            <rFont val="Tahoma"/>
            <family val="2"/>
          </rPr>
          <t>Euractiv, Europe's Flat Glass Sector: An Industry Profile, 2020.
Find at:
https://www.euractiv.com/section/energy-environment/special_report/europes-flat-glass-sector-an-industry-profile/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C1" authorId="0" shapeId="0" xr:uid="{36B01168-7CD9-424E-9863-A93BA654772A}">
      <text>
        <r>
          <rPr>
            <sz val="9"/>
            <color indexed="81"/>
            <rFont val="Tahoma"/>
            <family val="2"/>
          </rPr>
          <t>Unless otherwise indicated in a note attached to the cell, all data collected in this column comes from : 
Statistical Report 2018-2019, Glass Alliance Europe, 2019.</t>
        </r>
      </text>
    </comment>
    <comment ref="D1" authorId="0" shapeId="0" xr:uid="{F769ABC1-07EE-4C09-85EB-02B7784190DD}">
      <text>
        <r>
          <rPr>
            <sz val="9"/>
            <color indexed="81"/>
            <rFont val="Tahoma"/>
            <family val="2"/>
          </rPr>
          <t>Unless otherwise indicated in a note attached to the cell, all data collected in this column comes from : 
Statistical Report 2018-2019, Glass Alliance Europe, 2019.</t>
        </r>
      </text>
    </comment>
    <comment ref="E1" authorId="0" shapeId="0" xr:uid="{83BA963E-18B2-40DE-AE93-6AD4012F2F0D}">
      <text>
        <r>
          <rPr>
            <sz val="9"/>
            <color indexed="81"/>
            <rFont val="Tahoma"/>
            <family val="2"/>
          </rPr>
          <t>Unless otherwise indicated in a note attached to the cell, all data collected in this column comes from : 
Statistical Report 2018-2019, Glass Alliance Europe, 2019.</t>
        </r>
      </text>
    </comment>
    <comment ref="D56" authorId="0" shapeId="0" xr:uid="{460A2D85-B99F-4E9D-A3FF-3E710D1DABF3}">
      <text>
        <r>
          <rPr>
            <sz val="9"/>
            <color indexed="81"/>
            <rFont val="Tahoma"/>
            <family val="2"/>
          </rPr>
          <t>"Statistiques de l'industrie verrière en Europe en 1999", Verre, vol 6, n° 3, mai-juin 2000, p. 22-3</t>
        </r>
      </text>
    </comment>
    <comment ref="D57" authorId="0" shapeId="0" xr:uid="{527847D6-D6B4-4289-AABE-2E7887D0309C}">
      <text>
        <r>
          <rPr>
            <sz val="9"/>
            <color indexed="81"/>
            <rFont val="Tahoma"/>
            <family val="2"/>
          </rPr>
          <t>"Statistiques de l'industrie verrière en Europe en 1999", Verre, vol 6, n° 3, mai-juin 2000, p. 22-3</t>
        </r>
      </text>
    </comment>
    <comment ref="C62" authorId="0" shapeId="0" xr:uid="{42B011F6-32EB-4A59-B47F-0E7511916AB8}">
      <text>
        <r>
          <rPr>
            <sz val="9"/>
            <color indexed="81"/>
            <rFont val="Tahoma"/>
            <family val="2"/>
          </rPr>
          <t>PRODCOM, Eurostat, 2020</t>
        </r>
      </text>
    </comment>
    <comment ref="D62" authorId="0" shapeId="0" xr:uid="{0ECBAB56-5171-4FD8-8583-BA3C4DACF07F}">
      <text>
        <r>
          <rPr>
            <sz val="9"/>
            <color indexed="81"/>
            <rFont val="Tahoma"/>
            <family val="2"/>
          </rPr>
          <t>"EU-27 glass industry 2003", Verre, vol. 10, n° 5, October 2004, p. 58-9
imports intra-EU = 2.627.778t</t>
        </r>
      </text>
    </comment>
    <comment ref="C63" authorId="0" shapeId="0" xr:uid="{D865F151-E977-47B9-8553-F2DCB8DC12F4}">
      <text>
        <r>
          <rPr>
            <sz val="9"/>
            <color indexed="81"/>
            <rFont val="Tahoma"/>
            <family val="2"/>
          </rPr>
          <t>PRODCOM, Eurostat, 2020</t>
        </r>
      </text>
    </comment>
    <comment ref="C64" authorId="0" shapeId="0" xr:uid="{FC8C7925-D2E6-47CF-ADFE-33FDE152CE09}">
      <text>
        <r>
          <rPr>
            <sz val="9"/>
            <color indexed="81"/>
            <rFont val="Tahoma"/>
            <family val="2"/>
          </rPr>
          <t>PRODCOM, Eurostat, 2020</t>
        </r>
      </text>
    </comment>
    <comment ref="D65" authorId="0" shapeId="0" xr:uid="{6DCF18C4-CF40-4C9F-AB01-A03DC29900C1}">
      <text>
        <r>
          <rPr>
            <sz val="9"/>
            <color indexed="81"/>
            <rFont val="Tahoma"/>
            <family val="2"/>
          </rPr>
          <t>"EU-27 glass industry 2007", Verre, vol. 14, n° 4, August 2008, p. 14-6</t>
        </r>
      </text>
    </comment>
    <comment ref="E65" authorId="0" shapeId="0" xr:uid="{894BAE6B-2FEB-494D-B07A-7E7A7D85DA2C}">
      <text>
        <r>
          <rPr>
            <sz val="9"/>
            <color indexed="81"/>
            <rFont val="Tahoma"/>
            <family val="2"/>
          </rPr>
          <t>"EU-27 glass industry 2007", Verre, vol. 14, n° 4, August 2008, p. 14-6</t>
        </r>
      </text>
    </comment>
    <comment ref="D66" authorId="0" shapeId="0" xr:uid="{D9E70016-A292-45D5-ABFB-ED6C209D1A54}">
      <text>
        <r>
          <rPr>
            <sz val="9"/>
            <color indexed="81"/>
            <rFont val="Tahoma"/>
            <family val="2"/>
          </rPr>
          <t>"EU-27 glass industry 2007", Verre, vol. 14, n° 4, August 2008, p. 14-6</t>
        </r>
      </text>
    </comment>
    <comment ref="E66" authorId="0" shapeId="0" xr:uid="{0DAD9C07-AD8B-44E1-96BD-B7F1FD788A20}">
      <text>
        <r>
          <rPr>
            <sz val="9"/>
            <color indexed="81"/>
            <rFont val="Tahoma"/>
            <family val="2"/>
          </rPr>
          <t>"EU-27 glass industry 2007", Verre, vol. 14, n° 4, August 2008, p. 14-6</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C1" authorId="0" shapeId="0" xr:uid="{E563F93E-5361-4C28-BAC0-361BEBC7B952}">
      <text>
        <r>
          <rPr>
            <sz val="9"/>
            <color indexed="81"/>
            <rFont val="Tahoma"/>
            <family val="2"/>
          </rPr>
          <t>Unless otherwise indicated in a note attached to the cell, all data collected in this column comes from : 
Statistical Report 2018-2019, Glass Alliance Europe, 2019.</t>
        </r>
      </text>
    </comment>
    <comment ref="D1" authorId="0" shapeId="0" xr:uid="{56EC9883-838D-4DE1-8597-562FB29DFBF9}">
      <text>
        <r>
          <rPr>
            <sz val="9"/>
            <color indexed="81"/>
            <rFont val="Tahoma"/>
            <family val="2"/>
          </rPr>
          <t>Unless otherwise indicated in a note attached to the cell, all data collected in this column comes from : 
Statistical Report 2018-2019, Glass Alliance Europe, 2019.</t>
        </r>
      </text>
    </comment>
    <comment ref="E1" authorId="0" shapeId="0" xr:uid="{E354E382-5EC0-480A-B0E1-88C3825F425D}">
      <text>
        <r>
          <rPr>
            <sz val="9"/>
            <color indexed="81"/>
            <rFont val="Tahoma"/>
            <family val="2"/>
          </rPr>
          <t>Unless otherwise indicated in a note attached to the cell, all data collected in this column comes from : 
Statistical Report 2018-2019, Glass Alliance Europe, 2019.</t>
        </r>
      </text>
    </comment>
    <comment ref="D56" authorId="0" shapeId="0" xr:uid="{DC9B0559-4DE5-433B-8C8C-D80AE464D719}">
      <text>
        <r>
          <rPr>
            <sz val="9"/>
            <color indexed="81"/>
            <rFont val="Tahoma"/>
            <family val="2"/>
          </rPr>
          <t>"Statistiques de l'industrie verrière en Europe en 1999", Verre, vol 6, n° 3, mai-juin 2000, p. 22-3</t>
        </r>
      </text>
    </comment>
    <comment ref="D57" authorId="0" shapeId="0" xr:uid="{C16C9800-E7FB-47B6-B934-AE69624684B6}">
      <text>
        <r>
          <rPr>
            <sz val="9"/>
            <color indexed="81"/>
            <rFont val="Tahoma"/>
            <family val="2"/>
          </rPr>
          <t>"Statistiques de l'industrie verrière en Europe en 1999", Verre, vol 6, n° 3, mai-juin 2000, p. 22-3</t>
        </r>
      </text>
    </comment>
    <comment ref="C62" authorId="0" shapeId="0" xr:uid="{3CB5E35A-94E9-4DF3-BCE6-888692D98EF9}">
      <text>
        <r>
          <rPr>
            <sz val="9"/>
            <color indexed="81"/>
            <rFont val="Tahoma"/>
            <family val="2"/>
          </rPr>
          <t>PRODCOM, Eurostat, 2020</t>
        </r>
      </text>
    </comment>
    <comment ref="D62" authorId="0" shapeId="0" xr:uid="{2DD9C977-7E7F-4630-9FF0-497CA83A0C3A}">
      <text>
        <r>
          <rPr>
            <sz val="9"/>
            <color indexed="81"/>
            <rFont val="Tahoma"/>
            <family val="2"/>
          </rPr>
          <t>"EU-27 glass industry 2003", Verre, vol. 10, n° 5, October 2004, p. 58-9
Exports intra-EU
2.744.575t</t>
        </r>
      </text>
    </comment>
    <comment ref="C63" authorId="0" shapeId="0" xr:uid="{91F16BAA-1572-4EA7-AEC8-685B78F92F45}">
      <text>
        <r>
          <rPr>
            <sz val="9"/>
            <color indexed="81"/>
            <rFont val="Tahoma"/>
            <family val="2"/>
          </rPr>
          <t>PRODCOM, Eurostat, 2020</t>
        </r>
      </text>
    </comment>
    <comment ref="C64" authorId="0" shapeId="0" xr:uid="{58145A59-CA3F-408D-94A8-38F8FA561B3E}">
      <text>
        <r>
          <rPr>
            <sz val="9"/>
            <color indexed="81"/>
            <rFont val="Tahoma"/>
            <family val="2"/>
          </rPr>
          <t>PRODCOM, Eurostat, 2020</t>
        </r>
      </text>
    </comment>
    <comment ref="D65" authorId="0" shapeId="0" xr:uid="{816167FF-0B5F-42BE-A8BD-5F96791C722A}">
      <text>
        <r>
          <rPr>
            <sz val="9"/>
            <color indexed="81"/>
            <rFont val="Tahoma"/>
            <family val="2"/>
          </rPr>
          <t>"EU-27 glass industry 2007", Verre, vol. 14, n° 4, August 2008, p. 14-6</t>
        </r>
      </text>
    </comment>
    <comment ref="E65" authorId="0" shapeId="0" xr:uid="{0003E6B0-B7EF-4880-89DA-F546D6B9AE2B}">
      <text>
        <r>
          <rPr>
            <sz val="9"/>
            <color indexed="81"/>
            <rFont val="Tahoma"/>
            <family val="2"/>
          </rPr>
          <t>"EU-27 glass industry 2007", Verre, vol. 14, n° 4, August 2008, p. 14-6</t>
        </r>
      </text>
    </comment>
    <comment ref="D66" authorId="0" shapeId="0" xr:uid="{4268157F-E551-4D1D-BCBD-1B6904ECB103}">
      <text>
        <r>
          <rPr>
            <sz val="9"/>
            <color indexed="81"/>
            <rFont val="Tahoma"/>
            <family val="2"/>
          </rPr>
          <t>"EU-27 glass industry 2007", Verre, vol. 14, n° 4, August 2008, p. 14-6</t>
        </r>
      </text>
    </comment>
    <comment ref="E66" authorId="0" shapeId="0" xr:uid="{27945D53-9EE0-4742-A0CF-637ECCF5FC7F}">
      <text>
        <r>
          <rPr>
            <sz val="9"/>
            <color indexed="81"/>
            <rFont val="Tahoma"/>
            <family val="2"/>
          </rPr>
          <t>"EU-27 glass industry 2007", Verre, vol. 14, n° 4, August 2008, p. 14-6</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3EC0338B-1A34-4F5D-B203-FBF43F39AB78}">
      <text>
        <r>
          <rPr>
            <sz val="9"/>
            <color indexed="81"/>
            <rFont val="Tahoma"/>
            <family val="2"/>
          </rPr>
          <t>Unless otherwise indicated in a note attached to the cell, all data collected in this column comes from:
(Glass for Europe, 2020)</t>
        </r>
      </text>
    </comment>
    <comment ref="B27" authorId="0" shapeId="0" xr:uid="{1D88AD49-423B-4283-913C-DB385B16E889}">
      <text>
        <r>
          <rPr>
            <sz val="9"/>
            <color indexed="81"/>
            <rFont val="Tahoma"/>
            <family val="2"/>
          </rPr>
          <t>(Glass for Europe, 2018)</t>
        </r>
      </text>
    </comment>
    <comment ref="B32" authorId="0" shapeId="0" xr:uid="{89AAE291-9502-45CD-9533-926E736AE820}">
      <text>
        <r>
          <rPr>
            <sz val="9"/>
            <color indexed="81"/>
            <rFont val="Tahoma"/>
            <family val="2"/>
          </rPr>
          <t>(Glass for Europe, 2018)</t>
        </r>
      </text>
    </comment>
    <comment ref="B37" authorId="0" shapeId="0" xr:uid="{F589DEA4-E50F-424E-8AED-B533650D07A4}">
      <text>
        <r>
          <rPr>
            <sz val="9"/>
            <color indexed="81"/>
            <rFont val="Tahoma"/>
            <family val="2"/>
          </rPr>
          <t>(Glass for Europe, 2018)</t>
        </r>
      </text>
    </comment>
    <comment ref="B42" authorId="0" shapeId="0" xr:uid="{F9A7AA29-E6C7-401B-9A88-FF94DEA6DC82}">
      <text>
        <r>
          <rPr>
            <sz val="9"/>
            <color indexed="81"/>
            <rFont val="Tahoma"/>
            <family val="2"/>
          </rPr>
          <t>(Glass for Europe, 2018)</t>
        </r>
      </text>
    </comment>
    <comment ref="B65" authorId="0" shapeId="0" xr:uid="{F9BCB8FB-344D-4AB9-9F3A-8529EB056EF5}">
      <text>
        <r>
          <rPr>
            <sz val="9"/>
            <color indexed="81"/>
            <rFont val="Tahoma"/>
            <family val="2"/>
          </rPr>
          <t>Average between: 606tCO2/tp (Ecofys, 2009) and 730tCO2/tp (Schmitz et al., 2011)</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B35DFB4A-E337-4E6E-894B-6E763CB3F551}">
      <text>
        <r>
          <rPr>
            <sz val="9"/>
            <color indexed="81"/>
            <rFont val="Tahoma"/>
            <family val="2"/>
          </rPr>
          <t>Average; Calculated according to window glass/plate glass and then float glass ratio.</t>
        </r>
      </text>
    </comment>
    <comment ref="C1" authorId="0" shapeId="0" xr:uid="{16DDFDD6-A5E8-4C0C-8B9F-E3842C8C717A}">
      <text>
        <r>
          <rPr>
            <sz val="9"/>
            <color indexed="81"/>
            <rFont val="Tahoma"/>
            <family val="2"/>
          </rPr>
          <t>Average; Calculated according to window glass/plate glass and then float glass ratio.</t>
        </r>
      </text>
    </comment>
    <comment ref="D1" authorId="0" shapeId="0" xr:uid="{EA6323DE-4A0B-48CC-9944-03E809A14E25}">
      <text>
        <r>
          <rPr>
            <sz val="9"/>
            <color indexed="81"/>
            <rFont val="Tahoma"/>
            <family val="2"/>
          </rPr>
          <t>Average; Calculated according to window glass/plate glass and then float glass ratio.</t>
        </r>
      </text>
    </comment>
    <comment ref="B27" authorId="0" shapeId="0" xr:uid="{B490FFCF-F9F6-4CC8-AFC9-33862396878C}">
      <text>
        <r>
          <rPr>
            <sz val="9"/>
            <color indexed="81"/>
            <rFont val="Tahoma"/>
            <family val="2"/>
          </rPr>
          <t>(Commission of the European Communities, 1984)</t>
        </r>
      </text>
    </comment>
    <comment ref="C27" authorId="0" shapeId="0" xr:uid="{42636AF9-4CD9-4ACD-A68E-BFFB6616AB37}">
      <text>
        <r>
          <rPr>
            <sz val="9"/>
            <color indexed="81"/>
            <rFont val="Tahoma"/>
            <family val="2"/>
          </rPr>
          <t>(Commission of the European Communities, 1984)</t>
        </r>
      </text>
    </comment>
    <comment ref="D27" authorId="0" shapeId="0" xr:uid="{03A9F670-AB31-4AFD-B095-FB38BBED8FEF}">
      <text>
        <r>
          <rPr>
            <sz val="9"/>
            <color indexed="81"/>
            <rFont val="Tahoma"/>
            <family val="2"/>
          </rPr>
          <t>(Commission of the European Communities, 1984)</t>
        </r>
      </text>
    </comment>
    <comment ref="E27" authorId="0" shapeId="0" xr:uid="{0CCDF4D6-21E5-4C87-8A79-09C0E3895724}">
      <text>
        <r>
          <rPr>
            <sz val="9"/>
            <color indexed="81"/>
            <rFont val="Tahoma"/>
            <family val="2"/>
          </rPr>
          <t>(Commission of the European Communities, 1984)</t>
        </r>
      </text>
    </comment>
    <comment ref="B30" authorId="0" shapeId="0" xr:uid="{80F3FC82-B4CD-4C96-9670-DB3454E4CEEA}">
      <text>
        <r>
          <rPr>
            <sz val="9"/>
            <color indexed="81"/>
            <rFont val="Tahoma"/>
            <family val="2"/>
          </rPr>
          <t>(Commission of the European Communities, 1984)</t>
        </r>
      </text>
    </comment>
    <comment ref="C30" authorId="0" shapeId="0" xr:uid="{CE9034DC-89EA-4571-839B-C031E7492059}">
      <text>
        <r>
          <rPr>
            <sz val="9"/>
            <color indexed="81"/>
            <rFont val="Tahoma"/>
            <family val="2"/>
          </rPr>
          <t>(Commission of the European Communities, 1984)</t>
        </r>
      </text>
    </comment>
    <comment ref="D30" authorId="0" shapeId="0" xr:uid="{4DCC37BA-C924-45AA-A5D8-553F897F01A7}">
      <text>
        <r>
          <rPr>
            <sz val="9"/>
            <color indexed="81"/>
            <rFont val="Tahoma"/>
            <family val="2"/>
          </rPr>
          <t>(Commission of the European Communities, 1984)</t>
        </r>
      </text>
    </comment>
    <comment ref="E30" authorId="0" shapeId="0" xr:uid="{B29F68CC-5836-45A6-BD6F-8479E7F8D882}">
      <text>
        <r>
          <rPr>
            <sz val="9"/>
            <color indexed="81"/>
            <rFont val="Tahoma"/>
            <family val="2"/>
          </rPr>
          <t>(Commission of the European Communities, 1984)</t>
        </r>
      </text>
    </comment>
    <comment ref="B31" authorId="0" shapeId="0" xr:uid="{CDF92728-F315-403A-96C7-460CB384AD09}">
      <text>
        <r>
          <rPr>
            <sz val="9"/>
            <color indexed="81"/>
            <rFont val="Tahoma"/>
            <family val="2"/>
          </rPr>
          <t>(Commission of the European Communities, 1984)</t>
        </r>
      </text>
    </comment>
    <comment ref="C31" authorId="0" shapeId="0" xr:uid="{4E455437-E410-4F53-A4B6-987B7BBC0733}">
      <text>
        <r>
          <rPr>
            <sz val="9"/>
            <color indexed="81"/>
            <rFont val="Tahoma"/>
            <family val="2"/>
          </rPr>
          <t>(Commission of the European Communities, 1984)</t>
        </r>
      </text>
    </comment>
    <comment ref="D31" authorId="0" shapeId="0" xr:uid="{227BD0A9-16FB-4DE6-9013-CB185F584F9A}">
      <text>
        <r>
          <rPr>
            <sz val="9"/>
            <color indexed="81"/>
            <rFont val="Tahoma"/>
            <family val="2"/>
          </rPr>
          <t>(Commission of the European Communities, 1984)</t>
        </r>
      </text>
    </comment>
    <comment ref="E31" authorId="0" shapeId="0" xr:uid="{865CD091-EA8E-4572-99B6-19055AF61389}">
      <text>
        <r>
          <rPr>
            <sz val="9"/>
            <color indexed="81"/>
            <rFont val="Tahoma"/>
            <family val="2"/>
          </rPr>
          <t>(Commission of the European Communities, 1984)</t>
        </r>
      </text>
    </comment>
    <comment ref="B32" authorId="0" shapeId="0" xr:uid="{C21C3390-F668-43E9-A83E-A966E94F4A50}">
      <text>
        <r>
          <rPr>
            <sz val="9"/>
            <color indexed="81"/>
            <rFont val="Tahoma"/>
            <family val="2"/>
          </rPr>
          <t>(Commission of the European Communities, 1984)</t>
        </r>
      </text>
    </comment>
    <comment ref="C32" authorId="0" shapeId="0" xr:uid="{DE0B29E5-514A-476C-B27E-A312700BCD04}">
      <text>
        <r>
          <rPr>
            <sz val="9"/>
            <color indexed="81"/>
            <rFont val="Tahoma"/>
            <family val="2"/>
          </rPr>
          <t>(Commission of the European Communities, 1984)</t>
        </r>
      </text>
    </comment>
    <comment ref="D32" authorId="0" shapeId="0" xr:uid="{C15347AC-1DFA-4912-B2F4-46067FF17294}">
      <text>
        <r>
          <rPr>
            <sz val="9"/>
            <color indexed="81"/>
            <rFont val="Tahoma"/>
            <family val="2"/>
          </rPr>
          <t>(Commission of the European Communities, 1984)</t>
        </r>
      </text>
    </comment>
    <comment ref="E32" authorId="0" shapeId="0" xr:uid="{E1129521-B49F-4CC6-88E6-534A35517FD3}">
      <text>
        <r>
          <rPr>
            <sz val="9"/>
            <color indexed="81"/>
            <rFont val="Tahoma"/>
            <family val="2"/>
          </rPr>
          <t>(Commission of the European Communities, 1984)</t>
        </r>
      </text>
    </comment>
    <comment ref="B33" authorId="0" shapeId="0" xr:uid="{8943C542-41EF-49BD-A067-20E14393B27C}">
      <text>
        <r>
          <rPr>
            <sz val="9"/>
            <color indexed="81"/>
            <rFont val="Tahoma"/>
            <family val="2"/>
          </rPr>
          <t>(Commission of the European Communities, 1984)</t>
        </r>
      </text>
    </comment>
    <comment ref="C33" authorId="0" shapeId="0" xr:uid="{855C86F4-EF4B-43B7-A122-F76F947D3381}">
      <text>
        <r>
          <rPr>
            <sz val="9"/>
            <color indexed="81"/>
            <rFont val="Tahoma"/>
            <family val="2"/>
          </rPr>
          <t>(Commission of the European Communities, 1984)</t>
        </r>
      </text>
    </comment>
    <comment ref="D33" authorId="0" shapeId="0" xr:uid="{D9218DCB-BA7B-413A-9F80-28EDE2A15F86}">
      <text>
        <r>
          <rPr>
            <sz val="9"/>
            <color indexed="81"/>
            <rFont val="Tahoma"/>
            <family val="2"/>
          </rPr>
          <t>(Commission of the European Communities, 1984)</t>
        </r>
      </text>
    </comment>
    <comment ref="E33" authorId="0" shapeId="0" xr:uid="{5A5299CF-A141-4199-B43B-EABED53E2E29}">
      <text>
        <r>
          <rPr>
            <sz val="9"/>
            <color indexed="81"/>
            <rFont val="Tahoma"/>
            <family val="2"/>
          </rPr>
          <t>(Commission of the European Communities, 1984)</t>
        </r>
      </text>
    </comment>
    <comment ref="B34" authorId="0" shapeId="0" xr:uid="{CED125D8-4372-47BD-92E9-8EB711EDF94F}">
      <text>
        <r>
          <rPr>
            <sz val="9"/>
            <color indexed="81"/>
            <rFont val="Tahoma"/>
            <family val="2"/>
          </rPr>
          <t>(Commission of the European Communities, 1984)</t>
        </r>
      </text>
    </comment>
    <comment ref="C34" authorId="0" shapeId="0" xr:uid="{28755412-0774-4517-A732-209EA28CE787}">
      <text>
        <r>
          <rPr>
            <sz val="9"/>
            <color indexed="81"/>
            <rFont val="Tahoma"/>
            <family val="2"/>
          </rPr>
          <t>(Commission of the European Communities, 1984)</t>
        </r>
      </text>
    </comment>
    <comment ref="D34" authorId="0" shapeId="0" xr:uid="{4AEE0F57-0741-4916-9B68-2078BA02607A}">
      <text>
        <r>
          <rPr>
            <sz val="9"/>
            <color indexed="81"/>
            <rFont val="Tahoma"/>
            <family val="2"/>
          </rPr>
          <t>(Commission of the European Communities, 1984)</t>
        </r>
      </text>
    </comment>
    <comment ref="E34" authorId="0" shapeId="0" xr:uid="{0885F00F-D885-4E14-A3A4-5C2CCB3D7F12}">
      <text>
        <r>
          <rPr>
            <sz val="9"/>
            <color indexed="81"/>
            <rFont val="Tahoma"/>
            <family val="2"/>
          </rPr>
          <t>(Commission of the European Communities, 1984)</t>
        </r>
      </text>
    </comment>
    <comment ref="B35" authorId="0" shapeId="0" xr:uid="{E84708F8-61EC-4C77-B455-0739C54911FC}">
      <text>
        <r>
          <rPr>
            <sz val="9"/>
            <color indexed="81"/>
            <rFont val="Tahoma"/>
            <family val="2"/>
          </rPr>
          <t>(Commission of the European Communities, 1984)</t>
        </r>
      </text>
    </comment>
    <comment ref="C35" authorId="0" shapeId="0" xr:uid="{08A785A8-41E4-4D88-B879-46D5A9FBE898}">
      <text>
        <r>
          <rPr>
            <sz val="9"/>
            <color indexed="81"/>
            <rFont val="Tahoma"/>
            <family val="2"/>
          </rPr>
          <t>(Commission of the European Communities, 1984)</t>
        </r>
      </text>
    </comment>
    <comment ref="D35" authorId="0" shapeId="0" xr:uid="{38F30AF5-CC92-40F5-8D03-6528747C0C4A}">
      <text>
        <r>
          <rPr>
            <sz val="9"/>
            <color indexed="81"/>
            <rFont val="Tahoma"/>
            <family val="2"/>
          </rPr>
          <t>(Commission of the European Communities, 1984)</t>
        </r>
      </text>
    </comment>
    <comment ref="E35" authorId="0" shapeId="0" xr:uid="{EFA2EFED-C5FC-443B-91B9-35FEE9FC1FE5}">
      <text>
        <r>
          <rPr>
            <sz val="9"/>
            <color indexed="81"/>
            <rFont val="Tahoma"/>
            <family val="2"/>
          </rPr>
          <t>(Commission of the European Communities, 1984)</t>
        </r>
      </text>
    </comment>
    <comment ref="B37" authorId="0" shapeId="0" xr:uid="{78908130-9D04-4681-BC74-643A32595F85}">
      <text>
        <r>
          <rPr>
            <sz val="9"/>
            <color indexed="81"/>
            <rFont val="Tahoma"/>
            <family val="2"/>
          </rPr>
          <t>(Commission of the European Communities, 1984)</t>
        </r>
      </text>
    </comment>
    <comment ref="C37" authorId="0" shapeId="0" xr:uid="{A8A53EF9-99DD-4D6D-A74E-7784DADE3BDC}">
      <text>
        <r>
          <rPr>
            <sz val="9"/>
            <color indexed="81"/>
            <rFont val="Tahoma"/>
            <family val="2"/>
          </rPr>
          <t>(Commission of the European Communities, 1984)</t>
        </r>
      </text>
    </comment>
    <comment ref="D37" authorId="0" shapeId="0" xr:uid="{5F87AD8D-D762-401E-A443-E31062D59C75}">
      <text>
        <r>
          <rPr>
            <sz val="9"/>
            <color indexed="81"/>
            <rFont val="Tahoma"/>
            <family val="2"/>
          </rPr>
          <t>(Commission of the European Communities, 1984)</t>
        </r>
      </text>
    </comment>
    <comment ref="E37" authorId="0" shapeId="0" xr:uid="{8CAAF9E0-3338-435E-BB83-79B067672DC1}">
      <text>
        <r>
          <rPr>
            <sz val="9"/>
            <color indexed="81"/>
            <rFont val="Tahoma"/>
            <family val="2"/>
          </rPr>
          <t>(Commission of the European Communities, 1984)</t>
        </r>
      </text>
    </comment>
    <comment ref="B38" authorId="0" shapeId="0" xr:uid="{03255725-15E6-4EA6-93B2-FF2183283AA5}">
      <text>
        <r>
          <rPr>
            <sz val="9"/>
            <color indexed="81"/>
            <rFont val="Tahoma"/>
            <family val="2"/>
          </rPr>
          <t>(Commission of the European Communities, 1984)</t>
        </r>
      </text>
    </comment>
    <comment ref="C38" authorId="0" shapeId="0" xr:uid="{EBB13E9B-033C-4306-AEEF-059DC0B88028}">
      <text>
        <r>
          <rPr>
            <sz val="9"/>
            <color indexed="81"/>
            <rFont val="Tahoma"/>
            <family val="2"/>
          </rPr>
          <t>(Commission of the European Communities, 1984)</t>
        </r>
      </text>
    </comment>
    <comment ref="D38" authorId="0" shapeId="0" xr:uid="{594C437C-AEF3-4BB0-ABE6-917AA32C0D46}">
      <text>
        <r>
          <rPr>
            <sz val="9"/>
            <color indexed="81"/>
            <rFont val="Tahoma"/>
            <family val="2"/>
          </rPr>
          <t>(Commission of the European Communities, 1984)</t>
        </r>
      </text>
    </comment>
    <comment ref="E38" authorId="0" shapeId="0" xr:uid="{4DCA003C-D2E0-4025-8AFB-D3CA8BC503A6}">
      <text>
        <r>
          <rPr>
            <sz val="9"/>
            <color indexed="81"/>
            <rFont val="Tahoma"/>
            <family val="2"/>
          </rPr>
          <t>(Commission of the European Communities, 1984)</t>
        </r>
      </text>
    </comment>
    <comment ref="B52" authorId="0" shapeId="0" xr:uid="{ADCC3B3E-0B0D-40E2-8698-851D745B2DB6}">
      <text>
        <r>
          <rPr>
            <sz val="9"/>
            <color indexed="81"/>
            <rFont val="Tahoma"/>
            <family val="2"/>
          </rPr>
          <t>(Dinesen et al., 1994),  (Tackels, 1993), (Weir, 1998) and (West et al., 2011)</t>
        </r>
      </text>
    </comment>
    <comment ref="C52" authorId="0" shapeId="0" xr:uid="{B95065AD-33D5-4044-91CC-498CA23B0B57}">
      <text>
        <r>
          <rPr>
            <sz val="9"/>
            <color indexed="81"/>
            <rFont val="Tahoma"/>
            <family val="2"/>
          </rPr>
          <t>(Dinesen et al., 1994),  (Tackels, 1993), (Weir, 1998) and (West et al., 2011)</t>
        </r>
      </text>
    </comment>
    <comment ref="D52" authorId="0" shapeId="0" xr:uid="{1A8C80B2-89ED-485E-8AA3-2E423E03ED5F}">
      <text>
        <r>
          <rPr>
            <sz val="9"/>
            <color indexed="81"/>
            <rFont val="Tahoma"/>
            <family val="2"/>
          </rPr>
          <t>(Dinesen et al., 1994),  (Tackels, 1993), (Weir, 1998) and (West et al., 2011)</t>
        </r>
      </text>
    </comment>
    <comment ref="E52" authorId="0" shapeId="0" xr:uid="{3CA480E8-98C2-4544-AA84-53BE0CF6D88B}">
      <text>
        <r>
          <rPr>
            <sz val="9"/>
            <color indexed="81"/>
            <rFont val="Tahoma"/>
            <family val="2"/>
          </rPr>
          <t>(Dinesen et al., 1994),  (Tackels, 1993), (Weir, 1998) and (West et al., 2011)</t>
        </r>
      </text>
    </comment>
    <comment ref="B67" authorId="0" shapeId="0" xr:uid="{8E614E68-4370-4AE4-9FC3-4A3FF87ABA0E}">
      <text>
        <r>
          <rPr>
            <sz val="9"/>
            <color indexed="81"/>
            <rFont val="Tahoma"/>
            <family val="2"/>
          </rPr>
          <t>(PE International, 2011) and (Schmitz et al., 2011)</t>
        </r>
      </text>
    </comment>
    <comment ref="C67" authorId="0" shapeId="0" xr:uid="{A68C4F09-7CAF-477C-8C94-1992C241B5AB}">
      <text>
        <r>
          <rPr>
            <sz val="9"/>
            <color indexed="81"/>
            <rFont val="Tahoma"/>
            <family val="2"/>
          </rPr>
          <t>(PE International, 2011) and (Schmitz et al., 2011)</t>
        </r>
      </text>
    </comment>
    <comment ref="D67" authorId="0" shapeId="0" xr:uid="{C0EDE7FE-B5AB-4CEF-ADC4-0E11CE9BC2FC}">
      <text>
        <r>
          <rPr>
            <sz val="9"/>
            <color indexed="81"/>
            <rFont val="Tahoma"/>
            <family val="2"/>
          </rPr>
          <t>(PE International, 2011) and (Schmitz et al., 2011)</t>
        </r>
      </text>
    </comment>
    <comment ref="E67" authorId="0" shapeId="0" xr:uid="{A34CDED6-254B-46F4-99A1-931CACE815EB}">
      <text>
        <r>
          <rPr>
            <sz val="9"/>
            <color indexed="81"/>
            <rFont val="Tahoma"/>
            <family val="2"/>
          </rPr>
          <t>(PE International, 2011) and (Schmitz et al., 2011)</t>
        </r>
      </text>
    </comment>
    <comment ref="B76" authorId="0" shapeId="0" xr:uid="{A2F862C5-C775-4D40-B85B-F30740505D18}">
      <text>
        <r>
          <rPr>
            <sz val="9"/>
            <color indexed="81"/>
            <rFont val="Tahoma"/>
            <family val="2"/>
          </rPr>
          <t>(PE International, 2011) and (Schmitz et al., 2011)</t>
        </r>
      </text>
    </comment>
    <comment ref="C76" authorId="0" shapeId="0" xr:uid="{7020E171-37A9-4334-8281-152F07513ED3}">
      <text>
        <r>
          <rPr>
            <sz val="9"/>
            <color indexed="81"/>
            <rFont val="Tahoma"/>
            <family val="2"/>
          </rPr>
          <t>(PE International, 2011) and (Schmitz et al., 2011)</t>
        </r>
      </text>
    </comment>
    <comment ref="D76" authorId="0" shapeId="0" xr:uid="{EC1FE66F-A8AE-46B7-A3A9-0CA731782598}">
      <text>
        <r>
          <rPr>
            <sz val="9"/>
            <color indexed="81"/>
            <rFont val="Tahoma"/>
            <family val="2"/>
          </rPr>
          <t>(PE International, 2011) and (Schmitz et al., 2011)</t>
        </r>
      </text>
    </comment>
    <comment ref="E76" authorId="0" shapeId="0" xr:uid="{8918FDC3-8559-4443-B8E5-9DE4488C8A50}">
      <text>
        <r>
          <rPr>
            <sz val="9"/>
            <color indexed="81"/>
            <rFont val="Tahoma"/>
            <family val="2"/>
          </rPr>
          <t>(PE International, 2011) and (Schmitz et al., 2011)</t>
        </r>
      </text>
    </comment>
  </commentList>
</comments>
</file>

<file path=xl/sharedStrings.xml><?xml version="1.0" encoding="utf-8"?>
<sst xmlns="http://schemas.openxmlformats.org/spreadsheetml/2006/main" count="65" uniqueCount="55">
  <si>
    <t>year</t>
  </si>
  <si>
    <t>flat glass, kt</t>
  </si>
  <si>
    <t>Nbr of countries</t>
  </si>
  <si>
    <t>bldg glass/flat glass, %</t>
  </si>
  <si>
    <t>flat glass (unworked), kt</t>
  </si>
  <si>
    <t>flat glass (processed), kt</t>
  </si>
  <si>
    <t>REFERENCES</t>
  </si>
  <si>
    <t>The reference of each entry is indicated in the "note" that is attached to the cell. When no note is given, please refer to the information available at the head of the column</t>
  </si>
  <si>
    <t>(Eurostat, n.d.)</t>
  </si>
  <si>
    <t xml:space="preserve">Eurostat, n.d. PRODCOM database. </t>
  </si>
  <si>
    <t>https://ec.europa.eu/eurostat/web/prodcom/data/database</t>
  </si>
  <si>
    <t>(Institut du verre, 1995-2000)</t>
  </si>
  <si>
    <t>Institut du verre, 1995-2000. Verre. Institut du verre-Prover, Paris. Bibliothèque nationale de France, Sciences et techniques department, call number 4-JO-52115.</t>
  </si>
  <si>
    <t>https://op.europa.eu/en/publication-detail/-/publication/9441267d-6d47-461a-bc38-494d8c007e02/language-fr</t>
  </si>
  <si>
    <t>Commission des Communautés Européennes (CCE), 1984. L'industrie du verre dans la CEE.</t>
  </si>
  <si>
    <t>(CCE, 1984)</t>
  </si>
  <si>
    <t>https://www.glassallianceeurope.eu/en/statistical-data</t>
  </si>
  <si>
    <t>Glass Alliance Europe, 2019. Statistical Report 2018-2019.</t>
  </si>
  <si>
    <t>(Glass Alliance Europe, 2019)</t>
  </si>
  <si>
    <t>https://publications.jrc.ec.europa.eu/repository/bitstream/JRC78091/lfna25786enn.pdf</t>
  </si>
  <si>
    <t>(EIPPC, 2013)</t>
  </si>
  <si>
    <t>Egenhofer et al., 2014. Final report for a study on composition and drivers of energy prices and costs in energy intensive industries: The case of the flat glass industry. Centre for European Policy Studies, Brussels.</t>
  </si>
  <si>
    <t>https://op.europa.eu/en/publication-detail/-/publication/b43ca37c-ae26-49f3-9341-7558a75d52da</t>
  </si>
  <si>
    <t>The European Integrated Pollution Prevention and Control (EIPPC), 2013. Best Available Techniques (BAT) Reference Document for the Manufacture of Glass Industrial Emissions Directive 2010/75/EU: Integrated Pollution Prevention and Control. Publications Office, Luxembourg.</t>
  </si>
  <si>
    <t>(Egenhofer et al., 2014)</t>
  </si>
  <si>
    <t>www.euractiv.com/section/energy-environment/special_report/europes-flat-glass-sector-an-industry-profile/</t>
  </si>
  <si>
    <t>Euractiv, 2020. Europe's Flat Glass Sector: An Industry Profile.</t>
  </si>
  <si>
    <t>(Euractiv, 2020)</t>
  </si>
  <si>
    <t>CO2 glass ind, kg/t</t>
  </si>
  <si>
    <t>(Glass for Europe, 2020)</t>
  </si>
  <si>
    <t xml:space="preserve">Glass for Europe, 2020. 2050: Flat Glass in Climate-Neutral Europe. Triggering a Virtuous Cycle of  Decarbonisation. </t>
  </si>
  <si>
    <t>https://glassforeurope.com/2050-flat-glass-in-a-climate-neutral-europe/</t>
  </si>
  <si>
    <t>(Ecofys et al., 2009)</t>
  </si>
  <si>
    <t>Ecofys, Fraunhofer ISI, Öko-Institut, 2009. Methodology for the Free Allocation of Emission Allowances in the EU ETS Post 2012: Sector Report for the Glass Industry. Brussels: The European Commission</t>
  </si>
  <si>
    <t>https://ec.europa.eu/clima/sites/default/files/ets/allowances/docs/bm_study-lime_en.pdf</t>
  </si>
  <si>
    <t>fuel oil, GJ/t</t>
  </si>
  <si>
    <t>electricity, GJ/t</t>
  </si>
  <si>
    <t>natural gas, GJ/t</t>
  </si>
  <si>
    <t>Total, GJ/t</t>
  </si>
  <si>
    <t>(Ecoinvent, n.d.)</t>
  </si>
  <si>
    <t>Ecoinvent database</t>
  </si>
  <si>
    <t>(Schmitz et al., 2011)</t>
  </si>
  <si>
    <t>Schmitz, A., Kamiński, J., Maria Scalet, B., Soria, A., 2011. 'Energy Consumption and CO2 Emissions of the European Glass Industry." Energy Policy 39, 142–155.</t>
  </si>
  <si>
    <t>(Ligeron Sonovision, 2011)</t>
  </si>
  <si>
    <t>www.glassforeurope.com/images/cont/184_15954_file.pdf</t>
  </si>
  <si>
    <t>(PE International, 2011)</t>
  </si>
  <si>
    <t>https://glassforeurope.com/wp-content/uploads/2018/04/Life-Cycle-Assessment.pdf</t>
  </si>
  <si>
    <t>Ligeron Sonovision, 2011. Analyse de Cycle de Vie ‘cradle to gate’ d’un verre plat type float. EPD for Glass for Europe.</t>
  </si>
  <si>
    <t>PE International, 2011. Life Cycle Assessment of Float Glass. EPD for Glass for Europe.</t>
  </si>
  <si>
    <t>Dinesen, J. and S. Trabergy-Borup, 1994. An energy life cycle assessment model for building
design. Proceedings of the first international conference on buildings and the environment, CIB.</t>
  </si>
  <si>
    <t>(Dinesen et al., 1994)</t>
  </si>
  <si>
    <t>West, J., C. Atkinson and N. Howard, 1994. Embodied energy and carbon dioxide emissions
for building materials. Proceedings of the first international conference of building and
the environment, CIB.</t>
  </si>
  <si>
    <t>(West et al., 2011)</t>
  </si>
  <si>
    <t>Weir, G. F., 1998. Life Cycle Assessment of Multi-Glazed Windows. Phd, Edinburgh Napier University.</t>
  </si>
  <si>
    <t>(Weir, 1998)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</si>
</sst>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_-;\-* #,##0_-;_-* &quot;-&quot;??_-;_-@_-"/>
    <numFmt numFmtId="165" formatCode="_-* #,##0\ _z_ł_-;\-* #,##0\ _z_ł_-;_-* &quot;-&quot;??\ _z_ł_-;_-@_-"/>
    <numFmt numFmtId="166" formatCode="0.000"/>
  </numFmts>
  <fonts count="10"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9"/>
      <color indexed="81"/>
      <name val="Tahoma"/>
      <family val="2"/>
    </font>
    <font>
      <sz val="11"/>
      <name val="Calibri"/>
      <family val="2"/>
      <scheme val="minor"/>
    </font>
    <font>
      <u/>
      <sz val="11"/>
      <color theme="10"/>
      <name val="Calibri"/>
      <family val="2"/>
      <scheme val="minor"/>
    </font>
    <font>
      <b/>
      <sz val="11"/>
      <color rgb="FFC00000"/>
      <name val="Calibri"/>
      <family val="2"/>
      <scheme val="minor"/>
    </font>
    <font>
      <i/>
      <sz val="9"/>
      <color indexed="81"/>
      <name val="Tahoma"/>
      <family val="2"/>
    </font>
    <font>
      <i/>
      <sz val="11"/>
      <name val="Calibri"/>
      <family val="2"/>
      <scheme val="minor"/>
    </font>
  </fonts>
  <fills count="3">
    <fill>
      <patternFill patternType="none"/>
    </fill>
    <fill>
      <patternFill patternType="gray125"/>
    </fill>
    <fill>
      <patternFill patternType="solid">
        <fgColor theme="0" tint="-4.9989318521683403E-2"/>
        <bgColor indexed="64"/>
      </patternFill>
    </fill>
  </fills>
  <borders count="5">
    <border>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s>
  <cellStyleXfs count="4">
    <xf numFmtId="0" fontId="0" fillId="0" borderId="0"/>
    <xf numFmtId="43" fontId="1" fillId="0" borderId="0" applyFont="0" applyFill="0" applyBorder="0" applyAlignment="0" applyProtection="0"/>
    <xf numFmtId="0" fontId="6" fillId="0" borderId="0" applyNumberFormat="0" applyFill="0" applyBorder="0" applyAlignment="0" applyProtection="0"/>
    <xf numFmtId="9" fontId="1" fillId="0" borderId="0" applyFont="0" applyFill="0" applyBorder="0" applyAlignment="0" applyProtection="0"/>
  </cellStyleXfs>
  <cellXfs count="50">
    <xf numFmtId="0" fontId="0" fillId="0" borderId="0" xfId="0"/>
    <xf numFmtId="0" fontId="0" fillId="0" borderId="0" xfId="0" applyAlignment="1">
      <alignment horizontal="right"/>
    </xf>
    <xf numFmtId="0" fontId="0" fillId="0" borderId="0" xfId="0" applyAlignment="1">
      <alignment horizontal="center"/>
    </xf>
    <xf numFmtId="164" fontId="0" fillId="0" borderId="0" xfId="1" applyNumberFormat="1" applyFont="1" applyAlignment="1">
      <alignment horizontal="right"/>
    </xf>
    <xf numFmtId="0" fontId="0" fillId="0" borderId="0" xfId="0" applyBorder="1" applyAlignment="1">
      <alignment horizontal="right" wrapText="1"/>
    </xf>
    <xf numFmtId="0" fontId="3" fillId="0" borderId="2" xfId="0" applyFont="1" applyBorder="1" applyAlignment="1">
      <alignment horizontal="right" wrapText="1"/>
    </xf>
    <xf numFmtId="0" fontId="0" fillId="0" borderId="0" xfId="0" applyBorder="1" applyAlignment="1">
      <alignment horizontal="right"/>
    </xf>
    <xf numFmtId="164" fontId="0" fillId="0" borderId="0" xfId="1" applyNumberFormat="1" applyFont="1" applyBorder="1" applyAlignment="1">
      <alignment horizontal="right"/>
    </xf>
    <xf numFmtId="164" fontId="0" fillId="0" borderId="0" xfId="1" applyNumberFormat="1" applyFont="1" applyBorder="1" applyAlignment="1">
      <alignment horizontal="right" wrapText="1"/>
    </xf>
    <xf numFmtId="0" fontId="0" fillId="0" borderId="0" xfId="0" applyBorder="1" applyAlignment="1">
      <alignment horizontal="center"/>
    </xf>
    <xf numFmtId="0" fontId="0" fillId="0" borderId="1" xfId="0" applyBorder="1" applyAlignment="1">
      <alignment horizontal="center"/>
    </xf>
    <xf numFmtId="164" fontId="0" fillId="0" borderId="4" xfId="1" applyNumberFormat="1" applyFont="1" applyBorder="1" applyAlignment="1">
      <alignment horizontal="right"/>
    </xf>
    <xf numFmtId="164" fontId="5" fillId="0" borderId="4" xfId="1" applyNumberFormat="1" applyFont="1" applyBorder="1" applyAlignment="1">
      <alignment horizontal="right"/>
    </xf>
    <xf numFmtId="3" fontId="0" fillId="0" borderId="0" xfId="0" applyNumberFormat="1"/>
    <xf numFmtId="164" fontId="5" fillId="0" borderId="0" xfId="1" applyNumberFormat="1" applyFont="1" applyBorder="1" applyAlignment="1">
      <alignment horizontal="right"/>
    </xf>
    <xf numFmtId="43" fontId="5" fillId="0" borderId="0" xfId="1" applyNumberFormat="1" applyFont="1" applyBorder="1" applyAlignment="1">
      <alignment horizontal="right"/>
    </xf>
    <xf numFmtId="43" fontId="0" fillId="0" borderId="0" xfId="1" applyNumberFormat="1" applyFont="1" applyBorder="1" applyAlignment="1">
      <alignment horizontal="right" wrapText="1"/>
    </xf>
    <xf numFmtId="0" fontId="3" fillId="0" borderId="0" xfId="0" applyFont="1" applyAlignment="1">
      <alignment horizontal="right" wrapText="1"/>
    </xf>
    <xf numFmtId="0" fontId="0" fillId="0" borderId="0" xfId="0" applyBorder="1" applyAlignment="1">
      <alignment horizontal="center" wrapText="1"/>
    </xf>
    <xf numFmtId="0" fontId="3" fillId="0" borderId="3" xfId="0" applyFont="1" applyBorder="1" applyAlignment="1">
      <alignment horizontal="center" wrapText="1"/>
    </xf>
    <xf numFmtId="0" fontId="3" fillId="0" borderId="0" xfId="0" applyFont="1" applyBorder="1" applyAlignment="1">
      <alignment horizontal="right" wrapText="1"/>
    </xf>
    <xf numFmtId="49" fontId="3" fillId="0" borderId="2" xfId="0" applyNumberFormat="1" applyFont="1" applyBorder="1" applyAlignment="1">
      <alignment horizontal="center" wrapText="1"/>
    </xf>
    <xf numFmtId="164" fontId="3" fillId="0" borderId="2" xfId="1" applyNumberFormat="1" applyFont="1" applyBorder="1" applyAlignment="1">
      <alignment horizontal="right" wrapText="1"/>
    </xf>
    <xf numFmtId="165" fontId="0" fillId="0" borderId="0" xfId="0" applyNumberFormat="1"/>
    <xf numFmtId="43" fontId="0" fillId="0" borderId="0" xfId="0" applyNumberFormat="1" applyBorder="1" applyAlignment="1">
      <alignment horizontal="right" wrapText="1"/>
    </xf>
    <xf numFmtId="0" fontId="7" fillId="0" borderId="0" xfId="0" applyFont="1" applyAlignment="1">
      <alignment vertical="top"/>
    </xf>
    <xf numFmtId="0" fontId="0" fillId="2" borderId="0" xfId="0" applyFill="1" applyAlignment="1">
      <alignment vertical="top"/>
    </xf>
    <xf numFmtId="0" fontId="0" fillId="0" borderId="0" xfId="0" applyAlignment="1">
      <alignment vertical="top"/>
    </xf>
    <xf numFmtId="0" fontId="0" fillId="0" borderId="0" xfId="0" applyAlignment="1">
      <alignment vertical="top" wrapText="1"/>
    </xf>
    <xf numFmtId="0" fontId="2" fillId="2" borderId="0" xfId="0" applyFont="1" applyFill="1" applyAlignment="1">
      <alignment vertical="top" wrapText="1"/>
    </xf>
    <xf numFmtId="0" fontId="6" fillId="0" borderId="0" xfId="2" applyAlignment="1">
      <alignment vertical="top"/>
    </xf>
    <xf numFmtId="0" fontId="3" fillId="0" borderId="3" xfId="0" applyFont="1" applyBorder="1" applyAlignment="1">
      <alignment horizontal="center"/>
    </xf>
    <xf numFmtId="0" fontId="3" fillId="0" borderId="0" xfId="0" applyFont="1" applyAlignment="1">
      <alignment horizontal="right"/>
    </xf>
    <xf numFmtId="1" fontId="0" fillId="0" borderId="0" xfId="0" applyNumberFormat="1" applyAlignment="1">
      <alignment horizontal="right"/>
    </xf>
    <xf numFmtId="0" fontId="0" fillId="0" borderId="0" xfId="0" applyAlignment="1">
      <alignment horizontal="right" wrapText="1"/>
    </xf>
    <xf numFmtId="0" fontId="0" fillId="0" borderId="0" xfId="0" applyAlignment="1">
      <alignment wrapText="1"/>
    </xf>
    <xf numFmtId="0" fontId="6" fillId="0" borderId="0" xfId="2" applyAlignment="1">
      <alignment vertical="center"/>
    </xf>
    <xf numFmtId="0" fontId="9" fillId="0" borderId="3" xfId="0" applyFont="1" applyBorder="1" applyAlignment="1">
      <alignment horizontal="center" wrapText="1"/>
    </xf>
    <xf numFmtId="0" fontId="9" fillId="0" borderId="2" xfId="0" applyFont="1" applyBorder="1" applyAlignment="1">
      <alignment horizontal="right" wrapText="1"/>
    </xf>
    <xf numFmtId="0" fontId="9" fillId="0" borderId="0" xfId="0" applyFont="1" applyAlignment="1">
      <alignment horizontal="right" wrapText="1"/>
    </xf>
    <xf numFmtId="0" fontId="5" fillId="0" borderId="1" xfId="0" applyFont="1" applyBorder="1" applyAlignment="1">
      <alignment horizontal="center"/>
    </xf>
    <xf numFmtId="43" fontId="5" fillId="0" borderId="0" xfId="0" applyNumberFormat="1" applyFont="1" applyAlignment="1">
      <alignment horizontal="right"/>
    </xf>
    <xf numFmtId="0" fontId="5" fillId="0" borderId="0" xfId="0" applyFont="1" applyAlignment="1">
      <alignment horizontal="right"/>
    </xf>
    <xf numFmtId="43" fontId="5" fillId="0" borderId="0" xfId="1" applyFont="1" applyFill="1" applyBorder="1" applyAlignment="1">
      <alignment horizontal="right"/>
    </xf>
    <xf numFmtId="2" fontId="5" fillId="0" borderId="0" xfId="0" applyNumberFormat="1" applyFont="1" applyAlignment="1">
      <alignment horizontal="right"/>
    </xf>
    <xf numFmtId="0" fontId="5" fillId="0" borderId="0" xfId="0" applyFont="1" applyAlignment="1">
      <alignment horizontal="center"/>
    </xf>
    <xf numFmtId="0" fontId="5" fillId="0" borderId="0" xfId="0" applyFont="1" applyAlignment="1">
      <alignment horizontal="right" wrapText="1"/>
    </xf>
    <xf numFmtId="1" fontId="5" fillId="0" borderId="0" xfId="0" applyNumberFormat="1" applyFont="1" applyAlignment="1">
      <alignment horizontal="right"/>
    </xf>
    <xf numFmtId="166" fontId="0" fillId="0" borderId="0" xfId="0" applyNumberFormat="1" applyAlignment="1">
      <alignment horizontal="right"/>
    </xf>
    <xf numFmtId="9" fontId="0" fillId="0" borderId="0" xfId="3" applyFont="1" applyAlignment="1">
      <alignment horizontal="right"/>
    </xf>
  </cellXfs>
  <cellStyles count="4">
    <cellStyle name="Comma" xfId="1" builtinId="3"/>
    <cellStyle name="Hyperlink" xfId="2"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www.glassforeurope.com/images/cont/184_15954_file.pdf" TargetMode="External"/><Relationship Id="rId3" Type="http://schemas.openxmlformats.org/officeDocument/2006/relationships/hyperlink" Target="https://www.glassallianceeurope.eu/en/statistical-data" TargetMode="External"/><Relationship Id="rId7" Type="http://schemas.openxmlformats.org/officeDocument/2006/relationships/hyperlink" Target="https://ec.europa.eu/clima/sites/default/files/ets/allowances/docs/bm_study-lime_en.pdf" TargetMode="External"/><Relationship Id="rId2" Type="http://schemas.openxmlformats.org/officeDocument/2006/relationships/hyperlink" Target="https://op.europa.eu/en/publication-detail/-/publication/9441267d-6d47-461a-bc38-494d8c007e02/language-fr" TargetMode="External"/><Relationship Id="rId1" Type="http://schemas.openxmlformats.org/officeDocument/2006/relationships/hyperlink" Target="https://ec.europa.eu/eurostat/web/prodcom/data/database" TargetMode="External"/><Relationship Id="rId6" Type="http://schemas.openxmlformats.org/officeDocument/2006/relationships/hyperlink" Target="https://glassforeurope.com/2050-flat-glass-in-a-climate-neutral-europe/" TargetMode="External"/><Relationship Id="rId5" Type="http://schemas.openxmlformats.org/officeDocument/2006/relationships/hyperlink" Target="https://publications.jrc.ec.europa.eu/repository/bitstream/JRC78091/lfna25786enn.pdf" TargetMode="External"/><Relationship Id="rId10" Type="http://schemas.openxmlformats.org/officeDocument/2006/relationships/printerSettings" Target="../printerSettings/printerSettings1.bin"/><Relationship Id="rId4" Type="http://schemas.openxmlformats.org/officeDocument/2006/relationships/hyperlink" Target="http://www.euractiv.com/section/energy-environment/special_report/europes-flat-glass-sector-an-industry-profile/" TargetMode="External"/><Relationship Id="rId9" Type="http://schemas.openxmlformats.org/officeDocument/2006/relationships/hyperlink" Target="https://glassforeurope.com/wp-content/uploads/2018/04/Life-Cycle-Assessment.pdf"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5E3C1A-7DB8-449E-A8EC-FA7A1B58165D}">
  <dimension ref="A2:D37"/>
  <sheetViews>
    <sheetView showGridLines="0" tabSelected="1" workbookViewId="0"/>
  </sheetViews>
  <sheetFormatPr defaultColWidth="118.7109375" defaultRowHeight="15" x14ac:dyDescent="0.25"/>
  <cols>
    <col min="1" max="1" width="4.28515625" style="27" customWidth="1"/>
    <col min="2" max="2" width="27" style="27" bestFit="1" customWidth="1"/>
    <col min="3" max="3" width="88.5703125" style="28" customWidth="1"/>
    <col min="4" max="4" width="86.140625" style="27" bestFit="1" customWidth="1"/>
    <col min="5" max="16384" width="118.7109375" style="27"/>
  </cols>
  <sheetData>
    <row r="2" spans="1:4" x14ac:dyDescent="0.25">
      <c r="B2" s="25" t="s">
        <v>6</v>
      </c>
    </row>
    <row r="3" spans="1:4" ht="30" x14ac:dyDescent="0.25">
      <c r="A3" s="26"/>
      <c r="B3" s="26"/>
      <c r="C3" s="29" t="s">
        <v>7</v>
      </c>
      <c r="D3" s="26"/>
    </row>
    <row r="7" spans="1:4" ht="15.75" customHeight="1" x14ac:dyDescent="0.25">
      <c r="B7" s="27" t="s">
        <v>15</v>
      </c>
      <c r="C7" s="28" t="s">
        <v>14</v>
      </c>
      <c r="D7" s="30" t="s">
        <v>13</v>
      </c>
    </row>
    <row r="8" spans="1:4" ht="15.75" customHeight="1" x14ac:dyDescent="0.25">
      <c r="D8" s="30"/>
    </row>
    <row r="9" spans="1:4" ht="30" x14ac:dyDescent="0.25">
      <c r="B9" s="27" t="s">
        <v>50</v>
      </c>
      <c r="C9" s="28" t="s">
        <v>49</v>
      </c>
      <c r="D9" s="30"/>
    </row>
    <row r="10" spans="1:4" ht="15.75" customHeight="1" x14ac:dyDescent="0.25">
      <c r="D10" s="30"/>
    </row>
    <row r="11" spans="1:4" ht="45" x14ac:dyDescent="0.25">
      <c r="B11" s="27" t="s">
        <v>32</v>
      </c>
      <c r="C11" s="28" t="s">
        <v>33</v>
      </c>
      <c r="D11" s="30" t="s">
        <v>34</v>
      </c>
    </row>
    <row r="12" spans="1:4" x14ac:dyDescent="0.25">
      <c r="D12" s="30"/>
    </row>
    <row r="13" spans="1:4" x14ac:dyDescent="0.25">
      <c r="B13" s="27" t="s">
        <v>39</v>
      </c>
      <c r="C13" s="28" t="s">
        <v>40</v>
      </c>
      <c r="D13" s="30"/>
    </row>
    <row r="15" spans="1:4" ht="45" x14ac:dyDescent="0.25">
      <c r="B15" s="27" t="s">
        <v>24</v>
      </c>
      <c r="C15" s="28" t="s">
        <v>21</v>
      </c>
      <c r="D15" s="30" t="s">
        <v>22</v>
      </c>
    </row>
    <row r="16" spans="1:4" x14ac:dyDescent="0.25">
      <c r="D16" s="30"/>
    </row>
    <row r="17" spans="2:4" ht="60" x14ac:dyDescent="0.25">
      <c r="B17" s="27" t="s">
        <v>20</v>
      </c>
      <c r="C17" s="28" t="s">
        <v>23</v>
      </c>
      <c r="D17" s="30" t="s">
        <v>19</v>
      </c>
    </row>
    <row r="18" spans="2:4" x14ac:dyDescent="0.25">
      <c r="D18" s="30"/>
    </row>
    <row r="19" spans="2:4" x14ac:dyDescent="0.25">
      <c r="B19" s="27" t="s">
        <v>27</v>
      </c>
      <c r="C19" s="28" t="s">
        <v>26</v>
      </c>
      <c r="D19" s="30" t="s">
        <v>25</v>
      </c>
    </row>
    <row r="20" spans="2:4" x14ac:dyDescent="0.25">
      <c r="D20" s="30"/>
    </row>
    <row r="21" spans="2:4" x14ac:dyDescent="0.25">
      <c r="B21" s="27" t="s">
        <v>8</v>
      </c>
      <c r="C21" s="28" t="s">
        <v>9</v>
      </c>
      <c r="D21" s="30" t="s">
        <v>10</v>
      </c>
    </row>
    <row r="22" spans="2:4" x14ac:dyDescent="0.25">
      <c r="D22" s="30"/>
    </row>
    <row r="23" spans="2:4" ht="15.75" customHeight="1" x14ac:dyDescent="0.25">
      <c r="B23" s="27" t="s">
        <v>18</v>
      </c>
      <c r="C23" s="28" t="s">
        <v>17</v>
      </c>
      <c r="D23" s="30" t="s">
        <v>16</v>
      </c>
    </row>
    <row r="24" spans="2:4" ht="15.75" customHeight="1" x14ac:dyDescent="0.25">
      <c r="D24" s="30"/>
    </row>
    <row r="25" spans="2:4" customFormat="1" ht="30" x14ac:dyDescent="0.25">
      <c r="B25" s="27" t="s">
        <v>29</v>
      </c>
      <c r="C25" s="35" t="s">
        <v>30</v>
      </c>
      <c r="D25" s="36" t="s">
        <v>31</v>
      </c>
    </row>
    <row r="26" spans="2:4" customFormat="1" x14ac:dyDescent="0.25">
      <c r="B26" s="27"/>
      <c r="C26" s="35"/>
      <c r="D26" s="36"/>
    </row>
    <row r="27" spans="2:4" ht="30" x14ac:dyDescent="0.25">
      <c r="B27" s="27" t="s">
        <v>11</v>
      </c>
      <c r="C27" s="28" t="s">
        <v>12</v>
      </c>
    </row>
    <row r="29" spans="2:4" ht="30" x14ac:dyDescent="0.25">
      <c r="B29" s="27" t="s">
        <v>43</v>
      </c>
      <c r="C29" s="28" t="s">
        <v>47</v>
      </c>
      <c r="D29" s="30" t="s">
        <v>44</v>
      </c>
    </row>
    <row r="30" spans="2:4" x14ac:dyDescent="0.25">
      <c r="D30" s="30"/>
    </row>
    <row r="31" spans="2:4" x14ac:dyDescent="0.25">
      <c r="B31" s="27" t="s">
        <v>45</v>
      </c>
      <c r="C31" s="28" t="s">
        <v>48</v>
      </c>
      <c r="D31" s="30" t="s">
        <v>46</v>
      </c>
    </row>
    <row r="33" spans="2:3" ht="30" x14ac:dyDescent="0.25">
      <c r="B33" s="27" t="s">
        <v>41</v>
      </c>
      <c r="C33" s="28" t="s">
        <v>42</v>
      </c>
    </row>
    <row r="35" spans="2:3" ht="30" x14ac:dyDescent="0.25">
      <c r="B35" s="27" t="s">
        <v>54</v>
      </c>
      <c r="C35" s="28" t="s">
        <v>53</v>
      </c>
    </row>
    <row r="37" spans="2:3" ht="45" x14ac:dyDescent="0.25">
      <c r="B37" s="27" t="s">
        <v>52</v>
      </c>
      <c r="C37" s="28" t="s">
        <v>51</v>
      </c>
    </row>
  </sheetData>
  <hyperlinks>
    <hyperlink ref="D21" r:id="rId1" xr:uid="{074B990A-078B-4D6A-BA8E-C45BA56359F5}"/>
    <hyperlink ref="D7" r:id="rId2" xr:uid="{0AC27D0C-73E4-468F-95B0-BCA277E9C8DB}"/>
    <hyperlink ref="D23" r:id="rId3" xr:uid="{698DCDAE-D4BC-4789-87CD-255F2D255892}"/>
    <hyperlink ref="D19" r:id="rId4" xr:uid="{F325B4E6-50C2-4598-97DD-F743C72FFBDD}"/>
    <hyperlink ref="D17" r:id="rId5" xr:uid="{20E2E194-D7F5-474C-B745-8067C1173CEB}"/>
    <hyperlink ref="D25" r:id="rId6" xr:uid="{05ECBED1-E86B-467C-8496-89BBB26BB9D8}"/>
    <hyperlink ref="D11" r:id="rId7" xr:uid="{A3D4D65B-F46E-4110-A2BD-A04DC6D0626D}"/>
    <hyperlink ref="D29" r:id="rId8" xr:uid="{C1CCBF1B-8950-40B3-B223-9107985646D9}"/>
    <hyperlink ref="D31" r:id="rId9" xr:uid="{D4D3B854-143D-4B8D-B807-7F7AD767F35A}"/>
  </hyperlinks>
  <pageMargins left="0.7" right="0.7" top="0.75" bottom="0.75" header="0.3" footer="0.3"/>
  <pageSetup paperSize="9" orientation="portrait" horizontalDpi="1200" verticalDpi="1200" r:id="rId1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014A44-A0D2-41E4-AD5D-2CB29E224E01}">
  <dimension ref="A1:BQ94"/>
  <sheetViews>
    <sheetView zoomScale="85" zoomScaleNormal="85" workbookViewId="0">
      <pane xSplit="2" ySplit="1" topLeftCell="C29" activePane="bottomRight" state="frozen"/>
      <selection pane="topRight" activeCell="C1" sqref="C1"/>
      <selection pane="bottomLeft" activeCell="A2" sqref="A2"/>
      <selection pane="bottomRight" activeCell="H40" sqref="H40"/>
    </sheetView>
  </sheetViews>
  <sheetFormatPr defaultColWidth="10.7109375" defaultRowHeight="15" x14ac:dyDescent="0.25"/>
  <cols>
    <col min="1" max="1" width="12.28515625" style="9" bestFit="1" customWidth="1"/>
    <col min="2" max="2" width="12.28515625" style="9" customWidth="1"/>
    <col min="3" max="3" width="20.85546875" style="8" customWidth="1"/>
    <col min="4" max="4" width="20.85546875" style="4" customWidth="1"/>
    <col min="5" max="13" width="17.7109375" style="4" customWidth="1"/>
    <col min="14" max="16384" width="10.7109375" style="6"/>
  </cols>
  <sheetData>
    <row r="1" spans="1:13" s="20" customFormat="1" ht="30" x14ac:dyDescent="0.25">
      <c r="A1" s="21" t="s">
        <v>2</v>
      </c>
      <c r="B1" s="19" t="s">
        <v>0</v>
      </c>
      <c r="C1" s="22" t="s">
        <v>1</v>
      </c>
      <c r="D1" s="22" t="s">
        <v>3</v>
      </c>
    </row>
    <row r="2" spans="1:13" x14ac:dyDescent="0.25">
      <c r="A2" s="2">
        <v>6</v>
      </c>
      <c r="B2" s="10">
        <v>1945</v>
      </c>
      <c r="C2" s="7"/>
      <c r="D2" s="8"/>
      <c r="E2" s="8"/>
      <c r="F2" s="8"/>
      <c r="G2" s="8"/>
      <c r="H2" s="8"/>
      <c r="I2" s="8"/>
      <c r="J2" s="8"/>
      <c r="K2" s="8"/>
      <c r="L2" s="8"/>
      <c r="M2" s="8"/>
    </row>
    <row r="3" spans="1:13" x14ac:dyDescent="0.25">
      <c r="A3" s="2">
        <v>6</v>
      </c>
      <c r="B3" s="10">
        <v>1946</v>
      </c>
      <c r="D3" s="8"/>
      <c r="E3" s="8"/>
      <c r="F3" s="8"/>
      <c r="G3" s="8"/>
      <c r="H3" s="8"/>
      <c r="I3" s="8"/>
      <c r="J3" s="8"/>
      <c r="K3" s="8"/>
      <c r="L3" s="8"/>
      <c r="M3" s="8"/>
    </row>
    <row r="4" spans="1:13" x14ac:dyDescent="0.25">
      <c r="A4" s="2">
        <v>6</v>
      </c>
      <c r="B4" s="10">
        <v>1947</v>
      </c>
      <c r="D4" s="8"/>
      <c r="E4" s="8"/>
      <c r="F4" s="8"/>
      <c r="G4" s="8"/>
      <c r="H4" s="8"/>
      <c r="I4" s="8"/>
      <c r="J4" s="8"/>
      <c r="K4" s="8"/>
      <c r="L4" s="8"/>
      <c r="M4" s="8"/>
    </row>
    <row r="5" spans="1:13" x14ac:dyDescent="0.25">
      <c r="A5" s="2">
        <v>6</v>
      </c>
      <c r="B5" s="10">
        <v>1948</v>
      </c>
      <c r="D5" s="8"/>
      <c r="E5" s="8"/>
      <c r="F5" s="8"/>
      <c r="G5" s="8"/>
      <c r="H5" s="8"/>
      <c r="I5" s="8"/>
      <c r="J5" s="8"/>
      <c r="K5" s="8"/>
      <c r="L5" s="8"/>
      <c r="M5" s="8"/>
    </row>
    <row r="6" spans="1:13" x14ac:dyDescent="0.25">
      <c r="A6" s="2">
        <v>6</v>
      </c>
      <c r="B6" s="10">
        <v>1949</v>
      </c>
      <c r="D6" s="8"/>
      <c r="E6" s="8"/>
      <c r="F6" s="8"/>
      <c r="G6" s="8"/>
      <c r="H6" s="8"/>
      <c r="I6" s="8"/>
      <c r="J6" s="8"/>
      <c r="K6" s="8"/>
      <c r="L6" s="8"/>
      <c r="M6" s="8"/>
    </row>
    <row r="7" spans="1:13" x14ac:dyDescent="0.25">
      <c r="A7" s="2">
        <v>6</v>
      </c>
      <c r="B7" s="10">
        <v>1950</v>
      </c>
      <c r="D7" s="8"/>
      <c r="E7" s="8"/>
      <c r="F7" s="8"/>
      <c r="G7" s="8"/>
      <c r="H7" s="8"/>
      <c r="I7" s="8"/>
      <c r="J7" s="8"/>
      <c r="K7" s="8"/>
      <c r="L7" s="8"/>
      <c r="M7" s="8"/>
    </row>
    <row r="8" spans="1:13" x14ac:dyDescent="0.25">
      <c r="A8" s="2">
        <v>6</v>
      </c>
      <c r="B8" s="10">
        <v>1951</v>
      </c>
      <c r="D8" s="8"/>
      <c r="E8" s="8"/>
      <c r="F8" s="8"/>
      <c r="G8" s="8"/>
      <c r="H8" s="8"/>
      <c r="I8" s="8"/>
      <c r="J8" s="8"/>
      <c r="K8" s="8"/>
      <c r="L8" s="8"/>
      <c r="M8" s="8"/>
    </row>
    <row r="9" spans="1:13" x14ac:dyDescent="0.25">
      <c r="A9" s="2">
        <v>6</v>
      </c>
      <c r="B9" s="10">
        <v>1952</v>
      </c>
      <c r="D9" s="8"/>
      <c r="E9" s="8"/>
      <c r="F9" s="8"/>
      <c r="G9" s="8"/>
      <c r="H9" s="8"/>
      <c r="I9" s="8"/>
      <c r="J9" s="8"/>
      <c r="K9" s="8"/>
      <c r="L9" s="8"/>
      <c r="M9" s="8"/>
    </row>
    <row r="10" spans="1:13" x14ac:dyDescent="0.25">
      <c r="A10" s="2">
        <v>6</v>
      </c>
      <c r="B10" s="10">
        <v>1953</v>
      </c>
      <c r="D10" s="8"/>
      <c r="E10" s="8"/>
      <c r="F10" s="8"/>
      <c r="G10" s="8"/>
      <c r="H10" s="8"/>
      <c r="I10" s="8"/>
      <c r="J10" s="8"/>
      <c r="K10" s="8"/>
      <c r="L10" s="8"/>
      <c r="M10" s="8"/>
    </row>
    <row r="11" spans="1:13" x14ac:dyDescent="0.25">
      <c r="A11" s="2">
        <v>6</v>
      </c>
      <c r="B11" s="10">
        <v>1954</v>
      </c>
      <c r="D11" s="8"/>
      <c r="E11" s="8"/>
      <c r="F11" s="8"/>
      <c r="G11" s="8"/>
      <c r="H11" s="8"/>
      <c r="I11" s="8"/>
      <c r="J11" s="8"/>
      <c r="K11" s="8"/>
      <c r="L11" s="8"/>
      <c r="M11" s="8"/>
    </row>
    <row r="12" spans="1:13" x14ac:dyDescent="0.25">
      <c r="A12" s="2">
        <v>6</v>
      </c>
      <c r="B12" s="10">
        <v>1955</v>
      </c>
      <c r="D12" s="8"/>
      <c r="E12" s="8"/>
      <c r="F12" s="8"/>
      <c r="G12" s="8"/>
      <c r="H12" s="8"/>
      <c r="I12" s="8"/>
      <c r="J12" s="8"/>
      <c r="K12" s="8"/>
      <c r="L12" s="8"/>
      <c r="M12" s="8"/>
    </row>
    <row r="13" spans="1:13" x14ac:dyDescent="0.25">
      <c r="A13" s="2">
        <v>6</v>
      </c>
      <c r="B13" s="10">
        <v>1956</v>
      </c>
      <c r="D13" s="8"/>
      <c r="E13" s="8"/>
      <c r="F13" s="8"/>
      <c r="G13" s="8"/>
      <c r="H13" s="8"/>
      <c r="I13" s="8"/>
      <c r="J13" s="8"/>
      <c r="K13" s="8"/>
      <c r="L13" s="8"/>
      <c r="M13" s="8"/>
    </row>
    <row r="14" spans="1:13" x14ac:dyDescent="0.25">
      <c r="A14" s="2">
        <v>6</v>
      </c>
      <c r="B14" s="10">
        <v>1957</v>
      </c>
      <c r="D14" s="8"/>
      <c r="E14" s="8"/>
      <c r="F14" s="8"/>
      <c r="G14" s="8"/>
      <c r="H14" s="8"/>
      <c r="I14" s="8"/>
      <c r="J14" s="8"/>
      <c r="K14" s="8"/>
      <c r="L14" s="8"/>
      <c r="M14" s="8"/>
    </row>
    <row r="15" spans="1:13" x14ac:dyDescent="0.25">
      <c r="A15" s="2">
        <v>6</v>
      </c>
      <c r="B15" s="10">
        <v>1958</v>
      </c>
      <c r="C15" s="7"/>
      <c r="D15" s="8"/>
      <c r="E15" s="8"/>
      <c r="F15" s="8"/>
      <c r="G15" s="8"/>
      <c r="H15" s="8"/>
      <c r="I15" s="8"/>
      <c r="J15" s="8"/>
      <c r="K15" s="8"/>
      <c r="L15" s="8"/>
      <c r="M15" s="8"/>
    </row>
    <row r="16" spans="1:13" x14ac:dyDescent="0.25">
      <c r="A16" s="2">
        <v>6</v>
      </c>
      <c r="B16" s="10">
        <v>1959</v>
      </c>
      <c r="C16" s="7"/>
      <c r="D16" s="8"/>
      <c r="E16" s="8"/>
      <c r="F16" s="8"/>
      <c r="G16" s="8"/>
      <c r="H16" s="8"/>
      <c r="I16" s="8"/>
      <c r="J16" s="8"/>
      <c r="K16" s="8"/>
      <c r="L16" s="8"/>
      <c r="M16" s="8"/>
    </row>
    <row r="17" spans="1:13" x14ac:dyDescent="0.25">
      <c r="A17" s="2">
        <v>6</v>
      </c>
      <c r="B17" s="10">
        <v>1960</v>
      </c>
      <c r="D17" s="8"/>
      <c r="E17" s="8"/>
      <c r="F17" s="8"/>
      <c r="G17" s="8"/>
      <c r="H17" s="8"/>
      <c r="I17" s="8"/>
      <c r="J17" s="8"/>
      <c r="K17" s="8"/>
      <c r="L17" s="8"/>
      <c r="M17" s="8"/>
    </row>
    <row r="18" spans="1:13" x14ac:dyDescent="0.25">
      <c r="A18" s="2">
        <v>6</v>
      </c>
      <c r="B18" s="10">
        <v>1961</v>
      </c>
      <c r="D18" s="8"/>
      <c r="E18" s="8"/>
      <c r="F18" s="8"/>
      <c r="G18" s="8"/>
      <c r="H18" s="8"/>
      <c r="I18" s="8"/>
      <c r="J18" s="8"/>
      <c r="K18" s="8"/>
      <c r="L18" s="8"/>
      <c r="M18" s="8"/>
    </row>
    <row r="19" spans="1:13" x14ac:dyDescent="0.25">
      <c r="A19" s="2">
        <v>6</v>
      </c>
      <c r="B19" s="10">
        <v>1962</v>
      </c>
      <c r="D19" s="8"/>
      <c r="E19" s="8"/>
      <c r="F19" s="8"/>
      <c r="G19" s="8"/>
      <c r="H19" s="8"/>
      <c r="I19" s="8"/>
      <c r="J19" s="8"/>
      <c r="K19" s="8"/>
      <c r="L19" s="8"/>
      <c r="M19" s="8"/>
    </row>
    <row r="20" spans="1:13" x14ac:dyDescent="0.25">
      <c r="A20" s="2">
        <v>6</v>
      </c>
      <c r="B20" s="10">
        <v>1963</v>
      </c>
      <c r="D20" s="8"/>
      <c r="E20" s="8"/>
      <c r="F20" s="8"/>
      <c r="G20" s="8"/>
      <c r="H20" s="8"/>
      <c r="I20" s="8"/>
      <c r="J20" s="8"/>
      <c r="K20" s="8"/>
      <c r="L20" s="8"/>
      <c r="M20" s="8"/>
    </row>
    <row r="21" spans="1:13" x14ac:dyDescent="0.25">
      <c r="A21" s="2">
        <v>6</v>
      </c>
      <c r="B21" s="10">
        <v>1964</v>
      </c>
      <c r="D21" s="8"/>
      <c r="E21" s="8"/>
      <c r="F21" s="8"/>
      <c r="G21" s="8"/>
      <c r="H21" s="8"/>
      <c r="I21" s="8"/>
      <c r="J21" s="8"/>
      <c r="K21" s="8"/>
      <c r="L21" s="8"/>
      <c r="M21" s="8"/>
    </row>
    <row r="22" spans="1:13" x14ac:dyDescent="0.25">
      <c r="A22" s="2">
        <v>6</v>
      </c>
      <c r="B22" s="10">
        <v>1965</v>
      </c>
      <c r="D22" s="8"/>
      <c r="E22" s="8"/>
      <c r="F22" s="8"/>
      <c r="G22" s="8"/>
      <c r="H22" s="8"/>
      <c r="I22" s="8"/>
      <c r="J22" s="8"/>
      <c r="K22" s="8"/>
      <c r="L22" s="8"/>
      <c r="M22" s="8"/>
    </row>
    <row r="23" spans="1:13" x14ac:dyDescent="0.25">
      <c r="A23" s="2">
        <v>6</v>
      </c>
      <c r="B23" s="10">
        <v>1966</v>
      </c>
      <c r="D23" s="8"/>
      <c r="E23" s="8"/>
      <c r="F23" s="8"/>
      <c r="G23" s="8"/>
      <c r="H23" s="8"/>
      <c r="I23" s="8"/>
      <c r="J23" s="8"/>
      <c r="K23" s="8"/>
      <c r="L23" s="8"/>
      <c r="M23" s="8"/>
    </row>
    <row r="24" spans="1:13" x14ac:dyDescent="0.25">
      <c r="A24" s="2">
        <v>6</v>
      </c>
      <c r="B24" s="10">
        <v>1967</v>
      </c>
      <c r="D24" s="8"/>
      <c r="E24" s="8"/>
      <c r="F24" s="8"/>
      <c r="G24" s="8"/>
      <c r="H24" s="8"/>
      <c r="I24" s="8"/>
      <c r="J24" s="8"/>
      <c r="K24" s="8"/>
      <c r="L24" s="8"/>
      <c r="M24" s="8"/>
    </row>
    <row r="25" spans="1:13" x14ac:dyDescent="0.25">
      <c r="A25" s="2">
        <v>6</v>
      </c>
      <c r="B25" s="10">
        <v>1968</v>
      </c>
      <c r="D25" s="8"/>
      <c r="E25" s="8"/>
      <c r="F25" s="8"/>
      <c r="G25" s="8"/>
      <c r="H25" s="8"/>
      <c r="I25" s="8"/>
      <c r="J25" s="8"/>
      <c r="K25" s="8"/>
      <c r="L25" s="8"/>
      <c r="M25" s="8"/>
    </row>
    <row r="26" spans="1:13" x14ac:dyDescent="0.25">
      <c r="A26" s="2">
        <v>6</v>
      </c>
      <c r="B26" s="10">
        <v>1969</v>
      </c>
      <c r="D26" s="8"/>
      <c r="E26" s="8"/>
      <c r="F26" s="8"/>
      <c r="G26" s="8"/>
      <c r="H26" s="8"/>
      <c r="I26" s="8"/>
      <c r="J26" s="8"/>
      <c r="K26" s="8"/>
      <c r="L26" s="8"/>
      <c r="M26" s="8"/>
    </row>
    <row r="27" spans="1:13" x14ac:dyDescent="0.25">
      <c r="A27" s="2">
        <v>6</v>
      </c>
      <c r="B27" s="10">
        <v>1970</v>
      </c>
      <c r="D27" s="8"/>
      <c r="E27" s="8"/>
      <c r="F27" s="8"/>
      <c r="G27" s="8"/>
      <c r="H27" s="8"/>
      <c r="I27" s="8"/>
      <c r="J27" s="8"/>
      <c r="K27" s="8"/>
      <c r="L27" s="8"/>
      <c r="M27" s="8"/>
    </row>
    <row r="28" spans="1:13" x14ac:dyDescent="0.25">
      <c r="A28" s="2">
        <v>6</v>
      </c>
      <c r="B28" s="10">
        <v>1971</v>
      </c>
      <c r="D28" s="8"/>
      <c r="E28" s="8"/>
      <c r="F28" s="8"/>
      <c r="G28" s="8"/>
      <c r="H28" s="8"/>
      <c r="I28" s="8"/>
      <c r="J28" s="8"/>
      <c r="K28" s="8"/>
      <c r="L28" s="8"/>
      <c r="M28" s="8"/>
    </row>
    <row r="29" spans="1:13" x14ac:dyDescent="0.25">
      <c r="A29" s="2">
        <v>9</v>
      </c>
      <c r="B29" s="10">
        <v>1972</v>
      </c>
      <c r="C29" s="7"/>
      <c r="D29" s="8"/>
      <c r="E29" s="8"/>
      <c r="F29" s="8"/>
      <c r="G29" s="8"/>
      <c r="H29" s="8"/>
      <c r="I29" s="8"/>
      <c r="J29" s="8"/>
      <c r="K29" s="8"/>
      <c r="L29" s="8"/>
      <c r="M29" s="8"/>
    </row>
    <row r="30" spans="1:13" x14ac:dyDescent="0.25">
      <c r="A30" s="2">
        <v>9</v>
      </c>
      <c r="B30" s="10">
        <v>1973</v>
      </c>
      <c r="C30" s="7"/>
      <c r="D30" s="8"/>
      <c r="E30" s="8"/>
      <c r="F30" s="8"/>
      <c r="G30" s="8"/>
      <c r="H30" s="8"/>
      <c r="I30" s="8"/>
      <c r="J30" s="8"/>
      <c r="K30" s="8"/>
      <c r="L30" s="8"/>
      <c r="M30" s="8"/>
    </row>
    <row r="31" spans="1:13" x14ac:dyDescent="0.25">
      <c r="A31" s="2">
        <v>9</v>
      </c>
      <c r="B31" s="10">
        <v>1974</v>
      </c>
      <c r="C31" s="7"/>
      <c r="D31" s="8"/>
      <c r="E31" s="8"/>
      <c r="F31" s="8"/>
      <c r="G31" s="8"/>
      <c r="H31" s="8"/>
      <c r="I31" s="8"/>
      <c r="J31" s="8"/>
      <c r="K31" s="8"/>
      <c r="L31" s="8"/>
      <c r="M31" s="8"/>
    </row>
    <row r="32" spans="1:13" x14ac:dyDescent="0.25">
      <c r="A32" s="2">
        <v>9</v>
      </c>
      <c r="B32" s="10">
        <v>1975</v>
      </c>
      <c r="D32" s="8"/>
      <c r="E32" s="8"/>
      <c r="F32" s="8"/>
      <c r="G32" s="8"/>
      <c r="H32" s="8"/>
      <c r="I32" s="8"/>
      <c r="J32" s="8"/>
      <c r="K32" s="8"/>
      <c r="L32" s="8"/>
      <c r="M32" s="8"/>
    </row>
    <row r="33" spans="1:13" x14ac:dyDescent="0.25">
      <c r="A33" s="2">
        <v>9</v>
      </c>
      <c r="B33" s="10">
        <v>1976</v>
      </c>
      <c r="D33" s="8"/>
      <c r="E33" s="8"/>
      <c r="F33" s="8"/>
      <c r="G33" s="8"/>
      <c r="H33" s="8"/>
      <c r="I33" s="8"/>
      <c r="J33" s="8"/>
      <c r="K33" s="8"/>
      <c r="L33" s="8"/>
      <c r="M33" s="8"/>
    </row>
    <row r="34" spans="1:13" x14ac:dyDescent="0.25">
      <c r="A34" s="2">
        <v>9</v>
      </c>
      <c r="B34" s="10">
        <v>1977</v>
      </c>
      <c r="D34" s="8"/>
      <c r="E34" s="8"/>
      <c r="F34" s="8"/>
      <c r="G34" s="8"/>
      <c r="H34" s="8"/>
      <c r="I34" s="8"/>
      <c r="J34" s="8"/>
      <c r="K34" s="8"/>
      <c r="L34" s="8"/>
      <c r="M34" s="8"/>
    </row>
    <row r="35" spans="1:13" x14ac:dyDescent="0.25">
      <c r="A35" s="2">
        <v>9</v>
      </c>
      <c r="B35" s="10">
        <v>1978</v>
      </c>
      <c r="D35" s="16">
        <v>0.57199999999999995</v>
      </c>
      <c r="E35" s="8"/>
      <c r="F35" s="8"/>
      <c r="G35" s="8"/>
      <c r="H35" s="8"/>
      <c r="I35" s="8"/>
      <c r="J35" s="8"/>
      <c r="K35" s="8"/>
      <c r="L35" s="8"/>
      <c r="M35" s="8"/>
    </row>
    <row r="36" spans="1:13" x14ac:dyDescent="0.25">
      <c r="A36" s="2">
        <v>9</v>
      </c>
      <c r="B36" s="10">
        <v>1979</v>
      </c>
      <c r="D36" s="8"/>
      <c r="E36" s="8"/>
      <c r="F36" s="8"/>
      <c r="G36" s="8"/>
      <c r="H36" s="8"/>
      <c r="I36" s="8"/>
      <c r="J36" s="8"/>
      <c r="K36" s="8"/>
      <c r="L36" s="8"/>
      <c r="M36" s="8"/>
    </row>
    <row r="37" spans="1:13" x14ac:dyDescent="0.25">
      <c r="A37" s="2">
        <v>10</v>
      </c>
      <c r="B37" s="10">
        <v>1980</v>
      </c>
      <c r="C37" s="11">
        <v>4090</v>
      </c>
      <c r="D37" s="8"/>
      <c r="E37" s="8"/>
      <c r="F37" s="8"/>
      <c r="G37" s="8"/>
      <c r="H37" s="8"/>
      <c r="I37" s="8"/>
      <c r="J37" s="8"/>
      <c r="K37" s="8"/>
      <c r="L37" s="8"/>
      <c r="M37" s="8"/>
    </row>
    <row r="38" spans="1:13" x14ac:dyDescent="0.25">
      <c r="A38" s="2">
        <v>10</v>
      </c>
      <c r="B38" s="10">
        <v>1981</v>
      </c>
      <c r="C38" s="11">
        <v>4160</v>
      </c>
      <c r="D38" s="8"/>
      <c r="E38" s="8"/>
      <c r="F38" s="8"/>
      <c r="G38" s="8"/>
      <c r="H38" s="8"/>
      <c r="I38" s="8"/>
      <c r="J38" s="8"/>
      <c r="K38" s="8"/>
      <c r="L38" s="8"/>
      <c r="M38" s="8"/>
    </row>
    <row r="39" spans="1:13" x14ac:dyDescent="0.25">
      <c r="A39" s="2">
        <v>10</v>
      </c>
      <c r="B39" s="10">
        <v>1982</v>
      </c>
      <c r="C39" s="11">
        <v>4176</v>
      </c>
      <c r="D39" s="8"/>
      <c r="E39" s="8"/>
      <c r="F39" s="8"/>
      <c r="G39" s="8"/>
      <c r="H39" s="8"/>
      <c r="I39" s="8"/>
      <c r="J39" s="8"/>
      <c r="K39" s="8"/>
      <c r="L39" s="8"/>
      <c r="M39" s="8"/>
    </row>
    <row r="40" spans="1:13" x14ac:dyDescent="0.25">
      <c r="A40" s="2">
        <v>10</v>
      </c>
      <c r="B40" s="10">
        <v>1983</v>
      </c>
      <c r="C40" s="11">
        <v>4365</v>
      </c>
      <c r="D40" s="8"/>
      <c r="E40" s="8"/>
      <c r="F40" s="8"/>
      <c r="G40" s="8"/>
      <c r="H40" s="8"/>
      <c r="I40" s="8"/>
      <c r="J40" s="8"/>
      <c r="K40" s="8"/>
      <c r="L40" s="8"/>
      <c r="M40" s="8"/>
    </row>
    <row r="41" spans="1:13" x14ac:dyDescent="0.25">
      <c r="A41" s="2">
        <v>10</v>
      </c>
      <c r="B41" s="10">
        <v>1984</v>
      </c>
      <c r="C41" s="11">
        <v>4638</v>
      </c>
      <c r="E41" s="8"/>
      <c r="F41" s="8"/>
      <c r="G41" s="8"/>
      <c r="H41" s="8"/>
      <c r="I41" s="8"/>
      <c r="J41" s="8"/>
      <c r="K41" s="8"/>
      <c r="L41" s="8"/>
      <c r="M41" s="8"/>
    </row>
    <row r="42" spans="1:13" x14ac:dyDescent="0.25">
      <c r="A42" s="2">
        <v>10</v>
      </c>
      <c r="B42" s="10">
        <v>1985</v>
      </c>
      <c r="C42" s="11">
        <v>4665</v>
      </c>
      <c r="D42" s="8"/>
      <c r="E42" s="8"/>
      <c r="F42" s="8"/>
      <c r="G42" s="8"/>
      <c r="H42" s="8"/>
      <c r="I42" s="8"/>
      <c r="J42" s="8"/>
      <c r="K42" s="8"/>
      <c r="L42" s="8"/>
      <c r="M42" s="8"/>
    </row>
    <row r="43" spans="1:13" x14ac:dyDescent="0.25">
      <c r="A43" s="2">
        <v>12</v>
      </c>
      <c r="B43" s="10">
        <v>1986</v>
      </c>
      <c r="C43" s="11">
        <v>4683</v>
      </c>
      <c r="D43" s="8"/>
      <c r="E43" s="8"/>
      <c r="F43" s="8"/>
      <c r="G43" s="8"/>
      <c r="H43" s="8"/>
      <c r="I43" s="8"/>
      <c r="J43" s="8"/>
      <c r="K43" s="8"/>
      <c r="L43" s="8"/>
      <c r="M43" s="8"/>
    </row>
    <row r="44" spans="1:13" x14ac:dyDescent="0.25">
      <c r="A44" s="2">
        <v>12</v>
      </c>
      <c r="B44" s="10">
        <v>1987</v>
      </c>
      <c r="C44" s="11">
        <v>4804</v>
      </c>
      <c r="D44" s="8"/>
      <c r="E44" s="8"/>
      <c r="F44" s="8"/>
      <c r="G44" s="8"/>
      <c r="H44" s="8"/>
      <c r="I44" s="8"/>
      <c r="J44" s="8"/>
      <c r="K44" s="8"/>
      <c r="L44" s="8"/>
      <c r="M44" s="8"/>
    </row>
    <row r="45" spans="1:13" x14ac:dyDescent="0.25">
      <c r="A45" s="2">
        <v>12</v>
      </c>
      <c r="B45" s="10">
        <v>1988</v>
      </c>
      <c r="C45" s="11">
        <v>5236</v>
      </c>
      <c r="D45" s="8"/>
      <c r="E45" s="8"/>
      <c r="F45" s="8"/>
      <c r="G45" s="8"/>
      <c r="H45" s="8"/>
      <c r="I45" s="8"/>
      <c r="J45" s="8"/>
      <c r="K45" s="8"/>
      <c r="L45" s="8"/>
      <c r="M45" s="8"/>
    </row>
    <row r="46" spans="1:13" x14ac:dyDescent="0.25">
      <c r="A46" s="2">
        <v>12</v>
      </c>
      <c r="B46" s="10">
        <v>1989</v>
      </c>
      <c r="C46" s="11">
        <v>5254</v>
      </c>
      <c r="D46" s="8"/>
      <c r="E46" s="8"/>
      <c r="F46" s="8"/>
      <c r="G46" s="8"/>
      <c r="H46" s="8"/>
      <c r="I46" s="8"/>
      <c r="J46" s="8"/>
      <c r="K46" s="8"/>
      <c r="L46" s="8"/>
      <c r="M46" s="8"/>
    </row>
    <row r="47" spans="1:13" x14ac:dyDescent="0.25">
      <c r="A47" s="2">
        <v>12</v>
      </c>
      <c r="B47" s="10">
        <v>1990</v>
      </c>
      <c r="C47" s="11">
        <v>5648</v>
      </c>
      <c r="D47" s="8"/>
      <c r="E47" s="8"/>
      <c r="F47" s="8"/>
      <c r="G47" s="8"/>
      <c r="H47" s="8"/>
      <c r="I47" s="8"/>
      <c r="J47" s="8"/>
      <c r="K47" s="8"/>
      <c r="L47" s="8"/>
      <c r="M47" s="8"/>
    </row>
    <row r="48" spans="1:13" x14ac:dyDescent="0.25">
      <c r="A48" s="2">
        <v>12</v>
      </c>
      <c r="B48" s="10">
        <v>1991</v>
      </c>
      <c r="C48" s="11">
        <v>5357</v>
      </c>
      <c r="D48" s="8"/>
      <c r="E48" s="8"/>
      <c r="F48" s="8"/>
      <c r="G48" s="8"/>
      <c r="H48" s="8"/>
      <c r="I48" s="8"/>
      <c r="J48" s="8"/>
      <c r="K48" s="8"/>
      <c r="L48" s="8"/>
      <c r="M48" s="8"/>
    </row>
    <row r="49" spans="1:13" x14ac:dyDescent="0.25">
      <c r="A49" s="2">
        <v>12</v>
      </c>
      <c r="B49" s="10">
        <v>1992</v>
      </c>
      <c r="C49" s="11">
        <v>5695</v>
      </c>
      <c r="D49" s="8"/>
      <c r="E49" s="8"/>
      <c r="F49" s="8"/>
      <c r="G49" s="8"/>
      <c r="H49" s="8"/>
      <c r="I49" s="8"/>
      <c r="J49" s="8"/>
      <c r="K49" s="8"/>
      <c r="L49" s="8"/>
      <c r="M49" s="8"/>
    </row>
    <row r="50" spans="1:13" x14ac:dyDescent="0.25">
      <c r="A50" s="2">
        <v>12</v>
      </c>
      <c r="B50" s="10">
        <v>1993</v>
      </c>
      <c r="C50" s="11">
        <v>5797</v>
      </c>
      <c r="D50" s="8"/>
      <c r="E50" s="8"/>
      <c r="F50" s="8"/>
      <c r="G50" s="8"/>
      <c r="H50" s="8"/>
      <c r="I50" s="8"/>
      <c r="J50" s="8"/>
      <c r="K50" s="8"/>
      <c r="L50" s="8"/>
      <c r="M50" s="8"/>
    </row>
    <row r="51" spans="1:13" x14ac:dyDescent="0.25">
      <c r="A51" s="2">
        <v>12</v>
      </c>
      <c r="B51" s="10">
        <v>1994</v>
      </c>
      <c r="C51" s="11">
        <v>6207</v>
      </c>
      <c r="D51" s="8"/>
      <c r="E51" s="8"/>
      <c r="F51" s="8"/>
      <c r="G51" s="8"/>
      <c r="H51" s="8"/>
      <c r="I51" s="8"/>
      <c r="J51" s="8"/>
      <c r="K51" s="8"/>
      <c r="L51" s="8"/>
      <c r="M51" s="8"/>
    </row>
    <row r="52" spans="1:13" x14ac:dyDescent="0.25">
      <c r="A52" s="2">
        <v>12</v>
      </c>
      <c r="B52" s="10">
        <v>1995</v>
      </c>
      <c r="C52" s="11">
        <v>6168</v>
      </c>
      <c r="D52" s="8"/>
      <c r="E52" s="8"/>
      <c r="F52" s="8"/>
      <c r="G52" s="8"/>
      <c r="H52" s="8"/>
      <c r="I52" s="8"/>
      <c r="J52" s="8"/>
      <c r="K52" s="8"/>
      <c r="L52" s="8"/>
      <c r="M52" s="8"/>
    </row>
    <row r="53" spans="1:13" x14ac:dyDescent="0.25">
      <c r="A53" s="2">
        <v>15</v>
      </c>
      <c r="B53" s="10">
        <v>1995</v>
      </c>
      <c r="C53" s="11">
        <v>6458</v>
      </c>
      <c r="D53" s="8"/>
      <c r="E53" s="8"/>
      <c r="F53" s="8"/>
      <c r="G53" s="8"/>
      <c r="H53" s="8"/>
      <c r="I53" s="8"/>
      <c r="J53" s="8"/>
      <c r="K53" s="8"/>
      <c r="L53" s="8"/>
      <c r="M53" s="8"/>
    </row>
    <row r="54" spans="1:13" x14ac:dyDescent="0.25">
      <c r="A54" s="2">
        <v>15</v>
      </c>
      <c r="B54" s="10">
        <v>1996</v>
      </c>
      <c r="C54" s="11">
        <v>6390</v>
      </c>
      <c r="D54" s="15">
        <f>0.52</f>
        <v>0.52</v>
      </c>
      <c r="E54" s="8"/>
      <c r="F54" s="8"/>
      <c r="G54" s="8"/>
      <c r="H54" s="8"/>
      <c r="I54" s="8"/>
      <c r="J54" s="8"/>
      <c r="K54" s="8"/>
      <c r="L54" s="8"/>
      <c r="M54" s="8"/>
    </row>
    <row r="55" spans="1:13" x14ac:dyDescent="0.25">
      <c r="A55" s="2">
        <v>15</v>
      </c>
      <c r="B55" s="10">
        <v>1997</v>
      </c>
      <c r="C55" s="11">
        <v>6893</v>
      </c>
      <c r="D55" s="14"/>
      <c r="E55" s="8"/>
      <c r="F55" s="8"/>
      <c r="G55" s="8"/>
      <c r="H55" s="8"/>
      <c r="I55" s="8"/>
      <c r="J55" s="8"/>
      <c r="K55" s="8"/>
      <c r="L55" s="8"/>
      <c r="M55" s="8"/>
    </row>
    <row r="56" spans="1:13" x14ac:dyDescent="0.25">
      <c r="A56" s="2">
        <v>15</v>
      </c>
      <c r="B56" s="10">
        <v>1998</v>
      </c>
      <c r="C56" s="11">
        <v>7035</v>
      </c>
      <c r="D56" s="14"/>
      <c r="F56" s="8"/>
      <c r="G56" s="8"/>
      <c r="H56" s="8"/>
      <c r="I56" s="8"/>
      <c r="J56" s="8"/>
      <c r="K56" s="8"/>
      <c r="L56" s="8"/>
      <c r="M56" s="8"/>
    </row>
    <row r="57" spans="1:13" x14ac:dyDescent="0.25">
      <c r="A57" s="2">
        <v>15</v>
      </c>
      <c r="B57" s="10">
        <v>1999</v>
      </c>
      <c r="C57" s="11">
        <v>7464</v>
      </c>
      <c r="D57" s="14"/>
      <c r="F57" s="8"/>
      <c r="G57" s="8"/>
      <c r="H57" s="8"/>
      <c r="I57" s="8"/>
      <c r="J57" s="8"/>
      <c r="K57" s="8"/>
      <c r="L57" s="8"/>
      <c r="M57" s="8"/>
    </row>
    <row r="58" spans="1:13" x14ac:dyDescent="0.25">
      <c r="A58" s="2">
        <v>15</v>
      </c>
      <c r="B58" s="10">
        <v>2000</v>
      </c>
      <c r="C58" s="12">
        <v>7640</v>
      </c>
      <c r="D58" s="14"/>
      <c r="F58" s="8"/>
      <c r="G58" s="8"/>
      <c r="H58" s="8"/>
      <c r="I58" s="8"/>
      <c r="J58" s="8"/>
      <c r="K58" s="8"/>
      <c r="L58" s="8"/>
      <c r="M58" s="8"/>
    </row>
    <row r="59" spans="1:13" x14ac:dyDescent="0.25">
      <c r="A59" s="2">
        <v>15</v>
      </c>
      <c r="B59" s="10">
        <v>2001</v>
      </c>
      <c r="C59" s="12">
        <v>7554</v>
      </c>
      <c r="D59" s="14"/>
      <c r="F59" s="8"/>
      <c r="G59" s="8"/>
      <c r="H59" s="8"/>
      <c r="I59" s="8"/>
      <c r="J59" s="8"/>
      <c r="K59" s="8"/>
      <c r="L59" s="8"/>
      <c r="M59" s="8"/>
    </row>
    <row r="60" spans="1:13" x14ac:dyDescent="0.25">
      <c r="A60" s="2">
        <v>15</v>
      </c>
      <c r="B60" s="10">
        <v>2002</v>
      </c>
      <c r="C60" s="12">
        <v>7929</v>
      </c>
      <c r="D60" s="14"/>
      <c r="F60" s="8"/>
      <c r="G60" s="8"/>
      <c r="H60" s="8"/>
      <c r="I60" s="8"/>
      <c r="J60" s="8"/>
      <c r="K60" s="8"/>
      <c r="L60" s="8"/>
      <c r="M60" s="8"/>
    </row>
    <row r="61" spans="1:13" x14ac:dyDescent="0.25">
      <c r="A61" s="2">
        <v>15</v>
      </c>
      <c r="B61" s="10">
        <v>2003</v>
      </c>
      <c r="C61" s="12">
        <v>7782</v>
      </c>
      <c r="D61" s="14"/>
      <c r="F61" s="8"/>
      <c r="G61" s="8"/>
      <c r="H61" s="8"/>
      <c r="I61" s="8"/>
      <c r="J61" s="8"/>
      <c r="K61" s="8"/>
      <c r="L61" s="8"/>
      <c r="M61" s="8"/>
    </row>
    <row r="62" spans="1:13" x14ac:dyDescent="0.25">
      <c r="A62" s="2">
        <v>27</v>
      </c>
      <c r="B62" s="10">
        <v>2003</v>
      </c>
      <c r="C62" s="12">
        <v>8691.1670157000008</v>
      </c>
      <c r="D62" s="23"/>
      <c r="F62" s="8"/>
      <c r="G62" s="8"/>
      <c r="H62" s="8"/>
      <c r="I62" s="8"/>
      <c r="J62" s="8"/>
      <c r="K62" s="8"/>
      <c r="L62" s="8"/>
      <c r="M62" s="8"/>
    </row>
    <row r="63" spans="1:13" x14ac:dyDescent="0.25">
      <c r="A63" s="2">
        <v>27</v>
      </c>
      <c r="B63" s="10">
        <v>2004</v>
      </c>
      <c r="C63" s="12">
        <v>10382.656077550002</v>
      </c>
      <c r="D63" s="23"/>
      <c r="F63" s="8"/>
      <c r="G63" s="8"/>
      <c r="H63" s="8"/>
      <c r="I63" s="8"/>
      <c r="J63" s="8"/>
      <c r="K63" s="8"/>
      <c r="L63" s="8"/>
      <c r="M63" s="8"/>
    </row>
    <row r="64" spans="1:13" x14ac:dyDescent="0.25">
      <c r="A64" s="2">
        <v>27</v>
      </c>
      <c r="B64" s="10">
        <v>2005</v>
      </c>
      <c r="C64" s="12">
        <v>9692</v>
      </c>
      <c r="D64" s="23"/>
      <c r="F64" s="8"/>
      <c r="G64" s="8"/>
      <c r="H64" s="8"/>
      <c r="I64" s="8"/>
      <c r="J64" s="8"/>
      <c r="K64" s="8"/>
      <c r="L64" s="8"/>
      <c r="M64" s="8"/>
    </row>
    <row r="65" spans="1:69" x14ac:dyDescent="0.25">
      <c r="A65" s="2">
        <v>27</v>
      </c>
      <c r="B65" s="10">
        <v>2006</v>
      </c>
      <c r="C65" s="12">
        <v>9981</v>
      </c>
      <c r="D65" s="23"/>
      <c r="F65" s="8"/>
      <c r="G65" s="8"/>
      <c r="H65" s="8"/>
      <c r="I65" s="8"/>
      <c r="J65" s="8"/>
      <c r="K65" s="8"/>
      <c r="L65" s="8"/>
      <c r="M65" s="8"/>
    </row>
    <row r="66" spans="1:69" x14ac:dyDescent="0.25">
      <c r="A66" s="2">
        <v>27</v>
      </c>
      <c r="B66" s="10">
        <v>2007</v>
      </c>
      <c r="C66" s="12">
        <v>10261.653</v>
      </c>
      <c r="D66" s="23"/>
      <c r="F66" s="8"/>
      <c r="G66" s="8"/>
      <c r="H66" s="8"/>
      <c r="I66" s="8"/>
      <c r="J66" s="8"/>
      <c r="K66" s="8"/>
      <c r="L66" s="8"/>
      <c r="M66" s="8"/>
    </row>
    <row r="67" spans="1:69" x14ac:dyDescent="0.25">
      <c r="A67" s="2">
        <v>27</v>
      </c>
      <c r="B67" s="10">
        <v>2008</v>
      </c>
      <c r="C67" s="12">
        <v>9865</v>
      </c>
      <c r="D67" s="23"/>
      <c r="F67" s="8"/>
      <c r="G67" s="8"/>
      <c r="H67" s="8"/>
      <c r="I67" s="8"/>
      <c r="J67" s="8"/>
      <c r="K67" s="8"/>
      <c r="L67" s="8"/>
      <c r="M67" s="8"/>
    </row>
    <row r="68" spans="1:69" x14ac:dyDescent="0.25">
      <c r="A68" s="2">
        <v>27</v>
      </c>
      <c r="B68" s="10">
        <v>2009</v>
      </c>
      <c r="C68" s="12">
        <v>8965</v>
      </c>
      <c r="D68" s="23"/>
      <c r="F68" s="8"/>
      <c r="G68" s="8"/>
      <c r="H68" s="8"/>
      <c r="I68" s="8"/>
      <c r="J68" s="8"/>
      <c r="K68" s="8"/>
      <c r="L68" s="8"/>
      <c r="M68" s="8"/>
    </row>
    <row r="69" spans="1:69" x14ac:dyDescent="0.25">
      <c r="A69" s="2">
        <v>27</v>
      </c>
      <c r="B69" s="10">
        <v>2010</v>
      </c>
      <c r="C69" s="12">
        <v>10099</v>
      </c>
      <c r="D69" s="23"/>
      <c r="F69" s="8"/>
      <c r="G69" s="8"/>
      <c r="H69" s="8"/>
      <c r="I69" s="8"/>
      <c r="J69" s="8"/>
      <c r="K69" s="8"/>
      <c r="L69" s="8"/>
      <c r="M69" s="8"/>
    </row>
    <row r="70" spans="1:69" x14ac:dyDescent="0.25">
      <c r="A70" s="2">
        <v>27</v>
      </c>
      <c r="B70" s="10">
        <v>2011</v>
      </c>
      <c r="C70" s="12">
        <v>10293</v>
      </c>
      <c r="D70" s="23"/>
      <c r="F70" s="8"/>
      <c r="G70" s="8"/>
      <c r="H70" s="8"/>
      <c r="I70" s="8"/>
      <c r="J70" s="8"/>
      <c r="K70" s="8"/>
      <c r="L70" s="8"/>
      <c r="M70" s="8"/>
    </row>
    <row r="71" spans="1:69" x14ac:dyDescent="0.25">
      <c r="A71" s="2">
        <v>28</v>
      </c>
      <c r="B71" s="10">
        <v>2012</v>
      </c>
      <c r="C71" s="12">
        <v>9216</v>
      </c>
      <c r="D71" s="15">
        <v>0.8</v>
      </c>
      <c r="F71" s="8"/>
      <c r="G71" s="8"/>
      <c r="H71" s="8"/>
      <c r="I71" s="8"/>
      <c r="J71" s="8"/>
      <c r="K71" s="8"/>
      <c r="L71" s="8"/>
      <c r="M71" s="8"/>
    </row>
    <row r="72" spans="1:69" x14ac:dyDescent="0.25">
      <c r="A72" s="2">
        <v>28</v>
      </c>
      <c r="B72" s="10">
        <v>2013</v>
      </c>
      <c r="C72" s="12">
        <v>8893</v>
      </c>
      <c r="D72" s="14"/>
      <c r="F72" s="8"/>
      <c r="G72" s="8"/>
      <c r="H72" s="8"/>
      <c r="I72" s="8"/>
      <c r="J72" s="8"/>
      <c r="K72" s="8"/>
      <c r="L72" s="8"/>
      <c r="M72" s="8"/>
    </row>
    <row r="73" spans="1:69" x14ac:dyDescent="0.25">
      <c r="A73" s="2">
        <v>28</v>
      </c>
      <c r="B73" s="10">
        <v>2014</v>
      </c>
      <c r="C73" s="12">
        <v>9284</v>
      </c>
      <c r="D73" s="15">
        <v>0.82</v>
      </c>
      <c r="F73" s="8"/>
      <c r="G73" s="8"/>
      <c r="H73" s="8"/>
      <c r="I73" s="8"/>
      <c r="J73" s="8"/>
      <c r="K73" s="8"/>
      <c r="L73" s="8"/>
      <c r="M73" s="8"/>
    </row>
    <row r="74" spans="1:69" x14ac:dyDescent="0.25">
      <c r="A74" s="2">
        <v>28</v>
      </c>
      <c r="B74" s="10">
        <v>2015</v>
      </c>
      <c r="C74" s="12">
        <v>9641</v>
      </c>
      <c r="D74" s="14"/>
      <c r="F74" s="8"/>
      <c r="G74" s="8"/>
      <c r="H74" s="8"/>
      <c r="I74" s="8"/>
      <c r="J74" s="8"/>
      <c r="K74" s="8"/>
      <c r="L74" s="8"/>
      <c r="M74" s="8"/>
    </row>
    <row r="75" spans="1:69" x14ac:dyDescent="0.25">
      <c r="A75" s="2">
        <v>28</v>
      </c>
      <c r="B75" s="10">
        <v>2016</v>
      </c>
      <c r="C75" s="12">
        <v>9835</v>
      </c>
      <c r="D75" s="14"/>
      <c r="F75" s="8"/>
      <c r="G75" s="8"/>
      <c r="H75" s="8"/>
      <c r="I75" s="8"/>
      <c r="J75" s="8"/>
      <c r="K75" s="8"/>
      <c r="L75" s="8"/>
      <c r="M75" s="8"/>
    </row>
    <row r="76" spans="1:69" x14ac:dyDescent="0.25">
      <c r="A76" s="2">
        <v>28</v>
      </c>
      <c r="B76" s="10">
        <v>2017</v>
      </c>
      <c r="C76" s="12">
        <v>10665</v>
      </c>
      <c r="D76" s="14"/>
      <c r="E76" s="8"/>
      <c r="F76" s="8"/>
      <c r="G76" s="8"/>
      <c r="H76" s="8"/>
      <c r="I76" s="8"/>
      <c r="J76" s="8"/>
      <c r="K76" s="8"/>
      <c r="L76" s="8"/>
      <c r="M76" s="8"/>
    </row>
    <row r="77" spans="1:69" x14ac:dyDescent="0.25">
      <c r="A77" s="2">
        <v>28</v>
      </c>
      <c r="B77" s="10">
        <v>2018</v>
      </c>
      <c r="C77" s="12">
        <v>10643</v>
      </c>
      <c r="D77" s="15">
        <v>0.8</v>
      </c>
      <c r="E77" s="8"/>
      <c r="F77" s="8"/>
      <c r="G77" s="8"/>
      <c r="H77" s="8"/>
      <c r="I77" s="8"/>
      <c r="J77" s="8"/>
      <c r="K77" s="8"/>
      <c r="L77" s="8"/>
      <c r="M77" s="8"/>
    </row>
    <row r="78" spans="1:69" x14ac:dyDescent="0.25">
      <c r="A78" s="2">
        <v>28</v>
      </c>
      <c r="B78" s="10">
        <v>2019</v>
      </c>
      <c r="C78" s="12">
        <v>10840</v>
      </c>
      <c r="D78" s="15">
        <v>0.8</v>
      </c>
      <c r="E78" s="8"/>
      <c r="F78" s="8"/>
      <c r="G78" s="8"/>
      <c r="H78" s="8"/>
      <c r="I78" s="8"/>
      <c r="J78" s="8"/>
      <c r="K78" s="8"/>
      <c r="L78" s="8"/>
      <c r="M78" s="8"/>
    </row>
    <row r="79" spans="1:69" s="4" customFormat="1" x14ac:dyDescent="0.25">
      <c r="A79" s="18"/>
      <c r="B79" s="9"/>
      <c r="C79" s="8"/>
      <c r="D79" s="14"/>
      <c r="E79" s="8"/>
      <c r="F79" s="8"/>
      <c r="J79" s="8"/>
      <c r="K79" s="8"/>
      <c r="L79" s="8"/>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c r="BO79" s="6"/>
      <c r="BP79" s="6"/>
      <c r="BQ79" s="6"/>
    </row>
    <row r="80" spans="1:69" s="4" customFormat="1" x14ac:dyDescent="0.25">
      <c r="A80" s="18"/>
      <c r="B80" s="9"/>
      <c r="C80" s="8"/>
      <c r="D80" s="14"/>
      <c r="E80" s="8"/>
      <c r="F80" s="8"/>
      <c r="J80" s="8"/>
      <c r="K80" s="8"/>
      <c r="L80" s="8"/>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c r="BQ80" s="6"/>
    </row>
    <row r="81" spans="1:69" s="4" customFormat="1" x14ac:dyDescent="0.25">
      <c r="A81" s="18"/>
      <c r="B81" s="9"/>
      <c r="C81" s="8"/>
      <c r="E81" s="8"/>
      <c r="F81" s="8"/>
      <c r="J81" s="8"/>
      <c r="K81" s="8"/>
      <c r="L81" s="8"/>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6"/>
      <c r="BK81" s="6"/>
      <c r="BL81" s="6"/>
      <c r="BM81" s="6"/>
      <c r="BN81" s="6"/>
      <c r="BO81" s="6"/>
      <c r="BP81" s="6"/>
      <c r="BQ81" s="6"/>
    </row>
    <row r="82" spans="1:69" x14ac:dyDescent="0.25">
      <c r="D82" s="24"/>
      <c r="E82" s="8"/>
      <c r="F82" s="8"/>
    </row>
    <row r="83" spans="1:69" x14ac:dyDescent="0.25">
      <c r="E83" s="8"/>
      <c r="F83" s="8"/>
    </row>
    <row r="84" spans="1:69" x14ac:dyDescent="0.25">
      <c r="A84" s="18"/>
    </row>
    <row r="85" spans="1:69" x14ac:dyDescent="0.25">
      <c r="A85" s="18"/>
    </row>
    <row r="86" spans="1:69" x14ac:dyDescent="0.25">
      <c r="A86" s="18"/>
    </row>
    <row r="88" spans="1:69" s="4" customFormat="1" x14ac:dyDescent="0.25">
      <c r="A88" s="9"/>
      <c r="B88" s="9"/>
      <c r="C88" s="8"/>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c r="BO88" s="6"/>
      <c r="BP88" s="6"/>
      <c r="BQ88" s="6"/>
    </row>
    <row r="89" spans="1:69" s="4" customFormat="1" x14ac:dyDescent="0.25">
      <c r="A89" s="9"/>
      <c r="B89" s="9"/>
      <c r="C89" s="8"/>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6"/>
      <c r="BK89" s="6"/>
      <c r="BL89" s="6"/>
      <c r="BM89" s="6"/>
      <c r="BN89" s="6"/>
      <c r="BO89" s="6"/>
      <c r="BP89" s="6"/>
      <c r="BQ89" s="6"/>
    </row>
    <row r="93" spans="1:69" x14ac:dyDescent="0.25">
      <c r="A93" s="18"/>
    </row>
    <row r="94" spans="1:69" x14ac:dyDescent="0.25">
      <c r="A94" s="18"/>
    </row>
  </sheetData>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1BC36-79CC-403E-BDAB-F4ACF4DC04E2}">
  <dimension ref="A1:BL96"/>
  <sheetViews>
    <sheetView zoomScale="85" zoomScaleNormal="85" workbookViewId="0">
      <pane xSplit="2" ySplit="1" topLeftCell="C41" activePane="bottomRight" state="frozen"/>
      <selection pane="topRight" activeCell="C1" sqref="C1"/>
      <selection pane="bottomLeft" activeCell="A2" sqref="A2"/>
      <selection pane="bottomRight" activeCell="F11" sqref="F11"/>
    </sheetView>
  </sheetViews>
  <sheetFormatPr defaultColWidth="10.7109375" defaultRowHeight="15" x14ac:dyDescent="0.25"/>
  <cols>
    <col min="1" max="1" width="12.28515625" style="9" bestFit="1" customWidth="1"/>
    <col min="2" max="2" width="10" style="2" customWidth="1"/>
    <col min="3" max="4" width="24.140625" style="7" customWidth="1"/>
    <col min="5" max="5" width="24.140625" style="6" customWidth="1"/>
    <col min="6" max="16384" width="10.7109375" style="6"/>
  </cols>
  <sheetData>
    <row r="1" spans="1:5" s="17" customFormat="1" ht="30" x14ac:dyDescent="0.25">
      <c r="A1" s="21" t="s">
        <v>2</v>
      </c>
      <c r="B1" s="19" t="s">
        <v>0</v>
      </c>
      <c r="C1" s="5" t="s">
        <v>1</v>
      </c>
      <c r="D1" s="5" t="s">
        <v>4</v>
      </c>
      <c r="E1" s="5" t="s">
        <v>5</v>
      </c>
    </row>
    <row r="2" spans="1:5" s="1" customFormat="1" x14ac:dyDescent="0.25">
      <c r="A2" s="2">
        <v>6</v>
      </c>
      <c r="B2" s="10">
        <v>1945</v>
      </c>
      <c r="C2" s="3"/>
      <c r="D2" s="3"/>
    </row>
    <row r="3" spans="1:5" s="1" customFormat="1" x14ac:dyDescent="0.25">
      <c r="A3" s="2">
        <v>6</v>
      </c>
      <c r="B3" s="10">
        <v>1946</v>
      </c>
      <c r="C3" s="3"/>
      <c r="D3" s="3"/>
    </row>
    <row r="4" spans="1:5" s="1" customFormat="1" x14ac:dyDescent="0.25">
      <c r="A4" s="2">
        <v>6</v>
      </c>
      <c r="B4" s="10">
        <v>1947</v>
      </c>
      <c r="C4" s="3"/>
      <c r="D4" s="3"/>
    </row>
    <row r="5" spans="1:5" s="1" customFormat="1" x14ac:dyDescent="0.25">
      <c r="A5" s="2">
        <v>6</v>
      </c>
      <c r="B5" s="10">
        <v>1948</v>
      </c>
      <c r="C5" s="3"/>
      <c r="D5" s="3"/>
    </row>
    <row r="6" spans="1:5" s="1" customFormat="1" x14ac:dyDescent="0.25">
      <c r="A6" s="2">
        <v>6</v>
      </c>
      <c r="B6" s="10">
        <v>1949</v>
      </c>
      <c r="C6" s="3"/>
      <c r="D6" s="3"/>
    </row>
    <row r="7" spans="1:5" s="1" customFormat="1" x14ac:dyDescent="0.25">
      <c r="A7" s="2">
        <v>6</v>
      </c>
      <c r="B7" s="10">
        <v>1950</v>
      </c>
      <c r="C7" s="3"/>
      <c r="D7" s="3"/>
    </row>
    <row r="8" spans="1:5" s="1" customFormat="1" x14ac:dyDescent="0.25">
      <c r="A8" s="2">
        <v>6</v>
      </c>
      <c r="B8" s="10">
        <v>1951</v>
      </c>
      <c r="C8" s="3"/>
      <c r="D8" s="3"/>
    </row>
    <row r="9" spans="1:5" s="1" customFormat="1" x14ac:dyDescent="0.25">
      <c r="A9" s="2">
        <v>6</v>
      </c>
      <c r="B9" s="10">
        <v>1952</v>
      </c>
      <c r="C9" s="3"/>
      <c r="D9" s="3"/>
    </row>
    <row r="10" spans="1:5" s="1" customFormat="1" x14ac:dyDescent="0.25">
      <c r="A10" s="2">
        <v>6</v>
      </c>
      <c r="B10" s="10">
        <v>1953</v>
      </c>
      <c r="C10" s="3"/>
      <c r="D10" s="3"/>
    </row>
    <row r="11" spans="1:5" s="1" customFormat="1" x14ac:dyDescent="0.25">
      <c r="A11" s="2">
        <v>6</v>
      </c>
      <c r="B11" s="10">
        <v>1954</v>
      </c>
      <c r="C11" s="3"/>
      <c r="D11" s="3"/>
    </row>
    <row r="12" spans="1:5" s="1" customFormat="1" x14ac:dyDescent="0.25">
      <c r="A12" s="2">
        <v>6</v>
      </c>
      <c r="B12" s="10">
        <v>1955</v>
      </c>
      <c r="C12" s="3"/>
      <c r="D12" s="3"/>
    </row>
    <row r="13" spans="1:5" s="1" customFormat="1" x14ac:dyDescent="0.25">
      <c r="A13" s="2">
        <v>6</v>
      </c>
      <c r="B13" s="10">
        <v>1956</v>
      </c>
      <c r="C13" s="3"/>
      <c r="D13" s="3"/>
    </row>
    <row r="14" spans="1:5" s="1" customFormat="1" x14ac:dyDescent="0.25">
      <c r="A14" s="2">
        <v>6</v>
      </c>
      <c r="B14" s="10">
        <v>1957</v>
      </c>
      <c r="C14" s="3"/>
      <c r="D14" s="3"/>
    </row>
    <row r="15" spans="1:5" s="1" customFormat="1" x14ac:dyDescent="0.25">
      <c r="A15" s="2">
        <v>6</v>
      </c>
      <c r="B15" s="10">
        <v>1958</v>
      </c>
      <c r="C15" s="3"/>
      <c r="D15" s="3"/>
    </row>
    <row r="16" spans="1:5" s="1" customFormat="1" x14ac:dyDescent="0.25">
      <c r="A16" s="2">
        <v>6</v>
      </c>
      <c r="B16" s="10">
        <v>1959</v>
      </c>
      <c r="C16" s="3"/>
      <c r="D16" s="3"/>
    </row>
    <row r="17" spans="1:4" s="1" customFormat="1" x14ac:dyDescent="0.25">
      <c r="A17" s="2">
        <v>6</v>
      </c>
      <c r="B17" s="10">
        <v>1960</v>
      </c>
      <c r="C17" s="3"/>
      <c r="D17" s="3"/>
    </row>
    <row r="18" spans="1:4" s="1" customFormat="1" x14ac:dyDescent="0.25">
      <c r="A18" s="2">
        <v>6</v>
      </c>
      <c r="B18" s="10">
        <v>1961</v>
      </c>
      <c r="C18" s="3"/>
      <c r="D18" s="3"/>
    </row>
    <row r="19" spans="1:4" s="1" customFormat="1" x14ac:dyDescent="0.25">
      <c r="A19" s="2">
        <v>6</v>
      </c>
      <c r="B19" s="10">
        <v>1962</v>
      </c>
      <c r="C19" s="3"/>
      <c r="D19" s="3"/>
    </row>
    <row r="20" spans="1:4" s="1" customFormat="1" x14ac:dyDescent="0.25">
      <c r="A20" s="2">
        <v>6</v>
      </c>
      <c r="B20" s="10">
        <v>1963</v>
      </c>
      <c r="C20" s="3"/>
      <c r="D20" s="3"/>
    </row>
    <row r="21" spans="1:4" s="1" customFormat="1" x14ac:dyDescent="0.25">
      <c r="A21" s="2">
        <v>6</v>
      </c>
      <c r="B21" s="10">
        <v>1964</v>
      </c>
      <c r="C21" s="3"/>
      <c r="D21" s="3"/>
    </row>
    <row r="22" spans="1:4" s="1" customFormat="1" x14ac:dyDescent="0.25">
      <c r="A22" s="2">
        <v>6</v>
      </c>
      <c r="B22" s="10">
        <v>1965</v>
      </c>
      <c r="C22" s="3"/>
      <c r="D22" s="3"/>
    </row>
    <row r="23" spans="1:4" s="1" customFormat="1" x14ac:dyDescent="0.25">
      <c r="A23" s="2">
        <v>6</v>
      </c>
      <c r="B23" s="10">
        <v>1966</v>
      </c>
      <c r="C23" s="3"/>
      <c r="D23" s="3"/>
    </row>
    <row r="24" spans="1:4" s="1" customFormat="1" x14ac:dyDescent="0.25">
      <c r="A24" s="2">
        <v>6</v>
      </c>
      <c r="B24" s="10">
        <v>1967</v>
      </c>
      <c r="C24" s="3"/>
      <c r="D24" s="3"/>
    </row>
    <row r="25" spans="1:4" s="1" customFormat="1" x14ac:dyDescent="0.25">
      <c r="A25" s="2">
        <v>6</v>
      </c>
      <c r="B25" s="10">
        <v>1968</v>
      </c>
      <c r="C25" s="3"/>
      <c r="D25" s="3"/>
    </row>
    <row r="26" spans="1:4" s="1" customFormat="1" x14ac:dyDescent="0.25">
      <c r="A26" s="2">
        <v>6</v>
      </c>
      <c r="B26" s="10">
        <v>1969</v>
      </c>
      <c r="C26" s="3"/>
      <c r="D26" s="3"/>
    </row>
    <row r="27" spans="1:4" s="1" customFormat="1" x14ac:dyDescent="0.25">
      <c r="A27" s="2">
        <v>6</v>
      </c>
      <c r="B27" s="10">
        <v>1970</v>
      </c>
      <c r="C27" s="3"/>
      <c r="D27" s="3"/>
    </row>
    <row r="28" spans="1:4" s="1" customFormat="1" x14ac:dyDescent="0.25">
      <c r="A28" s="2">
        <v>6</v>
      </c>
      <c r="B28" s="10">
        <v>1971</v>
      </c>
      <c r="C28" s="3"/>
      <c r="D28" s="3"/>
    </row>
    <row r="29" spans="1:4" s="1" customFormat="1" x14ac:dyDescent="0.25">
      <c r="A29" s="2">
        <v>9</v>
      </c>
      <c r="B29" s="10">
        <v>1972</v>
      </c>
      <c r="C29" s="3"/>
      <c r="D29" s="3"/>
    </row>
    <row r="30" spans="1:4" s="1" customFormat="1" x14ac:dyDescent="0.25">
      <c r="A30" s="2">
        <v>9</v>
      </c>
      <c r="B30" s="10">
        <v>1973</v>
      </c>
      <c r="C30" s="3"/>
      <c r="D30" s="3"/>
    </row>
    <row r="31" spans="1:4" s="1" customFormat="1" x14ac:dyDescent="0.25">
      <c r="A31" s="2">
        <v>9</v>
      </c>
      <c r="B31" s="10">
        <v>1974</v>
      </c>
      <c r="C31" s="3"/>
      <c r="D31" s="3"/>
    </row>
    <row r="32" spans="1:4" s="1" customFormat="1" x14ac:dyDescent="0.25">
      <c r="A32" s="2">
        <v>9</v>
      </c>
      <c r="B32" s="10">
        <v>1975</v>
      </c>
      <c r="C32" s="3"/>
      <c r="D32" s="3"/>
    </row>
    <row r="33" spans="1:4" s="1" customFormat="1" x14ac:dyDescent="0.25">
      <c r="A33" s="2">
        <v>9</v>
      </c>
      <c r="B33" s="10">
        <v>1976</v>
      </c>
      <c r="C33" s="3"/>
      <c r="D33" s="3"/>
    </row>
    <row r="34" spans="1:4" s="1" customFormat="1" x14ac:dyDescent="0.25">
      <c r="A34" s="2">
        <v>9</v>
      </c>
      <c r="B34" s="10">
        <v>1977</v>
      </c>
      <c r="C34" s="3"/>
      <c r="D34" s="3"/>
    </row>
    <row r="35" spans="1:4" s="1" customFormat="1" x14ac:dyDescent="0.25">
      <c r="A35" s="2">
        <v>9</v>
      </c>
      <c r="B35" s="10">
        <v>1978</v>
      </c>
      <c r="C35" s="3"/>
      <c r="D35" s="3"/>
    </row>
    <row r="36" spans="1:4" s="1" customFormat="1" x14ac:dyDescent="0.25">
      <c r="A36" s="2">
        <v>9</v>
      </c>
      <c r="B36" s="10">
        <v>1979</v>
      </c>
      <c r="C36" s="3"/>
      <c r="D36" s="3"/>
    </row>
    <row r="37" spans="1:4" s="1" customFormat="1" x14ac:dyDescent="0.25">
      <c r="A37" s="2">
        <v>10</v>
      </c>
      <c r="B37" s="10">
        <v>1980</v>
      </c>
      <c r="C37" s="3"/>
      <c r="D37" s="7"/>
    </row>
    <row r="38" spans="1:4" s="1" customFormat="1" x14ac:dyDescent="0.25">
      <c r="A38" s="2">
        <v>10</v>
      </c>
      <c r="B38" s="10">
        <v>1981</v>
      </c>
      <c r="C38" s="3"/>
      <c r="D38" s="7"/>
    </row>
    <row r="39" spans="1:4" s="1" customFormat="1" x14ac:dyDescent="0.25">
      <c r="A39" s="2">
        <v>10</v>
      </c>
      <c r="B39" s="10">
        <v>1982</v>
      </c>
      <c r="C39" s="3"/>
      <c r="D39" s="7"/>
    </row>
    <row r="40" spans="1:4" s="1" customFormat="1" x14ac:dyDescent="0.25">
      <c r="A40" s="2">
        <v>10</v>
      </c>
      <c r="B40" s="10">
        <v>1983</v>
      </c>
      <c r="C40" s="3"/>
      <c r="D40" s="7"/>
    </row>
    <row r="41" spans="1:4" s="1" customFormat="1" x14ac:dyDescent="0.25">
      <c r="A41" s="2">
        <v>10</v>
      </c>
      <c r="B41" s="10">
        <v>1984</v>
      </c>
      <c r="C41" s="3"/>
      <c r="D41" s="7"/>
    </row>
    <row r="42" spans="1:4" s="1" customFormat="1" x14ac:dyDescent="0.25">
      <c r="A42" s="2">
        <v>10</v>
      </c>
      <c r="B42" s="10">
        <v>1985</v>
      </c>
      <c r="C42" s="3"/>
      <c r="D42" s="7"/>
    </row>
    <row r="43" spans="1:4" s="1" customFormat="1" x14ac:dyDescent="0.25">
      <c r="A43" s="2">
        <v>12</v>
      </c>
      <c r="B43" s="10">
        <v>1986</v>
      </c>
      <c r="C43" s="3"/>
      <c r="D43" s="7"/>
    </row>
    <row r="44" spans="1:4" s="1" customFormat="1" x14ac:dyDescent="0.25">
      <c r="A44" s="2">
        <v>12</v>
      </c>
      <c r="B44" s="10">
        <v>1987</v>
      </c>
      <c r="C44" s="3"/>
      <c r="D44" s="7"/>
    </row>
    <row r="45" spans="1:4" s="1" customFormat="1" x14ac:dyDescent="0.25">
      <c r="A45" s="2">
        <v>12</v>
      </c>
      <c r="B45" s="10">
        <v>1988</v>
      </c>
      <c r="C45" s="3"/>
      <c r="D45" s="7"/>
    </row>
    <row r="46" spans="1:4" s="1" customFormat="1" x14ac:dyDescent="0.25">
      <c r="A46" s="2">
        <v>12</v>
      </c>
      <c r="B46" s="10">
        <v>1989</v>
      </c>
      <c r="C46" s="3"/>
      <c r="D46" s="7"/>
    </row>
    <row r="47" spans="1:4" s="1" customFormat="1" x14ac:dyDescent="0.25">
      <c r="A47" s="2">
        <v>12</v>
      </c>
      <c r="B47" s="10">
        <v>1990</v>
      </c>
      <c r="C47" s="3"/>
      <c r="D47" s="7"/>
    </row>
    <row r="48" spans="1:4" s="1" customFormat="1" x14ac:dyDescent="0.25">
      <c r="A48" s="2">
        <v>12</v>
      </c>
      <c r="B48" s="10">
        <v>1991</v>
      </c>
      <c r="C48" s="3"/>
      <c r="D48" s="7"/>
    </row>
    <row r="49" spans="1:6" s="1" customFormat="1" x14ac:dyDescent="0.25">
      <c r="A49" s="2">
        <v>12</v>
      </c>
      <c r="B49" s="10">
        <v>1992</v>
      </c>
      <c r="C49" s="3"/>
      <c r="D49" s="8"/>
    </row>
    <row r="50" spans="1:6" s="1" customFormat="1" x14ac:dyDescent="0.25">
      <c r="A50" s="2">
        <v>12</v>
      </c>
      <c r="B50" s="10">
        <v>1993</v>
      </c>
      <c r="C50" s="3"/>
      <c r="D50" s="8"/>
    </row>
    <row r="51" spans="1:6" s="1" customFormat="1" x14ac:dyDescent="0.25">
      <c r="A51" s="2">
        <v>12</v>
      </c>
      <c r="B51" s="10">
        <v>1994</v>
      </c>
      <c r="C51" s="3"/>
      <c r="D51" s="8"/>
    </row>
    <row r="52" spans="1:6" s="1" customFormat="1" x14ac:dyDescent="0.25">
      <c r="A52" s="2">
        <v>12</v>
      </c>
      <c r="B52" s="10">
        <v>1995</v>
      </c>
      <c r="C52" s="3"/>
      <c r="D52" s="8"/>
    </row>
    <row r="53" spans="1:6" s="1" customFormat="1" x14ac:dyDescent="0.25">
      <c r="A53" s="2">
        <v>15</v>
      </c>
      <c r="B53" s="10">
        <v>1995</v>
      </c>
      <c r="C53" s="3"/>
      <c r="D53" s="8"/>
    </row>
    <row r="54" spans="1:6" s="1" customFormat="1" x14ac:dyDescent="0.25">
      <c r="A54" s="2">
        <v>15</v>
      </c>
      <c r="B54" s="10">
        <v>1996</v>
      </c>
      <c r="C54" s="3"/>
      <c r="D54" s="8"/>
    </row>
    <row r="55" spans="1:6" s="1" customFormat="1" x14ac:dyDescent="0.25">
      <c r="A55" s="2">
        <v>15</v>
      </c>
      <c r="B55" s="10">
        <v>1997</v>
      </c>
      <c r="C55" s="3"/>
      <c r="D55" s="8"/>
    </row>
    <row r="56" spans="1:6" s="1" customFormat="1" x14ac:dyDescent="0.25">
      <c r="A56" s="2">
        <v>15</v>
      </c>
      <c r="B56" s="10">
        <v>1998</v>
      </c>
      <c r="C56" s="3"/>
      <c r="D56" s="7">
        <f>941.569+213.195</f>
        <v>1154.7639999999999</v>
      </c>
    </row>
    <row r="57" spans="1:6" s="1" customFormat="1" x14ac:dyDescent="0.25">
      <c r="A57" s="2">
        <v>15</v>
      </c>
      <c r="B57" s="10">
        <v>1999</v>
      </c>
      <c r="C57" s="3"/>
      <c r="D57" s="7">
        <f>945.255+271.208</f>
        <v>1216.463</v>
      </c>
    </row>
    <row r="58" spans="1:6" s="1" customFormat="1" x14ac:dyDescent="0.25">
      <c r="A58" s="2">
        <v>15</v>
      </c>
      <c r="B58" s="10">
        <v>2000</v>
      </c>
      <c r="C58" s="3"/>
      <c r="D58" s="7"/>
    </row>
    <row r="59" spans="1:6" s="1" customFormat="1" x14ac:dyDescent="0.25">
      <c r="A59" s="2">
        <v>15</v>
      </c>
      <c r="B59" s="10">
        <v>2001</v>
      </c>
      <c r="D59" s="7"/>
    </row>
    <row r="60" spans="1:6" s="1" customFormat="1" x14ac:dyDescent="0.25">
      <c r="A60" s="2">
        <v>15</v>
      </c>
      <c r="B60" s="10">
        <v>2002</v>
      </c>
      <c r="C60" s="3"/>
      <c r="D60" s="7"/>
    </row>
    <row r="61" spans="1:6" s="1" customFormat="1" x14ac:dyDescent="0.25">
      <c r="A61" s="2">
        <v>15</v>
      </c>
      <c r="B61" s="10">
        <v>2003</v>
      </c>
      <c r="C61" s="3"/>
      <c r="D61" s="7"/>
      <c r="F61" s="13"/>
    </row>
    <row r="62" spans="1:6" s="1" customFormat="1" x14ac:dyDescent="0.25">
      <c r="A62" s="2">
        <v>27</v>
      </c>
      <c r="B62" s="10">
        <v>2003</v>
      </c>
      <c r="C62" s="7">
        <v>790.90893583649995</v>
      </c>
      <c r="D62" s="7">
        <v>704.35699999999997</v>
      </c>
      <c r="F62" s="13"/>
    </row>
    <row r="63" spans="1:6" s="1" customFormat="1" x14ac:dyDescent="0.25">
      <c r="A63" s="2">
        <v>27</v>
      </c>
      <c r="B63" s="10">
        <v>2004</v>
      </c>
      <c r="C63" s="7">
        <v>934.63890502670006</v>
      </c>
      <c r="D63" s="6"/>
      <c r="F63" s="13"/>
    </row>
    <row r="64" spans="1:6" s="1" customFormat="1" x14ac:dyDescent="0.25">
      <c r="A64" s="2">
        <v>27</v>
      </c>
      <c r="B64" s="10">
        <v>2005</v>
      </c>
      <c r="C64" s="7">
        <v>869.2332499173001</v>
      </c>
      <c r="D64" s="6"/>
      <c r="F64" s="13"/>
    </row>
    <row r="65" spans="1:6" s="1" customFormat="1" x14ac:dyDescent="0.25">
      <c r="A65" s="2">
        <v>27</v>
      </c>
      <c r="B65" s="10">
        <v>2006</v>
      </c>
      <c r="C65" s="3">
        <f t="shared" ref="C65:C70" si="0">D65+E65</f>
        <v>1013.396</v>
      </c>
      <c r="D65" s="7">
        <v>586.322</v>
      </c>
      <c r="E65" s="3">
        <v>427.07400000000001</v>
      </c>
      <c r="F65" s="13"/>
    </row>
    <row r="66" spans="1:6" s="1" customFormat="1" x14ac:dyDescent="0.25">
      <c r="A66" s="2">
        <v>27</v>
      </c>
      <c r="B66" s="10">
        <v>2007</v>
      </c>
      <c r="C66" s="3">
        <f t="shared" si="0"/>
        <v>1741.2279999999998</v>
      </c>
      <c r="D66" s="7">
        <v>1113.5429999999999</v>
      </c>
      <c r="E66" s="3">
        <v>627.68499999999995</v>
      </c>
      <c r="F66" s="13"/>
    </row>
    <row r="67" spans="1:6" s="1" customFormat="1" x14ac:dyDescent="0.25">
      <c r="A67" s="2">
        <v>27</v>
      </c>
      <c r="B67" s="10">
        <v>2008</v>
      </c>
      <c r="C67" s="3">
        <f t="shared" si="0"/>
        <v>1494.61</v>
      </c>
      <c r="D67" s="7">
        <v>820.62699999999995</v>
      </c>
      <c r="E67" s="3">
        <v>673.98299999999995</v>
      </c>
      <c r="F67" s="13"/>
    </row>
    <row r="68" spans="1:6" s="1" customFormat="1" x14ac:dyDescent="0.25">
      <c r="A68" s="2">
        <v>27</v>
      </c>
      <c r="B68" s="10">
        <v>2009</v>
      </c>
      <c r="C68" s="3">
        <f t="shared" si="0"/>
        <v>1085.712</v>
      </c>
      <c r="D68" s="7">
        <v>543.71500000000003</v>
      </c>
      <c r="E68" s="3">
        <v>541.99699999999996</v>
      </c>
      <c r="F68" s="13"/>
    </row>
    <row r="69" spans="1:6" s="1" customFormat="1" x14ac:dyDescent="0.25">
      <c r="A69" s="2">
        <v>27</v>
      </c>
      <c r="B69" s="10">
        <v>2010</v>
      </c>
      <c r="C69" s="3">
        <f t="shared" si="0"/>
        <v>1145.9780000000001</v>
      </c>
      <c r="D69" s="7">
        <v>507.49700000000001</v>
      </c>
      <c r="E69" s="3">
        <v>638.48099999999999</v>
      </c>
      <c r="F69" s="13"/>
    </row>
    <row r="70" spans="1:6" s="1" customFormat="1" x14ac:dyDescent="0.25">
      <c r="A70" s="2">
        <v>27</v>
      </c>
      <c r="B70" s="10">
        <v>2011</v>
      </c>
      <c r="C70" s="3">
        <f t="shared" si="0"/>
        <v>1180.7739999999999</v>
      </c>
      <c r="D70" s="7">
        <v>517.15700000000004</v>
      </c>
      <c r="E70" s="3">
        <v>663.61699999999996</v>
      </c>
      <c r="F70" s="13"/>
    </row>
    <row r="71" spans="1:6" s="1" customFormat="1" x14ac:dyDescent="0.25">
      <c r="A71" s="2">
        <v>28</v>
      </c>
      <c r="B71" s="10">
        <v>2012</v>
      </c>
      <c r="C71" s="3">
        <f t="shared" ref="C71:C77" si="1">E71+D71</f>
        <v>1004.049</v>
      </c>
      <c r="D71" s="3">
        <v>378.505</v>
      </c>
      <c r="E71" s="3">
        <v>625.54399999999998</v>
      </c>
      <c r="F71" s="13"/>
    </row>
    <row r="72" spans="1:6" s="1" customFormat="1" x14ac:dyDescent="0.25">
      <c r="A72" s="2">
        <v>28</v>
      </c>
      <c r="B72" s="10">
        <v>2013</v>
      </c>
      <c r="C72" s="3">
        <f t="shared" si="1"/>
        <v>946.01599999999996</v>
      </c>
      <c r="D72" s="3">
        <v>290.38400000000001</v>
      </c>
      <c r="E72" s="3">
        <v>655.63199999999995</v>
      </c>
      <c r="F72" s="13"/>
    </row>
    <row r="73" spans="1:6" s="1" customFormat="1" x14ac:dyDescent="0.25">
      <c r="A73" s="2">
        <v>28</v>
      </c>
      <c r="B73" s="10">
        <v>2014</v>
      </c>
      <c r="C73" s="3">
        <f t="shared" si="1"/>
        <v>1034.6280000000002</v>
      </c>
      <c r="D73" s="3">
        <v>327.24400000000003</v>
      </c>
      <c r="E73" s="3">
        <v>707.38400000000001</v>
      </c>
      <c r="F73" s="13"/>
    </row>
    <row r="74" spans="1:6" s="1" customFormat="1" x14ac:dyDescent="0.25">
      <c r="A74" s="2">
        <v>28</v>
      </c>
      <c r="B74" s="10">
        <v>2015</v>
      </c>
      <c r="C74" s="3">
        <f t="shared" si="1"/>
        <v>1079.1000000000001</v>
      </c>
      <c r="D74" s="3">
        <v>366.73200000000003</v>
      </c>
      <c r="E74" s="3">
        <v>712.36800000000005</v>
      </c>
      <c r="F74" s="13"/>
    </row>
    <row r="75" spans="1:6" s="1" customFormat="1" x14ac:dyDescent="0.25">
      <c r="A75" s="2">
        <v>28</v>
      </c>
      <c r="B75" s="10">
        <v>2016</v>
      </c>
      <c r="C75" s="3">
        <f t="shared" si="1"/>
        <v>1255.011</v>
      </c>
      <c r="D75" s="3">
        <v>540.10900000000004</v>
      </c>
      <c r="E75" s="3">
        <v>714.90200000000004</v>
      </c>
      <c r="F75" s="13"/>
    </row>
    <row r="76" spans="1:6" s="1" customFormat="1" x14ac:dyDescent="0.25">
      <c r="A76" s="2">
        <v>28</v>
      </c>
      <c r="B76" s="10">
        <v>2017</v>
      </c>
      <c r="C76" s="3">
        <f t="shared" si="1"/>
        <v>1534.989</v>
      </c>
      <c r="D76" s="3">
        <v>730.62099999999998</v>
      </c>
      <c r="E76" s="3">
        <v>804.36800000000005</v>
      </c>
      <c r="F76" s="13"/>
    </row>
    <row r="77" spans="1:6" s="1" customFormat="1" x14ac:dyDescent="0.25">
      <c r="A77" s="2">
        <v>28</v>
      </c>
      <c r="B77" s="10">
        <v>2018</v>
      </c>
      <c r="C77" s="3">
        <f t="shared" si="1"/>
        <v>1673.6289999999999</v>
      </c>
      <c r="D77" s="3">
        <v>764.327</v>
      </c>
      <c r="E77" s="3">
        <v>909.30200000000002</v>
      </c>
    </row>
    <row r="78" spans="1:6" s="1" customFormat="1" x14ac:dyDescent="0.25">
      <c r="A78" s="2">
        <v>28</v>
      </c>
      <c r="B78" s="10">
        <v>2019</v>
      </c>
      <c r="C78" s="3"/>
      <c r="D78" s="3"/>
    </row>
    <row r="79" spans="1:6" s="1" customFormat="1" x14ac:dyDescent="0.25"/>
    <row r="80" spans="1:6" s="1" customFormat="1" x14ac:dyDescent="0.25"/>
    <row r="81" spans="1:64" s="4" customFormat="1" x14ac:dyDescent="0.25">
      <c r="A81" s="18"/>
      <c r="B81" s="2"/>
      <c r="C81" s="7"/>
      <c r="D81" s="7"/>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6"/>
      <c r="BK81" s="6"/>
      <c r="BL81" s="6"/>
    </row>
    <row r="82" spans="1:64" s="4" customFormat="1" x14ac:dyDescent="0.25">
      <c r="A82" s="18"/>
      <c r="B82" s="2"/>
      <c r="C82" s="7"/>
      <c r="D82" s="7"/>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6"/>
      <c r="BK82" s="6"/>
      <c r="BL82" s="6"/>
    </row>
    <row r="83" spans="1:64" s="4" customFormat="1" x14ac:dyDescent="0.25">
      <c r="A83" s="18"/>
      <c r="B83" s="2"/>
      <c r="C83" s="7"/>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6"/>
      <c r="BK83" s="6"/>
      <c r="BL83" s="6"/>
    </row>
    <row r="86" spans="1:64" x14ac:dyDescent="0.25">
      <c r="A86" s="18"/>
    </row>
    <row r="87" spans="1:64" x14ac:dyDescent="0.25">
      <c r="A87" s="18"/>
    </row>
    <row r="88" spans="1:64" x14ac:dyDescent="0.25">
      <c r="A88" s="18"/>
    </row>
    <row r="90" spans="1:64" s="4" customFormat="1" x14ac:dyDescent="0.25">
      <c r="A90" s="9"/>
      <c r="B90" s="2"/>
      <c r="C90" s="7"/>
      <c r="D90" s="7"/>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6"/>
      <c r="BK90" s="6"/>
      <c r="BL90" s="6"/>
    </row>
    <row r="91" spans="1:64" s="4" customFormat="1" x14ac:dyDescent="0.25">
      <c r="A91" s="9"/>
      <c r="B91" s="2"/>
      <c r="C91" s="7"/>
      <c r="D91" s="7"/>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6"/>
      <c r="BK91" s="6"/>
      <c r="BL91" s="6"/>
    </row>
    <row r="95" spans="1:64" x14ac:dyDescent="0.25">
      <c r="A95" s="18"/>
    </row>
    <row r="96" spans="1:64" x14ac:dyDescent="0.25">
      <c r="A96" s="18"/>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29125-5F59-4D2B-B790-D44D45AA199C}">
  <dimension ref="A1:BR98"/>
  <sheetViews>
    <sheetView zoomScale="70" zoomScaleNormal="70" workbookViewId="0">
      <pane xSplit="2" ySplit="1" topLeftCell="C2" activePane="bottomRight" state="frozen"/>
      <selection pane="topRight" activeCell="C1" sqref="C1"/>
      <selection pane="bottomLeft" activeCell="A2" sqref="A2"/>
      <selection pane="bottomRight" activeCell="D12" sqref="D12"/>
    </sheetView>
  </sheetViews>
  <sheetFormatPr defaultColWidth="10.7109375" defaultRowHeight="15" x14ac:dyDescent="0.25"/>
  <cols>
    <col min="1" max="1" width="12.28515625" style="9" bestFit="1" customWidth="1"/>
    <col min="2" max="2" width="9.28515625" style="9" customWidth="1"/>
    <col min="3" max="5" width="19.7109375" style="7" customWidth="1"/>
    <col min="6" max="16384" width="10.7109375" style="6"/>
  </cols>
  <sheetData>
    <row r="1" spans="1:5" s="20" customFormat="1" ht="30" x14ac:dyDescent="0.25">
      <c r="A1" s="21" t="s">
        <v>2</v>
      </c>
      <c r="B1" s="19" t="s">
        <v>0</v>
      </c>
      <c r="C1" s="5" t="s">
        <v>1</v>
      </c>
      <c r="D1" s="5" t="s">
        <v>4</v>
      </c>
      <c r="E1" s="5" t="s">
        <v>5</v>
      </c>
    </row>
    <row r="2" spans="1:5" x14ac:dyDescent="0.25">
      <c r="A2" s="2">
        <v>6</v>
      </c>
      <c r="B2" s="10">
        <v>1945</v>
      </c>
    </row>
    <row r="3" spans="1:5" x14ac:dyDescent="0.25">
      <c r="A3" s="2">
        <v>6</v>
      </c>
      <c r="B3" s="10">
        <v>1946</v>
      </c>
    </row>
    <row r="4" spans="1:5" x14ac:dyDescent="0.25">
      <c r="A4" s="2">
        <v>6</v>
      </c>
      <c r="B4" s="10">
        <v>1947</v>
      </c>
    </row>
    <row r="5" spans="1:5" x14ac:dyDescent="0.25">
      <c r="A5" s="2">
        <v>6</v>
      </c>
      <c r="B5" s="10">
        <v>1948</v>
      </c>
    </row>
    <row r="6" spans="1:5" x14ac:dyDescent="0.25">
      <c r="A6" s="2">
        <v>6</v>
      </c>
      <c r="B6" s="10">
        <v>1949</v>
      </c>
    </row>
    <row r="7" spans="1:5" x14ac:dyDescent="0.25">
      <c r="A7" s="2">
        <v>6</v>
      </c>
      <c r="B7" s="10">
        <v>1950</v>
      </c>
    </row>
    <row r="8" spans="1:5" x14ac:dyDescent="0.25">
      <c r="A8" s="2">
        <v>6</v>
      </c>
      <c r="B8" s="10">
        <v>1951</v>
      </c>
    </row>
    <row r="9" spans="1:5" x14ac:dyDescent="0.25">
      <c r="A9" s="2">
        <v>6</v>
      </c>
      <c r="B9" s="10">
        <v>1952</v>
      </c>
    </row>
    <row r="10" spans="1:5" x14ac:dyDescent="0.25">
      <c r="A10" s="2">
        <v>6</v>
      </c>
      <c r="B10" s="10">
        <v>1953</v>
      </c>
    </row>
    <row r="11" spans="1:5" x14ac:dyDescent="0.25">
      <c r="A11" s="2">
        <v>6</v>
      </c>
      <c r="B11" s="10">
        <v>1954</v>
      </c>
      <c r="C11" s="8"/>
      <c r="D11" s="8"/>
      <c r="E11" s="8"/>
    </row>
    <row r="12" spans="1:5" x14ac:dyDescent="0.25">
      <c r="A12" s="2">
        <v>6</v>
      </c>
      <c r="B12" s="10">
        <v>1955</v>
      </c>
      <c r="C12" s="8"/>
      <c r="D12" s="8"/>
      <c r="E12" s="8"/>
    </row>
    <row r="13" spans="1:5" x14ac:dyDescent="0.25">
      <c r="A13" s="2">
        <v>6</v>
      </c>
      <c r="B13" s="10">
        <v>1956</v>
      </c>
      <c r="C13" s="8"/>
      <c r="D13" s="8"/>
      <c r="E13" s="8"/>
    </row>
    <row r="14" spans="1:5" x14ac:dyDescent="0.25">
      <c r="A14" s="2">
        <v>6</v>
      </c>
      <c r="B14" s="10">
        <v>1957</v>
      </c>
      <c r="C14" s="8"/>
      <c r="D14" s="8"/>
      <c r="E14" s="8"/>
    </row>
    <row r="15" spans="1:5" x14ac:dyDescent="0.25">
      <c r="A15" s="2">
        <v>6</v>
      </c>
      <c r="B15" s="10">
        <v>1958</v>
      </c>
      <c r="C15" s="8"/>
      <c r="D15" s="8"/>
      <c r="E15" s="8"/>
    </row>
    <row r="16" spans="1:5" x14ac:dyDescent="0.25">
      <c r="A16" s="2">
        <v>6</v>
      </c>
      <c r="B16" s="10">
        <v>1959</v>
      </c>
      <c r="C16" s="8"/>
      <c r="D16" s="8"/>
      <c r="E16" s="8"/>
    </row>
    <row r="17" spans="1:5" x14ac:dyDescent="0.25">
      <c r="A17" s="2">
        <v>6</v>
      </c>
      <c r="B17" s="10">
        <v>1960</v>
      </c>
      <c r="C17" s="8"/>
      <c r="D17" s="8"/>
      <c r="E17" s="8"/>
    </row>
    <row r="18" spans="1:5" x14ac:dyDescent="0.25">
      <c r="A18" s="2">
        <v>6</v>
      </c>
      <c r="B18" s="10">
        <v>1961</v>
      </c>
      <c r="C18" s="8"/>
      <c r="D18" s="8"/>
      <c r="E18" s="8"/>
    </row>
    <row r="19" spans="1:5" x14ac:dyDescent="0.25">
      <c r="A19" s="2">
        <v>6</v>
      </c>
      <c r="B19" s="10">
        <v>1962</v>
      </c>
      <c r="C19" s="8"/>
      <c r="D19" s="8"/>
      <c r="E19" s="8"/>
    </row>
    <row r="20" spans="1:5" x14ac:dyDescent="0.25">
      <c r="A20" s="2">
        <v>6</v>
      </c>
      <c r="B20" s="10">
        <v>1963</v>
      </c>
      <c r="C20" s="8"/>
      <c r="D20" s="8"/>
      <c r="E20" s="8"/>
    </row>
    <row r="21" spans="1:5" x14ac:dyDescent="0.25">
      <c r="A21" s="2">
        <v>6</v>
      </c>
      <c r="B21" s="10">
        <v>1964</v>
      </c>
      <c r="C21" s="8"/>
      <c r="D21" s="8"/>
      <c r="E21" s="8"/>
    </row>
    <row r="22" spans="1:5" x14ac:dyDescent="0.25">
      <c r="A22" s="2">
        <v>6</v>
      </c>
      <c r="B22" s="10">
        <v>1965</v>
      </c>
      <c r="C22" s="8"/>
      <c r="D22" s="8"/>
      <c r="E22" s="8"/>
    </row>
    <row r="23" spans="1:5" x14ac:dyDescent="0.25">
      <c r="A23" s="2">
        <v>6</v>
      </c>
      <c r="B23" s="10">
        <v>1966</v>
      </c>
      <c r="C23" s="8"/>
      <c r="D23" s="8"/>
      <c r="E23" s="8"/>
    </row>
    <row r="24" spans="1:5" x14ac:dyDescent="0.25">
      <c r="A24" s="2">
        <v>6</v>
      </c>
      <c r="B24" s="10">
        <v>1967</v>
      </c>
      <c r="C24" s="8"/>
      <c r="D24" s="8"/>
      <c r="E24" s="8"/>
    </row>
    <row r="25" spans="1:5" x14ac:dyDescent="0.25">
      <c r="A25" s="2">
        <v>6</v>
      </c>
      <c r="B25" s="10">
        <v>1968</v>
      </c>
      <c r="C25" s="8"/>
      <c r="D25" s="8"/>
      <c r="E25" s="8"/>
    </row>
    <row r="26" spans="1:5" x14ac:dyDescent="0.25">
      <c r="A26" s="2">
        <v>6</v>
      </c>
      <c r="B26" s="10">
        <v>1969</v>
      </c>
      <c r="C26" s="8"/>
      <c r="D26" s="8"/>
      <c r="E26" s="8"/>
    </row>
    <row r="27" spans="1:5" x14ac:dyDescent="0.25">
      <c r="A27" s="2">
        <v>6</v>
      </c>
      <c r="B27" s="10">
        <v>1970</v>
      </c>
      <c r="C27" s="8"/>
      <c r="D27" s="8"/>
      <c r="E27" s="8"/>
    </row>
    <row r="28" spans="1:5" x14ac:dyDescent="0.25">
      <c r="A28" s="2">
        <v>6</v>
      </c>
      <c r="B28" s="10">
        <v>1971</v>
      </c>
      <c r="C28" s="8"/>
      <c r="D28" s="8"/>
      <c r="E28" s="8"/>
    </row>
    <row r="29" spans="1:5" x14ac:dyDescent="0.25">
      <c r="A29" s="2">
        <v>9</v>
      </c>
      <c r="B29" s="10">
        <v>1972</v>
      </c>
      <c r="C29" s="8"/>
      <c r="D29" s="8"/>
      <c r="E29" s="8"/>
    </row>
    <row r="30" spans="1:5" x14ac:dyDescent="0.25">
      <c r="A30" s="2">
        <v>9</v>
      </c>
      <c r="B30" s="10">
        <v>1973</v>
      </c>
      <c r="C30" s="8"/>
      <c r="D30" s="8"/>
      <c r="E30" s="8"/>
    </row>
    <row r="31" spans="1:5" x14ac:dyDescent="0.25">
      <c r="A31" s="2">
        <v>9</v>
      </c>
      <c r="B31" s="10">
        <v>1974</v>
      </c>
      <c r="C31" s="8"/>
      <c r="D31" s="8"/>
      <c r="E31" s="8"/>
    </row>
    <row r="32" spans="1:5" x14ac:dyDescent="0.25">
      <c r="A32" s="2">
        <v>9</v>
      </c>
      <c r="B32" s="10">
        <v>1975</v>
      </c>
      <c r="C32" s="8"/>
      <c r="D32" s="8"/>
      <c r="E32" s="8"/>
    </row>
    <row r="33" spans="1:6" x14ac:dyDescent="0.25">
      <c r="A33" s="2">
        <v>9</v>
      </c>
      <c r="B33" s="10">
        <v>1976</v>
      </c>
      <c r="C33" s="8"/>
      <c r="D33" s="8"/>
      <c r="E33" s="8"/>
    </row>
    <row r="34" spans="1:6" x14ac:dyDescent="0.25">
      <c r="A34" s="2">
        <v>9</v>
      </c>
      <c r="B34" s="10">
        <v>1977</v>
      </c>
      <c r="C34" s="8"/>
      <c r="D34" s="8"/>
      <c r="E34" s="8"/>
    </row>
    <row r="35" spans="1:6" x14ac:dyDescent="0.25">
      <c r="A35" s="2">
        <v>9</v>
      </c>
      <c r="B35" s="10">
        <v>1978</v>
      </c>
      <c r="C35" s="8"/>
      <c r="D35" s="8"/>
      <c r="E35" s="8"/>
    </row>
    <row r="36" spans="1:6" x14ac:dyDescent="0.25">
      <c r="A36" s="2">
        <v>9</v>
      </c>
      <c r="B36" s="10">
        <v>1979</v>
      </c>
      <c r="C36" s="8"/>
      <c r="D36" s="8"/>
      <c r="E36" s="8"/>
    </row>
    <row r="37" spans="1:6" x14ac:dyDescent="0.25">
      <c r="A37" s="2">
        <v>10</v>
      </c>
      <c r="B37" s="10">
        <v>1980</v>
      </c>
      <c r="C37" s="8"/>
      <c r="D37" s="8"/>
      <c r="E37" s="8"/>
    </row>
    <row r="38" spans="1:6" x14ac:dyDescent="0.25">
      <c r="A38" s="2">
        <v>10</v>
      </c>
      <c r="B38" s="10">
        <v>1981</v>
      </c>
      <c r="F38" s="8"/>
    </row>
    <row r="39" spans="1:6" x14ac:dyDescent="0.25">
      <c r="A39" s="2">
        <v>10</v>
      </c>
      <c r="B39" s="10">
        <v>1982</v>
      </c>
      <c r="F39" s="8"/>
    </row>
    <row r="40" spans="1:6" x14ac:dyDescent="0.25">
      <c r="A40" s="2">
        <v>10</v>
      </c>
      <c r="B40" s="10">
        <v>1983</v>
      </c>
      <c r="F40" s="8"/>
    </row>
    <row r="41" spans="1:6" x14ac:dyDescent="0.25">
      <c r="A41" s="2">
        <v>10</v>
      </c>
      <c r="B41" s="10">
        <v>1984</v>
      </c>
      <c r="F41" s="8"/>
    </row>
    <row r="42" spans="1:6" x14ac:dyDescent="0.25">
      <c r="A42" s="2">
        <v>10</v>
      </c>
      <c r="B42" s="10">
        <v>1985</v>
      </c>
      <c r="F42" s="8"/>
    </row>
    <row r="43" spans="1:6" x14ac:dyDescent="0.25">
      <c r="A43" s="2">
        <v>12</v>
      </c>
      <c r="B43" s="10">
        <v>1986</v>
      </c>
      <c r="F43" s="8"/>
    </row>
    <row r="44" spans="1:6" x14ac:dyDescent="0.25">
      <c r="A44" s="2">
        <v>12</v>
      </c>
      <c r="B44" s="10">
        <v>1987</v>
      </c>
      <c r="F44" s="8"/>
    </row>
    <row r="45" spans="1:6" x14ac:dyDescent="0.25">
      <c r="A45" s="2">
        <v>12</v>
      </c>
      <c r="B45" s="10">
        <v>1988</v>
      </c>
      <c r="F45" s="8"/>
    </row>
    <row r="46" spans="1:6" x14ac:dyDescent="0.25">
      <c r="A46" s="2">
        <v>12</v>
      </c>
      <c r="B46" s="10">
        <v>1989</v>
      </c>
      <c r="C46" s="3"/>
      <c r="F46" s="8"/>
    </row>
    <row r="47" spans="1:6" x14ac:dyDescent="0.25">
      <c r="A47" s="2">
        <v>12</v>
      </c>
      <c r="B47" s="10">
        <v>1990</v>
      </c>
      <c r="C47" s="3"/>
      <c r="F47" s="8"/>
    </row>
    <row r="48" spans="1:6" x14ac:dyDescent="0.25">
      <c r="A48" s="2">
        <v>12</v>
      </c>
      <c r="B48" s="10">
        <v>1991</v>
      </c>
      <c r="C48" s="3"/>
      <c r="F48" s="8"/>
    </row>
    <row r="49" spans="1:6" x14ac:dyDescent="0.25">
      <c r="A49" s="2">
        <v>12</v>
      </c>
      <c r="B49" s="10">
        <v>1992</v>
      </c>
      <c r="C49" s="3"/>
      <c r="F49" s="8"/>
    </row>
    <row r="50" spans="1:6" x14ac:dyDescent="0.25">
      <c r="A50" s="2">
        <v>12</v>
      </c>
      <c r="B50" s="10">
        <v>1993</v>
      </c>
      <c r="C50" s="3"/>
      <c r="F50" s="8"/>
    </row>
    <row r="51" spans="1:6" x14ac:dyDescent="0.25">
      <c r="A51" s="2">
        <v>12</v>
      </c>
      <c r="B51" s="10">
        <v>1994</v>
      </c>
      <c r="C51" s="3"/>
      <c r="F51" s="8"/>
    </row>
    <row r="52" spans="1:6" x14ac:dyDescent="0.25">
      <c r="A52" s="2">
        <v>12</v>
      </c>
      <c r="B52" s="10">
        <v>1995</v>
      </c>
      <c r="C52" s="3"/>
      <c r="F52" s="8"/>
    </row>
    <row r="53" spans="1:6" x14ac:dyDescent="0.25">
      <c r="A53" s="2">
        <v>15</v>
      </c>
      <c r="B53" s="10">
        <v>1995</v>
      </c>
      <c r="C53" s="3"/>
      <c r="F53" s="8"/>
    </row>
    <row r="54" spans="1:6" x14ac:dyDescent="0.25">
      <c r="A54" s="2">
        <v>15</v>
      </c>
      <c r="B54" s="10">
        <v>1996</v>
      </c>
      <c r="C54" s="3"/>
      <c r="F54" s="8"/>
    </row>
    <row r="55" spans="1:6" x14ac:dyDescent="0.25">
      <c r="A55" s="2">
        <v>15</v>
      </c>
      <c r="B55" s="10">
        <v>1997</v>
      </c>
      <c r="C55" s="3"/>
      <c r="F55" s="8"/>
    </row>
    <row r="56" spans="1:6" x14ac:dyDescent="0.25">
      <c r="A56" s="2">
        <v>15</v>
      </c>
      <c r="B56" s="10">
        <v>1998</v>
      </c>
      <c r="C56" s="3"/>
      <c r="D56" s="7">
        <f>642.57+224.035</f>
        <v>866.60500000000002</v>
      </c>
      <c r="F56" s="8"/>
    </row>
    <row r="57" spans="1:6" x14ac:dyDescent="0.25">
      <c r="A57" s="2">
        <v>15</v>
      </c>
      <c r="B57" s="10">
        <v>1999</v>
      </c>
      <c r="C57" s="3"/>
      <c r="D57" s="7">
        <f>593.254+199.435</f>
        <v>792.68900000000008</v>
      </c>
      <c r="F57" s="8"/>
    </row>
    <row r="58" spans="1:6" x14ac:dyDescent="0.25">
      <c r="A58" s="2">
        <v>15</v>
      </c>
      <c r="B58" s="10">
        <v>2000</v>
      </c>
      <c r="C58" s="3"/>
      <c r="F58" s="8"/>
    </row>
    <row r="59" spans="1:6" x14ac:dyDescent="0.25">
      <c r="A59" s="2">
        <v>15</v>
      </c>
      <c r="B59" s="10">
        <v>2001</v>
      </c>
      <c r="C59" s="3"/>
      <c r="F59" s="8"/>
    </row>
    <row r="60" spans="1:6" x14ac:dyDescent="0.25">
      <c r="A60" s="2">
        <v>15</v>
      </c>
      <c r="B60" s="10">
        <v>2002</v>
      </c>
      <c r="F60" s="8"/>
    </row>
    <row r="61" spans="1:6" x14ac:dyDescent="0.25">
      <c r="A61" s="2">
        <v>15</v>
      </c>
      <c r="B61" s="10">
        <v>2003</v>
      </c>
      <c r="C61" s="3"/>
      <c r="F61" s="8"/>
    </row>
    <row r="62" spans="1:6" x14ac:dyDescent="0.25">
      <c r="A62" s="2">
        <v>27</v>
      </c>
      <c r="B62" s="10">
        <v>2003</v>
      </c>
      <c r="C62" s="7">
        <v>762.55452276400001</v>
      </c>
      <c r="D62" s="7">
        <f>921.863</f>
        <v>921.86300000000006</v>
      </c>
      <c r="F62" s="8"/>
    </row>
    <row r="63" spans="1:6" x14ac:dyDescent="0.25">
      <c r="A63" s="2">
        <v>27</v>
      </c>
      <c r="B63" s="10">
        <v>2004</v>
      </c>
      <c r="C63" s="7">
        <v>985.56460808499992</v>
      </c>
      <c r="F63" s="8"/>
    </row>
    <row r="64" spans="1:6" x14ac:dyDescent="0.25">
      <c r="A64" s="2">
        <v>27</v>
      </c>
      <c r="B64" s="10">
        <v>2005</v>
      </c>
      <c r="C64" s="7">
        <v>925.86978555419989</v>
      </c>
      <c r="F64" s="8"/>
    </row>
    <row r="65" spans="1:6" x14ac:dyDescent="0.25">
      <c r="A65" s="2">
        <v>27</v>
      </c>
      <c r="B65" s="10">
        <v>2006</v>
      </c>
      <c r="C65" s="7">
        <f t="shared" ref="C65:C70" si="0">D65+E65</f>
        <v>1348.46</v>
      </c>
      <c r="D65" s="7">
        <v>1007.268</v>
      </c>
      <c r="E65" s="7">
        <v>341.19200000000001</v>
      </c>
      <c r="F65" s="8"/>
    </row>
    <row r="66" spans="1:6" x14ac:dyDescent="0.25">
      <c r="A66" s="2">
        <v>27</v>
      </c>
      <c r="B66" s="10">
        <v>2007</v>
      </c>
      <c r="C66" s="7">
        <f t="shared" si="0"/>
        <v>1383.578</v>
      </c>
      <c r="D66" s="7">
        <v>1074.24</v>
      </c>
      <c r="E66" s="7">
        <v>309.33800000000002</v>
      </c>
      <c r="F66" s="8"/>
    </row>
    <row r="67" spans="1:6" x14ac:dyDescent="0.25">
      <c r="A67" s="2">
        <v>27</v>
      </c>
      <c r="B67" s="10">
        <v>2008</v>
      </c>
      <c r="C67" s="7">
        <f t="shared" si="0"/>
        <v>1467.654</v>
      </c>
      <c r="D67" s="7">
        <v>1114.9590000000001</v>
      </c>
      <c r="E67" s="7">
        <v>352.69499999999999</v>
      </c>
      <c r="F67" s="8"/>
    </row>
    <row r="68" spans="1:6" x14ac:dyDescent="0.25">
      <c r="A68" s="2">
        <v>27</v>
      </c>
      <c r="B68" s="10">
        <v>2009</v>
      </c>
      <c r="C68" s="7">
        <f t="shared" si="0"/>
        <v>1115.675</v>
      </c>
      <c r="D68" s="7">
        <v>828.10799999999995</v>
      </c>
      <c r="E68" s="7">
        <v>287.56700000000001</v>
      </c>
      <c r="F68" s="8"/>
    </row>
    <row r="69" spans="1:6" x14ac:dyDescent="0.25">
      <c r="A69" s="2">
        <v>27</v>
      </c>
      <c r="B69" s="10">
        <v>2010</v>
      </c>
      <c r="C69" s="7">
        <f t="shared" si="0"/>
        <v>1539.069</v>
      </c>
      <c r="D69" s="7">
        <v>1180.9100000000001</v>
      </c>
      <c r="E69" s="7">
        <v>358.15899999999999</v>
      </c>
      <c r="F69" s="8"/>
    </row>
    <row r="70" spans="1:6" x14ac:dyDescent="0.25">
      <c r="A70" s="2">
        <v>27</v>
      </c>
      <c r="B70" s="10">
        <v>2011</v>
      </c>
      <c r="C70" s="7">
        <f t="shared" si="0"/>
        <v>1448.663</v>
      </c>
      <c r="D70" s="7">
        <v>1052.134</v>
      </c>
      <c r="E70" s="7">
        <v>396.529</v>
      </c>
      <c r="F70" s="8"/>
    </row>
    <row r="71" spans="1:6" x14ac:dyDescent="0.25">
      <c r="A71" s="2">
        <v>28</v>
      </c>
      <c r="B71" s="10">
        <v>2012</v>
      </c>
      <c r="C71" s="7">
        <f t="shared" ref="C71:C76" si="1">D71+E71</f>
        <v>1448.3419999999999</v>
      </c>
      <c r="D71" s="7">
        <v>1053.7329999999999</v>
      </c>
      <c r="E71" s="7">
        <v>394.60899999999998</v>
      </c>
      <c r="F71" s="8"/>
    </row>
    <row r="72" spans="1:6" x14ac:dyDescent="0.25">
      <c r="A72" s="2">
        <v>28</v>
      </c>
      <c r="B72" s="10">
        <v>2013</v>
      </c>
      <c r="C72" s="7">
        <f t="shared" si="1"/>
        <v>1484.9680000000001</v>
      </c>
      <c r="D72" s="7">
        <v>1068.7080000000001</v>
      </c>
      <c r="E72" s="7">
        <v>416.26</v>
      </c>
      <c r="F72" s="8"/>
    </row>
    <row r="73" spans="1:6" x14ac:dyDescent="0.25">
      <c r="A73" s="2">
        <v>28</v>
      </c>
      <c r="B73" s="10">
        <v>2014</v>
      </c>
      <c r="C73" s="7">
        <f t="shared" si="1"/>
        <v>1281.933</v>
      </c>
      <c r="D73" s="7">
        <v>864.29300000000001</v>
      </c>
      <c r="E73" s="7">
        <v>417.64</v>
      </c>
    </row>
    <row r="74" spans="1:6" x14ac:dyDescent="0.25">
      <c r="A74" s="2">
        <v>28</v>
      </c>
      <c r="B74" s="10">
        <v>2015</v>
      </c>
      <c r="C74" s="7">
        <f t="shared" si="1"/>
        <v>1187.539</v>
      </c>
      <c r="D74" s="7">
        <v>794.27099999999996</v>
      </c>
      <c r="E74" s="7">
        <v>393.26799999999997</v>
      </c>
    </row>
    <row r="75" spans="1:6" x14ac:dyDescent="0.25">
      <c r="A75" s="2">
        <v>28</v>
      </c>
      <c r="B75" s="10">
        <v>2016</v>
      </c>
      <c r="C75" s="7">
        <f t="shared" si="1"/>
        <v>1192.2070000000001</v>
      </c>
      <c r="D75" s="7">
        <v>753.94</v>
      </c>
      <c r="E75" s="7">
        <v>438.267</v>
      </c>
    </row>
    <row r="76" spans="1:6" x14ac:dyDescent="0.25">
      <c r="A76" s="2">
        <v>28</v>
      </c>
      <c r="B76" s="10">
        <v>2017</v>
      </c>
      <c r="C76" s="7">
        <f t="shared" si="1"/>
        <v>1158.692</v>
      </c>
      <c r="D76" s="7">
        <v>732.66899999999998</v>
      </c>
      <c r="E76" s="7">
        <v>426.02300000000002</v>
      </c>
    </row>
    <row r="77" spans="1:6" x14ac:dyDescent="0.25">
      <c r="A77" s="2">
        <v>28</v>
      </c>
      <c r="B77" s="10">
        <v>2018</v>
      </c>
      <c r="C77" s="7">
        <f>D77+E77</f>
        <v>1178.923</v>
      </c>
      <c r="D77" s="7">
        <v>734.2</v>
      </c>
      <c r="E77" s="7">
        <v>444.72300000000001</v>
      </c>
    </row>
    <row r="78" spans="1:6" x14ac:dyDescent="0.25">
      <c r="A78" s="2">
        <v>28</v>
      </c>
      <c r="B78" s="10">
        <v>2019</v>
      </c>
    </row>
    <row r="79" spans="1:6" x14ac:dyDescent="0.25">
      <c r="A79" s="6"/>
      <c r="B79" s="6"/>
      <c r="C79" s="6"/>
      <c r="D79" s="6"/>
      <c r="E79" s="6"/>
    </row>
    <row r="80" spans="1:6" x14ac:dyDescent="0.25">
      <c r="A80" s="6"/>
      <c r="B80" s="6"/>
      <c r="C80" s="6"/>
      <c r="D80" s="6"/>
      <c r="E80" s="6"/>
    </row>
    <row r="81" spans="1:70" s="4" customFormat="1" x14ac:dyDescent="0.25">
      <c r="A81" s="18"/>
      <c r="B81" s="9"/>
      <c r="C81" s="7"/>
      <c r="D81" s="7"/>
      <c r="E81" s="7"/>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6"/>
      <c r="BK81" s="6"/>
      <c r="BL81" s="6"/>
      <c r="BM81" s="6"/>
      <c r="BN81" s="6"/>
      <c r="BO81" s="6"/>
      <c r="BP81" s="6"/>
      <c r="BQ81" s="6"/>
      <c r="BR81" s="6"/>
    </row>
    <row r="82" spans="1:70" s="4" customFormat="1" x14ac:dyDescent="0.25">
      <c r="A82" s="18"/>
      <c r="B82" s="9"/>
      <c r="C82" s="7"/>
      <c r="D82" s="7"/>
      <c r="E82" s="7"/>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6"/>
      <c r="BK82" s="6"/>
      <c r="BL82" s="6"/>
      <c r="BM82" s="6"/>
      <c r="BN82" s="6"/>
      <c r="BO82" s="6"/>
      <c r="BP82" s="6"/>
      <c r="BQ82" s="6"/>
      <c r="BR82" s="6"/>
    </row>
    <row r="83" spans="1:70" s="4" customFormat="1" x14ac:dyDescent="0.25">
      <c r="A83" s="18"/>
      <c r="B83" s="9"/>
      <c r="C83" s="7"/>
      <c r="D83" s="7"/>
      <c r="E83" s="7"/>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6"/>
      <c r="BK83" s="6"/>
      <c r="BL83" s="6"/>
      <c r="BM83" s="6"/>
      <c r="BN83" s="6"/>
      <c r="BO83" s="6"/>
      <c r="BP83" s="6"/>
      <c r="BQ83" s="6"/>
      <c r="BR83" s="6"/>
    </row>
    <row r="86" spans="1:70" x14ac:dyDescent="0.25">
      <c r="A86" s="18"/>
    </row>
    <row r="87" spans="1:70" x14ac:dyDescent="0.25">
      <c r="A87" s="18"/>
    </row>
    <row r="88" spans="1:70" x14ac:dyDescent="0.25">
      <c r="A88" s="18"/>
    </row>
    <row r="89" spans="1:70" x14ac:dyDescent="0.25">
      <c r="E89" s="13"/>
    </row>
    <row r="90" spans="1:70" s="4" customFormat="1" x14ac:dyDescent="0.25">
      <c r="A90" s="9"/>
      <c r="B90" s="9"/>
      <c r="C90" s="7"/>
      <c r="D90" s="7"/>
      <c r="E90" s="13"/>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6"/>
      <c r="BK90" s="6"/>
      <c r="BL90" s="6"/>
      <c r="BM90" s="6"/>
      <c r="BN90" s="6"/>
      <c r="BO90" s="6"/>
      <c r="BP90" s="6"/>
      <c r="BQ90" s="6"/>
      <c r="BR90" s="6"/>
    </row>
    <row r="91" spans="1:70" s="4" customFormat="1" x14ac:dyDescent="0.25">
      <c r="A91" s="9"/>
      <c r="B91" s="9"/>
      <c r="C91" s="7"/>
      <c r="D91" s="7"/>
      <c r="E91" s="13"/>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6"/>
      <c r="BK91" s="6"/>
      <c r="BL91" s="6"/>
      <c r="BM91" s="6"/>
      <c r="BN91" s="6"/>
      <c r="BO91" s="6"/>
      <c r="BP91" s="6"/>
      <c r="BQ91" s="6"/>
      <c r="BR91" s="6"/>
    </row>
    <row r="92" spans="1:70" x14ac:dyDescent="0.25">
      <c r="E92" s="13"/>
    </row>
    <row r="93" spans="1:70" x14ac:dyDescent="0.25">
      <c r="E93" s="13"/>
    </row>
    <row r="94" spans="1:70" x14ac:dyDescent="0.25">
      <c r="E94" s="13"/>
    </row>
    <row r="95" spans="1:70" x14ac:dyDescent="0.25">
      <c r="A95" s="18"/>
      <c r="E95" s="13"/>
    </row>
    <row r="96" spans="1:70" x14ac:dyDescent="0.25">
      <c r="A96" s="18"/>
      <c r="E96" s="13"/>
    </row>
    <row r="97" spans="5:5" x14ac:dyDescent="0.25">
      <c r="E97" s="13"/>
    </row>
    <row r="98" spans="5:5" x14ac:dyDescent="0.25">
      <c r="E98" s="13"/>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45308-8D2A-4BB2-AD6A-B85804FC149E}">
  <dimension ref="A1:BC88"/>
  <sheetViews>
    <sheetView topLeftCell="A25" zoomScale="70" zoomScaleNormal="70" workbookViewId="0">
      <selection activeCell="F78" sqref="F78"/>
    </sheetView>
  </sheetViews>
  <sheetFormatPr defaultColWidth="10.7109375" defaultRowHeight="15" x14ac:dyDescent="0.25"/>
  <cols>
    <col min="1" max="1" width="7.42578125" style="2" customWidth="1"/>
    <col min="2" max="2" width="21.28515625" style="1" customWidth="1"/>
    <col min="3" max="16384" width="10.7109375" style="1"/>
  </cols>
  <sheetData>
    <row r="1" spans="1:2" s="32" customFormat="1" x14ac:dyDescent="0.25">
      <c r="A1" s="31" t="s">
        <v>0</v>
      </c>
      <c r="B1" s="5" t="s">
        <v>28</v>
      </c>
    </row>
    <row r="2" spans="1:2" x14ac:dyDescent="0.25">
      <c r="A2" s="10">
        <v>1945</v>
      </c>
    </row>
    <row r="3" spans="1:2" x14ac:dyDescent="0.25">
      <c r="A3" s="10">
        <v>1946</v>
      </c>
    </row>
    <row r="4" spans="1:2" x14ac:dyDescent="0.25">
      <c r="A4" s="10">
        <v>1947</v>
      </c>
    </row>
    <row r="5" spans="1:2" x14ac:dyDescent="0.25">
      <c r="A5" s="10">
        <v>1948</v>
      </c>
    </row>
    <row r="6" spans="1:2" x14ac:dyDescent="0.25">
      <c r="A6" s="10">
        <v>1949</v>
      </c>
    </row>
    <row r="7" spans="1:2" x14ac:dyDescent="0.25">
      <c r="A7" s="10">
        <v>1950</v>
      </c>
    </row>
    <row r="8" spans="1:2" x14ac:dyDescent="0.25">
      <c r="A8" s="10">
        <v>1951</v>
      </c>
    </row>
    <row r="9" spans="1:2" x14ac:dyDescent="0.25">
      <c r="A9" s="10">
        <v>1952</v>
      </c>
    </row>
    <row r="10" spans="1:2" x14ac:dyDescent="0.25">
      <c r="A10" s="10">
        <v>1953</v>
      </c>
    </row>
    <row r="11" spans="1:2" x14ac:dyDescent="0.25">
      <c r="A11" s="10">
        <v>1954</v>
      </c>
    </row>
    <row r="12" spans="1:2" x14ac:dyDescent="0.25">
      <c r="A12" s="10">
        <v>1955</v>
      </c>
    </row>
    <row r="13" spans="1:2" x14ac:dyDescent="0.25">
      <c r="A13" s="10">
        <v>1956</v>
      </c>
    </row>
    <row r="14" spans="1:2" x14ac:dyDescent="0.25">
      <c r="A14" s="10">
        <v>1957</v>
      </c>
    </row>
    <row r="15" spans="1:2" x14ac:dyDescent="0.25">
      <c r="A15" s="10">
        <v>1958</v>
      </c>
    </row>
    <row r="16" spans="1:2" x14ac:dyDescent="0.25">
      <c r="A16" s="10">
        <v>1959</v>
      </c>
    </row>
    <row r="17" spans="1:2" x14ac:dyDescent="0.25">
      <c r="A17" s="10">
        <v>1960</v>
      </c>
    </row>
    <row r="18" spans="1:2" x14ac:dyDescent="0.25">
      <c r="A18" s="10">
        <v>1961</v>
      </c>
    </row>
    <row r="19" spans="1:2" x14ac:dyDescent="0.25">
      <c r="A19" s="10">
        <v>1962</v>
      </c>
    </row>
    <row r="20" spans="1:2" x14ac:dyDescent="0.25">
      <c r="A20" s="10">
        <v>1963</v>
      </c>
    </row>
    <row r="21" spans="1:2" x14ac:dyDescent="0.25">
      <c r="A21" s="10">
        <v>1964</v>
      </c>
    </row>
    <row r="22" spans="1:2" x14ac:dyDescent="0.25">
      <c r="A22" s="10">
        <v>1965</v>
      </c>
    </row>
    <row r="23" spans="1:2" x14ac:dyDescent="0.25">
      <c r="A23" s="10">
        <v>1966</v>
      </c>
    </row>
    <row r="24" spans="1:2" x14ac:dyDescent="0.25">
      <c r="A24" s="10">
        <v>1967</v>
      </c>
    </row>
    <row r="25" spans="1:2" x14ac:dyDescent="0.25">
      <c r="A25" s="10">
        <v>1968</v>
      </c>
    </row>
    <row r="26" spans="1:2" x14ac:dyDescent="0.25">
      <c r="A26" s="10">
        <v>1969</v>
      </c>
    </row>
    <row r="27" spans="1:2" x14ac:dyDescent="0.25">
      <c r="A27" s="10">
        <v>1970</v>
      </c>
      <c r="B27" s="33">
        <v>1605.7353135313531</v>
      </c>
    </row>
    <row r="28" spans="1:2" x14ac:dyDescent="0.25">
      <c r="A28" s="10">
        <v>1971</v>
      </c>
      <c r="B28" s="33"/>
    </row>
    <row r="29" spans="1:2" x14ac:dyDescent="0.25">
      <c r="A29" s="10">
        <v>1972</v>
      </c>
      <c r="B29" s="33"/>
    </row>
    <row r="30" spans="1:2" x14ac:dyDescent="0.25">
      <c r="A30" s="10">
        <v>1973</v>
      </c>
      <c r="B30" s="33"/>
    </row>
    <row r="31" spans="1:2" x14ac:dyDescent="0.25">
      <c r="A31" s="10">
        <v>1974</v>
      </c>
      <c r="B31" s="33"/>
    </row>
    <row r="32" spans="1:2" x14ac:dyDescent="0.25">
      <c r="A32" s="10">
        <v>1975</v>
      </c>
      <c r="B32" s="33">
        <v>1364.8805280528052</v>
      </c>
    </row>
    <row r="33" spans="1:2" x14ac:dyDescent="0.25">
      <c r="A33" s="10">
        <v>1976</v>
      </c>
      <c r="B33" s="33"/>
    </row>
    <row r="34" spans="1:2" x14ac:dyDescent="0.25">
      <c r="A34" s="10">
        <v>1977</v>
      </c>
      <c r="B34" s="33"/>
    </row>
    <row r="35" spans="1:2" x14ac:dyDescent="0.25">
      <c r="A35" s="10">
        <v>1978</v>
      </c>
      <c r="B35" s="33"/>
    </row>
    <row r="36" spans="1:2" x14ac:dyDescent="0.25">
      <c r="A36" s="10">
        <v>1979</v>
      </c>
      <c r="B36" s="33"/>
    </row>
    <row r="37" spans="1:2" x14ac:dyDescent="0.25">
      <c r="A37" s="10">
        <v>1980</v>
      </c>
      <c r="B37" s="33">
        <v>1204.3841584158415</v>
      </c>
    </row>
    <row r="38" spans="1:2" x14ac:dyDescent="0.25">
      <c r="A38" s="10">
        <v>1981</v>
      </c>
      <c r="B38" s="33"/>
    </row>
    <row r="39" spans="1:2" x14ac:dyDescent="0.25">
      <c r="A39" s="10">
        <v>1982</v>
      </c>
      <c r="B39" s="33"/>
    </row>
    <row r="40" spans="1:2" x14ac:dyDescent="0.25">
      <c r="A40" s="10">
        <v>1983</v>
      </c>
      <c r="B40" s="33"/>
    </row>
    <row r="41" spans="1:2" x14ac:dyDescent="0.25">
      <c r="A41" s="10">
        <v>1984</v>
      </c>
      <c r="B41" s="33"/>
    </row>
    <row r="42" spans="1:2" x14ac:dyDescent="0.25">
      <c r="A42" s="10">
        <v>1985</v>
      </c>
      <c r="B42" s="33">
        <v>1083.9016501650165</v>
      </c>
    </row>
    <row r="43" spans="1:2" x14ac:dyDescent="0.25">
      <c r="A43" s="10">
        <v>1986</v>
      </c>
      <c r="B43" s="33"/>
    </row>
    <row r="44" spans="1:2" x14ac:dyDescent="0.25">
      <c r="A44" s="10">
        <v>1987</v>
      </c>
      <c r="B44" s="33"/>
    </row>
    <row r="45" spans="1:2" x14ac:dyDescent="0.25">
      <c r="A45" s="10">
        <v>1988</v>
      </c>
      <c r="B45" s="33"/>
    </row>
    <row r="46" spans="1:2" x14ac:dyDescent="0.25">
      <c r="A46" s="10">
        <v>1989</v>
      </c>
      <c r="B46" s="33"/>
    </row>
    <row r="47" spans="1:2" x14ac:dyDescent="0.25">
      <c r="A47" s="10">
        <v>1990</v>
      </c>
      <c r="B47" s="33">
        <v>1043.7775577557754</v>
      </c>
    </row>
    <row r="48" spans="1:2" x14ac:dyDescent="0.25">
      <c r="A48" s="10">
        <v>1991</v>
      </c>
      <c r="B48" s="33">
        <v>1012.4719471947195</v>
      </c>
    </row>
    <row r="49" spans="1:15" x14ac:dyDescent="0.25">
      <c r="A49" s="10">
        <v>1992</v>
      </c>
      <c r="B49" s="33">
        <v>986.34719471947199</v>
      </c>
    </row>
    <row r="50" spans="1:15" x14ac:dyDescent="0.25">
      <c r="A50" s="10">
        <v>1993</v>
      </c>
      <c r="B50" s="33">
        <v>960.22244224422445</v>
      </c>
    </row>
    <row r="51" spans="1:15" x14ac:dyDescent="0.25">
      <c r="A51" s="10">
        <v>1994</v>
      </c>
      <c r="B51" s="33">
        <v>929.02706270627061</v>
      </c>
    </row>
    <row r="52" spans="1:15" x14ac:dyDescent="0.25">
      <c r="A52" s="10">
        <v>1995</v>
      </c>
      <c r="B52" s="33">
        <v>902.79207920792078</v>
      </c>
    </row>
    <row r="53" spans="1:15" x14ac:dyDescent="0.25">
      <c r="A53" s="10">
        <v>1996</v>
      </c>
      <c r="B53" s="33">
        <v>876.77755775577555</v>
      </c>
    </row>
    <row r="54" spans="1:15" x14ac:dyDescent="0.25">
      <c r="A54" s="10">
        <v>1997</v>
      </c>
      <c r="B54" s="33">
        <v>850.65280528052813</v>
      </c>
    </row>
    <row r="55" spans="1:15" x14ac:dyDescent="0.25">
      <c r="A55" s="10">
        <v>1998</v>
      </c>
      <c r="B55" s="33">
        <v>824.52805280528048</v>
      </c>
    </row>
    <row r="56" spans="1:15" x14ac:dyDescent="0.25">
      <c r="A56" s="10">
        <v>1999</v>
      </c>
      <c r="B56" s="33">
        <v>793.22244224422445</v>
      </c>
    </row>
    <row r="57" spans="1:15" x14ac:dyDescent="0.25">
      <c r="A57" s="10">
        <v>2000</v>
      </c>
      <c r="B57" s="33">
        <v>767.20792079207922</v>
      </c>
      <c r="L57" s="48"/>
      <c r="M57" s="49"/>
      <c r="N57" s="48"/>
      <c r="O57" s="49"/>
    </row>
    <row r="58" spans="1:15" x14ac:dyDescent="0.25">
      <c r="A58" s="10">
        <v>2001</v>
      </c>
      <c r="B58" s="33">
        <v>741.08316831683157</v>
      </c>
      <c r="L58" s="48"/>
      <c r="M58" s="49"/>
      <c r="N58" s="48"/>
      <c r="O58" s="49"/>
    </row>
    <row r="59" spans="1:15" x14ac:dyDescent="0.25">
      <c r="A59" s="10">
        <v>2002</v>
      </c>
      <c r="B59" s="33">
        <v>720.13927392739265</v>
      </c>
      <c r="L59" s="48"/>
      <c r="M59" s="49"/>
      <c r="N59" s="48"/>
      <c r="O59" s="49"/>
    </row>
    <row r="60" spans="1:15" x14ac:dyDescent="0.25">
      <c r="A60" s="10">
        <v>2003</v>
      </c>
      <c r="B60" s="33">
        <v>699.30561056105614</v>
      </c>
      <c r="L60" s="48"/>
      <c r="M60" s="49"/>
      <c r="N60" s="48"/>
      <c r="O60" s="49"/>
    </row>
    <row r="61" spans="1:15" x14ac:dyDescent="0.25">
      <c r="A61" s="10">
        <v>2004</v>
      </c>
      <c r="B61" s="33">
        <v>688.94389438943892</v>
      </c>
    </row>
    <row r="62" spans="1:15" x14ac:dyDescent="0.25">
      <c r="A62" s="10">
        <v>2005</v>
      </c>
      <c r="B62" s="33">
        <v>683.65280528052813</v>
      </c>
    </row>
    <row r="63" spans="1:15" x14ac:dyDescent="0.25">
      <c r="A63" s="10">
        <v>2006</v>
      </c>
      <c r="B63" s="33">
        <v>678.47194719471952</v>
      </c>
    </row>
    <row r="64" spans="1:15" x14ac:dyDescent="0.25">
      <c r="A64" s="10">
        <v>2007</v>
      </c>
      <c r="B64" s="33">
        <v>673.18085808580861</v>
      </c>
    </row>
    <row r="65" spans="1:55" x14ac:dyDescent="0.25">
      <c r="A65" s="10">
        <v>2008</v>
      </c>
      <c r="B65" s="33">
        <v>668</v>
      </c>
    </row>
    <row r="66" spans="1:55" x14ac:dyDescent="0.25">
      <c r="A66" s="10">
        <v>2009</v>
      </c>
      <c r="B66" s="33">
        <v>657.52805280528048</v>
      </c>
    </row>
    <row r="67" spans="1:55" x14ac:dyDescent="0.25">
      <c r="A67" s="10">
        <v>2010</v>
      </c>
      <c r="B67" s="33">
        <v>647.05610561056108</v>
      </c>
    </row>
    <row r="68" spans="1:55" x14ac:dyDescent="0.25">
      <c r="A68" s="10">
        <v>2011</v>
      </c>
      <c r="B68" s="33">
        <v>626.22244224422445</v>
      </c>
    </row>
    <row r="69" spans="1:55" x14ac:dyDescent="0.25">
      <c r="A69" s="10">
        <v>2012</v>
      </c>
      <c r="B69" s="33">
        <v>626.22244224422445</v>
      </c>
    </row>
    <row r="70" spans="1:55" x14ac:dyDescent="0.25">
      <c r="A70" s="10">
        <v>2013</v>
      </c>
      <c r="B70" s="33">
        <v>636.69438943894386</v>
      </c>
    </row>
    <row r="71" spans="1:55" x14ac:dyDescent="0.25">
      <c r="A71" s="10">
        <v>2014</v>
      </c>
      <c r="B71" s="33">
        <v>626.22244224422445</v>
      </c>
    </row>
    <row r="72" spans="1:55" x14ac:dyDescent="0.25">
      <c r="A72" s="10">
        <v>2015</v>
      </c>
      <c r="B72" s="33">
        <v>615.86072607260735</v>
      </c>
    </row>
    <row r="73" spans="1:55" x14ac:dyDescent="0.25">
      <c r="A73" s="10">
        <v>2016</v>
      </c>
      <c r="B73" s="33">
        <v>605.38877887788783</v>
      </c>
    </row>
    <row r="74" spans="1:55" x14ac:dyDescent="0.25">
      <c r="A74" s="10">
        <v>2017</v>
      </c>
      <c r="B74" s="33">
        <v>594.91683168316843</v>
      </c>
    </row>
    <row r="75" spans="1:55" x14ac:dyDescent="0.25">
      <c r="A75" s="10">
        <v>2018</v>
      </c>
      <c r="B75" s="33">
        <v>594.91683168316843</v>
      </c>
    </row>
    <row r="76" spans="1:55" x14ac:dyDescent="0.25">
      <c r="A76" s="10">
        <v>2019</v>
      </c>
    </row>
    <row r="77" spans="1:55" x14ac:dyDescent="0.25">
      <c r="A77" s="10">
        <v>2020</v>
      </c>
    </row>
    <row r="78" spans="1:55" s="34" customFormat="1" x14ac:dyDescent="0.25">
      <c r="A78" s="2"/>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row>
    <row r="79" spans="1:55" s="34" customFormat="1" x14ac:dyDescent="0.25">
      <c r="A79" s="2"/>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row>
    <row r="80" spans="1:55" s="34" customFormat="1" x14ac:dyDescent="0.25">
      <c r="A80" s="2"/>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row>
    <row r="87" spans="1:55" s="34" customFormat="1" x14ac:dyDescent="0.25">
      <c r="A87" s="2"/>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row>
    <row r="88" spans="1:55" s="34" customFormat="1" x14ac:dyDescent="0.25">
      <c r="A88" s="2"/>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1B2D9-471D-46DC-ABD9-72F8E600EFE6}">
  <dimension ref="A1:AL88"/>
  <sheetViews>
    <sheetView zoomScale="85" zoomScaleNormal="85" workbookViewId="0">
      <selection activeCell="F22" sqref="F22"/>
    </sheetView>
  </sheetViews>
  <sheetFormatPr defaultColWidth="10.7109375" defaultRowHeight="15" x14ac:dyDescent="0.25"/>
  <cols>
    <col min="1" max="1" width="8" style="45" bestFit="1" customWidth="1"/>
    <col min="2" max="4" width="15.140625" style="42" customWidth="1"/>
    <col min="5" max="16384" width="10.7109375" style="42"/>
  </cols>
  <sheetData>
    <row r="1" spans="1:5" s="39" customFormat="1" ht="30" x14ac:dyDescent="0.25">
      <c r="A1" s="37" t="s">
        <v>0</v>
      </c>
      <c r="B1" s="38" t="s">
        <v>35</v>
      </c>
      <c r="C1" s="38" t="s">
        <v>36</v>
      </c>
      <c r="D1" s="38" t="s">
        <v>37</v>
      </c>
      <c r="E1" s="38" t="s">
        <v>38</v>
      </c>
    </row>
    <row r="2" spans="1:5" x14ac:dyDescent="0.25">
      <c r="A2" s="40">
        <v>1945</v>
      </c>
      <c r="B2" s="41"/>
      <c r="C2" s="41"/>
    </row>
    <row r="3" spans="1:5" x14ac:dyDescent="0.25">
      <c r="A3" s="40">
        <v>1946</v>
      </c>
      <c r="B3" s="41"/>
    </row>
    <row r="4" spans="1:5" x14ac:dyDescent="0.25">
      <c r="A4" s="40">
        <v>1947</v>
      </c>
    </row>
    <row r="5" spans="1:5" x14ac:dyDescent="0.25">
      <c r="A5" s="40">
        <v>1948</v>
      </c>
    </row>
    <row r="6" spans="1:5" x14ac:dyDescent="0.25">
      <c r="A6" s="40">
        <v>1949</v>
      </c>
    </row>
    <row r="7" spans="1:5" x14ac:dyDescent="0.25">
      <c r="A7" s="40">
        <v>1950</v>
      </c>
    </row>
    <row r="8" spans="1:5" x14ac:dyDescent="0.25">
      <c r="A8" s="40">
        <v>1951</v>
      </c>
    </row>
    <row r="9" spans="1:5" x14ac:dyDescent="0.25">
      <c r="A9" s="40">
        <v>1952</v>
      </c>
    </row>
    <row r="10" spans="1:5" x14ac:dyDescent="0.25">
      <c r="A10" s="40">
        <v>1953</v>
      </c>
    </row>
    <row r="11" spans="1:5" x14ac:dyDescent="0.25">
      <c r="A11" s="40">
        <v>1954</v>
      </c>
    </row>
    <row r="12" spans="1:5" x14ac:dyDescent="0.25">
      <c r="A12" s="40">
        <v>1955</v>
      </c>
    </row>
    <row r="13" spans="1:5" x14ac:dyDescent="0.25">
      <c r="A13" s="40">
        <v>1956</v>
      </c>
    </row>
    <row r="14" spans="1:5" x14ac:dyDescent="0.25">
      <c r="A14" s="40">
        <v>1957</v>
      </c>
    </row>
    <row r="15" spans="1:5" x14ac:dyDescent="0.25">
      <c r="A15" s="40">
        <v>1958</v>
      </c>
    </row>
    <row r="16" spans="1:5" x14ac:dyDescent="0.25">
      <c r="A16" s="40">
        <v>1959</v>
      </c>
    </row>
    <row r="17" spans="1:7" x14ac:dyDescent="0.25">
      <c r="A17" s="40">
        <v>1960</v>
      </c>
      <c r="G17" s="47"/>
    </row>
    <row r="18" spans="1:7" x14ac:dyDescent="0.25">
      <c r="A18" s="40">
        <v>1961</v>
      </c>
      <c r="G18" s="47"/>
    </row>
    <row r="19" spans="1:7" x14ac:dyDescent="0.25">
      <c r="A19" s="40">
        <v>1962</v>
      </c>
      <c r="G19" s="47"/>
    </row>
    <row r="20" spans="1:7" x14ac:dyDescent="0.25">
      <c r="A20" s="40">
        <v>1963</v>
      </c>
      <c r="G20" s="47"/>
    </row>
    <row r="21" spans="1:7" x14ac:dyDescent="0.25">
      <c r="A21" s="40">
        <v>1964</v>
      </c>
      <c r="G21" s="47"/>
    </row>
    <row r="22" spans="1:7" x14ac:dyDescent="0.25">
      <c r="A22" s="40">
        <v>1965</v>
      </c>
      <c r="G22" s="47"/>
    </row>
    <row r="23" spans="1:7" x14ac:dyDescent="0.25">
      <c r="A23" s="40">
        <v>1966</v>
      </c>
      <c r="G23" s="47"/>
    </row>
    <row r="24" spans="1:7" x14ac:dyDescent="0.25">
      <c r="A24" s="40">
        <v>1967</v>
      </c>
      <c r="B24" s="41"/>
      <c r="C24" s="41"/>
      <c r="D24" s="41"/>
      <c r="G24" s="47"/>
    </row>
    <row r="25" spans="1:7" x14ac:dyDescent="0.25">
      <c r="A25" s="40">
        <v>1968</v>
      </c>
      <c r="B25" s="41"/>
      <c r="C25" s="41"/>
      <c r="D25" s="41"/>
      <c r="G25" s="47"/>
    </row>
    <row r="26" spans="1:7" x14ac:dyDescent="0.25">
      <c r="A26" s="40">
        <v>1969</v>
      </c>
      <c r="B26" s="41"/>
      <c r="C26" s="41"/>
      <c r="D26" s="41"/>
      <c r="G26" s="47"/>
    </row>
    <row r="27" spans="1:7" x14ac:dyDescent="0.25">
      <c r="A27" s="40">
        <v>1970</v>
      </c>
      <c r="B27" s="43">
        <f>0.65*E27</f>
        <v>11.375</v>
      </c>
      <c r="C27" s="43">
        <f>0.14*E27</f>
        <v>2.4500000000000002</v>
      </c>
      <c r="D27" s="43">
        <f>0.2*E27</f>
        <v>3.5</v>
      </c>
      <c r="E27" s="43">
        <v>17.5</v>
      </c>
      <c r="G27" s="47"/>
    </row>
    <row r="28" spans="1:7" x14ac:dyDescent="0.25">
      <c r="A28" s="40">
        <v>1971</v>
      </c>
      <c r="B28" s="41"/>
      <c r="C28" s="41"/>
      <c r="D28" s="41"/>
      <c r="E28" s="43"/>
      <c r="G28" s="47"/>
    </row>
    <row r="29" spans="1:7" x14ac:dyDescent="0.25">
      <c r="A29" s="40">
        <v>1972</v>
      </c>
      <c r="B29" s="41"/>
      <c r="C29" s="41"/>
      <c r="D29" s="41"/>
      <c r="E29" s="43"/>
      <c r="G29" s="47"/>
    </row>
    <row r="30" spans="1:7" x14ac:dyDescent="0.25">
      <c r="A30" s="40">
        <v>1973</v>
      </c>
      <c r="B30" s="43">
        <f>0.65*E30</f>
        <v>11.375</v>
      </c>
      <c r="C30" s="43">
        <f>0.14*E30</f>
        <v>2.4500000000000002</v>
      </c>
      <c r="D30" s="43">
        <f>0.2*E30</f>
        <v>3.5</v>
      </c>
      <c r="E30" s="43">
        <v>17.5</v>
      </c>
      <c r="G30" s="47"/>
    </row>
    <row r="31" spans="1:7" x14ac:dyDescent="0.25">
      <c r="A31" s="40">
        <v>1974</v>
      </c>
      <c r="B31" s="43">
        <f>0.67*E31</f>
        <v>11.457000000000003</v>
      </c>
      <c r="C31" s="43">
        <f>0.14*E31</f>
        <v>2.3940000000000006</v>
      </c>
      <c r="D31" s="43">
        <f>0.21*E31</f>
        <v>3.5910000000000002</v>
      </c>
      <c r="E31" s="43">
        <v>17.100000000000001</v>
      </c>
      <c r="G31" s="47"/>
    </row>
    <row r="32" spans="1:7" x14ac:dyDescent="0.25">
      <c r="A32" s="40">
        <v>1975</v>
      </c>
      <c r="B32" s="43">
        <f>0.56*E32</f>
        <v>9.3520000000000003</v>
      </c>
      <c r="C32" s="43">
        <f>0.15*E32</f>
        <v>2.5049999999999999</v>
      </c>
      <c r="D32" s="43">
        <f>0.2*E32</f>
        <v>3.34</v>
      </c>
      <c r="E32" s="43">
        <v>16.7</v>
      </c>
      <c r="G32" s="47"/>
    </row>
    <row r="33" spans="1:7" x14ac:dyDescent="0.25">
      <c r="A33" s="40">
        <v>1976</v>
      </c>
      <c r="B33" s="43">
        <f>0.62*E33</f>
        <v>9.2379999999999995</v>
      </c>
      <c r="C33" s="43">
        <f>0.15*E33</f>
        <v>2.2349999999999999</v>
      </c>
      <c r="D33" s="43">
        <f>0.22*E33</f>
        <v>3.278</v>
      </c>
      <c r="E33" s="43">
        <v>14.9</v>
      </c>
      <c r="G33" s="47"/>
    </row>
    <row r="34" spans="1:7" x14ac:dyDescent="0.25">
      <c r="A34" s="40">
        <v>1977</v>
      </c>
      <c r="B34" s="43">
        <f>0.62*E34</f>
        <v>8.6180000000000003</v>
      </c>
      <c r="C34" s="43">
        <f>0.14*E34</f>
        <v>1.9460000000000002</v>
      </c>
      <c r="D34" s="43">
        <f>0.24*E34</f>
        <v>3.3359999999999999</v>
      </c>
      <c r="E34" s="43">
        <v>13.9</v>
      </c>
      <c r="G34" s="47"/>
    </row>
    <row r="35" spans="1:7" x14ac:dyDescent="0.25">
      <c r="A35" s="40">
        <v>1978</v>
      </c>
      <c r="B35" s="43">
        <f>0.59*E35</f>
        <v>7.8470000000000004</v>
      </c>
      <c r="C35" s="43">
        <f>0.13*E35</f>
        <v>1.7290000000000001</v>
      </c>
      <c r="D35" s="43">
        <f>0.24*E35</f>
        <v>3.1920000000000002</v>
      </c>
      <c r="E35" s="43">
        <v>13.3</v>
      </c>
      <c r="G35" s="47"/>
    </row>
    <row r="36" spans="1:7" x14ac:dyDescent="0.25">
      <c r="A36" s="40">
        <v>1979</v>
      </c>
      <c r="B36" s="43"/>
      <c r="C36" s="43"/>
      <c r="D36" s="43"/>
      <c r="E36" s="43"/>
      <c r="G36" s="47"/>
    </row>
    <row r="37" spans="1:7" x14ac:dyDescent="0.25">
      <c r="A37" s="40">
        <v>1980</v>
      </c>
      <c r="B37" s="43">
        <f>0.56*E37</f>
        <v>7.056</v>
      </c>
      <c r="C37" s="43">
        <f>0.12*E37</f>
        <v>1.512</v>
      </c>
      <c r="D37" s="43">
        <f>0.22*E37</f>
        <v>2.7719999999999998</v>
      </c>
      <c r="E37" s="43">
        <v>12.6</v>
      </c>
    </row>
    <row r="38" spans="1:7" x14ac:dyDescent="0.25">
      <c r="A38" s="40">
        <v>1981</v>
      </c>
      <c r="B38" s="43">
        <f>0.53*E38</f>
        <v>6.519000000000001</v>
      </c>
      <c r="C38" s="43">
        <f>0.13*E38</f>
        <v>1.5990000000000002</v>
      </c>
      <c r="D38" s="43">
        <f>0.26*E38</f>
        <v>3.1980000000000004</v>
      </c>
      <c r="E38" s="43">
        <v>12.3</v>
      </c>
    </row>
    <row r="39" spans="1:7" x14ac:dyDescent="0.25">
      <c r="A39" s="40">
        <v>1982</v>
      </c>
      <c r="B39" s="41"/>
      <c r="C39" s="41"/>
      <c r="D39" s="41"/>
      <c r="E39" s="41"/>
      <c r="F39" s="41"/>
    </row>
    <row r="40" spans="1:7" x14ac:dyDescent="0.25">
      <c r="A40" s="40">
        <v>1983</v>
      </c>
      <c r="B40" s="43"/>
      <c r="C40" s="43"/>
      <c r="D40" s="43"/>
      <c r="E40" s="43"/>
      <c r="F40" s="43"/>
    </row>
    <row r="41" spans="1:7" x14ac:dyDescent="0.25">
      <c r="A41" s="40">
        <v>1984</v>
      </c>
      <c r="B41" s="43"/>
      <c r="C41" s="43"/>
      <c r="D41" s="43"/>
      <c r="E41" s="43"/>
    </row>
    <row r="42" spans="1:7" x14ac:dyDescent="0.25">
      <c r="A42" s="40">
        <v>1985</v>
      </c>
    </row>
    <row r="43" spans="1:7" x14ac:dyDescent="0.25">
      <c r="A43" s="40">
        <v>1986</v>
      </c>
    </row>
    <row r="44" spans="1:7" x14ac:dyDescent="0.25">
      <c r="A44" s="40">
        <v>1987</v>
      </c>
      <c r="B44" s="43"/>
      <c r="C44" s="43"/>
      <c r="D44" s="43"/>
      <c r="E44" s="43"/>
      <c r="F44" s="43"/>
    </row>
    <row r="45" spans="1:7" x14ac:dyDescent="0.25">
      <c r="A45" s="40">
        <v>1988</v>
      </c>
      <c r="B45" s="43"/>
      <c r="C45" s="43"/>
      <c r="D45" s="43"/>
      <c r="E45" s="43"/>
      <c r="F45" s="43"/>
    </row>
    <row r="46" spans="1:7" x14ac:dyDescent="0.25">
      <c r="A46" s="40">
        <v>1989</v>
      </c>
      <c r="B46" s="43"/>
      <c r="C46" s="43"/>
      <c r="D46" s="43"/>
      <c r="E46" s="43"/>
      <c r="F46" s="43"/>
    </row>
    <row r="47" spans="1:7" x14ac:dyDescent="0.25">
      <c r="A47" s="40">
        <v>1990</v>
      </c>
      <c r="B47" s="43"/>
      <c r="C47" s="43"/>
      <c r="D47" s="43"/>
      <c r="E47" s="43"/>
      <c r="F47" s="43"/>
    </row>
    <row r="48" spans="1:7" x14ac:dyDescent="0.25">
      <c r="A48" s="40">
        <v>1991</v>
      </c>
      <c r="B48" s="43"/>
      <c r="C48" s="43"/>
      <c r="D48" s="43"/>
      <c r="E48" s="43"/>
      <c r="F48" s="43"/>
    </row>
    <row r="49" spans="1:6" x14ac:dyDescent="0.25">
      <c r="A49" s="40">
        <v>1992</v>
      </c>
      <c r="B49" s="43"/>
      <c r="C49" s="43"/>
      <c r="D49" s="43"/>
      <c r="E49" s="43"/>
      <c r="F49" s="43"/>
    </row>
    <row r="50" spans="1:6" x14ac:dyDescent="0.25">
      <c r="A50" s="40">
        <v>1993</v>
      </c>
      <c r="B50" s="43"/>
      <c r="C50" s="43"/>
      <c r="E50" s="43"/>
      <c r="F50" s="43"/>
    </row>
    <row r="51" spans="1:6" x14ac:dyDescent="0.25">
      <c r="A51" s="40">
        <v>1994</v>
      </c>
      <c r="B51" s="41"/>
      <c r="C51" s="43"/>
      <c r="D51" s="43"/>
      <c r="E51" s="43"/>
      <c r="F51" s="43"/>
    </row>
    <row r="52" spans="1:6" x14ac:dyDescent="0.25">
      <c r="A52" s="40">
        <v>1995</v>
      </c>
      <c r="B52" s="43">
        <v>5.01</v>
      </c>
      <c r="C52" s="43">
        <v>1.48</v>
      </c>
      <c r="D52" s="43">
        <v>4.8</v>
      </c>
      <c r="E52" s="43">
        <v>11.3</v>
      </c>
      <c r="F52" s="43"/>
    </row>
    <row r="53" spans="1:6" x14ac:dyDescent="0.25">
      <c r="A53" s="40">
        <v>1996</v>
      </c>
      <c r="B53" s="43"/>
      <c r="C53" s="43"/>
      <c r="D53" s="43"/>
      <c r="E53" s="43"/>
      <c r="F53" s="43"/>
    </row>
    <row r="54" spans="1:6" x14ac:dyDescent="0.25">
      <c r="A54" s="40">
        <v>1997</v>
      </c>
      <c r="B54" s="43"/>
      <c r="C54" s="43"/>
      <c r="D54" s="43"/>
      <c r="E54" s="43"/>
      <c r="F54" s="43"/>
    </row>
    <row r="55" spans="1:6" x14ac:dyDescent="0.25">
      <c r="A55" s="40">
        <v>1998</v>
      </c>
      <c r="B55" s="43"/>
      <c r="C55" s="43"/>
      <c r="D55" s="43"/>
      <c r="E55" s="43"/>
      <c r="F55" s="43"/>
    </row>
    <row r="56" spans="1:6" x14ac:dyDescent="0.25">
      <c r="A56" s="40">
        <v>1999</v>
      </c>
      <c r="B56" s="43"/>
      <c r="C56" s="43"/>
      <c r="D56" s="43"/>
      <c r="E56" s="43"/>
      <c r="F56" s="43"/>
    </row>
    <row r="57" spans="1:6" x14ac:dyDescent="0.25">
      <c r="A57" s="40">
        <v>2000</v>
      </c>
      <c r="F57" s="43"/>
    </row>
    <row r="58" spans="1:6" x14ac:dyDescent="0.25">
      <c r="A58" s="40">
        <v>2001</v>
      </c>
    </row>
    <row r="59" spans="1:6" x14ac:dyDescent="0.25">
      <c r="A59" s="40">
        <v>2002</v>
      </c>
    </row>
    <row r="60" spans="1:6" x14ac:dyDescent="0.25">
      <c r="A60" s="40">
        <v>2003</v>
      </c>
    </row>
    <row r="61" spans="1:6" x14ac:dyDescent="0.25">
      <c r="A61" s="40">
        <v>2004</v>
      </c>
    </row>
    <row r="62" spans="1:6" x14ac:dyDescent="0.25">
      <c r="A62" s="40">
        <v>2005</v>
      </c>
    </row>
    <row r="63" spans="1:6" x14ac:dyDescent="0.25">
      <c r="A63" s="40">
        <v>2006</v>
      </c>
    </row>
    <row r="64" spans="1:6" x14ac:dyDescent="0.25">
      <c r="A64" s="40">
        <v>2007</v>
      </c>
      <c r="B64" s="43"/>
      <c r="C64" s="43"/>
      <c r="D64" s="43"/>
      <c r="E64" s="43"/>
    </row>
    <row r="65" spans="1:38" x14ac:dyDescent="0.25">
      <c r="A65" s="40">
        <v>2008</v>
      </c>
    </row>
    <row r="66" spans="1:38" x14ac:dyDescent="0.25">
      <c r="A66" s="40">
        <v>2009</v>
      </c>
      <c r="B66" s="43"/>
      <c r="C66" s="43"/>
      <c r="D66" s="43"/>
      <c r="E66" s="44"/>
    </row>
    <row r="67" spans="1:38" x14ac:dyDescent="0.25">
      <c r="A67" s="40">
        <v>2010</v>
      </c>
      <c r="B67" s="43">
        <v>2.1</v>
      </c>
      <c r="C67" s="43">
        <v>0.9</v>
      </c>
      <c r="D67" s="43">
        <v>6.1</v>
      </c>
      <c r="E67" s="41">
        <v>9.1</v>
      </c>
    </row>
    <row r="68" spans="1:38" x14ac:dyDescent="0.25">
      <c r="A68" s="40">
        <v>2011</v>
      </c>
    </row>
    <row r="69" spans="1:38" x14ac:dyDescent="0.25">
      <c r="A69" s="40">
        <v>2012</v>
      </c>
      <c r="B69" s="43"/>
      <c r="C69" s="43"/>
      <c r="D69" s="43"/>
    </row>
    <row r="70" spans="1:38" x14ac:dyDescent="0.25">
      <c r="A70" s="40">
        <v>2013</v>
      </c>
      <c r="B70" s="43"/>
      <c r="C70" s="43"/>
      <c r="D70" s="43"/>
    </row>
    <row r="71" spans="1:38" x14ac:dyDescent="0.25">
      <c r="A71" s="40">
        <v>2014</v>
      </c>
      <c r="B71" s="43"/>
      <c r="C71" s="43"/>
      <c r="D71" s="43"/>
    </row>
    <row r="72" spans="1:38" x14ac:dyDescent="0.25">
      <c r="A72" s="40">
        <v>2015</v>
      </c>
      <c r="B72" s="43"/>
      <c r="C72" s="43"/>
      <c r="D72" s="43"/>
    </row>
    <row r="73" spans="1:38" x14ac:dyDescent="0.25">
      <c r="A73" s="40">
        <v>2016</v>
      </c>
      <c r="B73" s="43"/>
      <c r="C73" s="43"/>
      <c r="D73" s="43"/>
    </row>
    <row r="74" spans="1:38" x14ac:dyDescent="0.25">
      <c r="A74" s="40">
        <v>2017</v>
      </c>
    </row>
    <row r="75" spans="1:38" x14ac:dyDescent="0.25">
      <c r="A75" s="40">
        <v>2018</v>
      </c>
    </row>
    <row r="76" spans="1:38" x14ac:dyDescent="0.25">
      <c r="A76" s="40">
        <v>2019</v>
      </c>
      <c r="B76" s="43">
        <v>2.1</v>
      </c>
      <c r="C76" s="43">
        <v>0.9</v>
      </c>
      <c r="D76" s="43">
        <v>6.1</v>
      </c>
      <c r="E76" s="41">
        <v>9.1</v>
      </c>
    </row>
    <row r="77" spans="1:38" x14ac:dyDescent="0.25">
      <c r="A77" s="40">
        <v>2020</v>
      </c>
    </row>
    <row r="78" spans="1:38" s="46" customFormat="1" x14ac:dyDescent="0.25">
      <c r="A78" s="45"/>
      <c r="B78" s="42"/>
      <c r="C78" s="42"/>
      <c r="D78" s="42"/>
      <c r="E78" s="42"/>
      <c r="F78" s="42"/>
      <c r="G78" s="42"/>
      <c r="H78" s="42"/>
      <c r="I78" s="42"/>
      <c r="J78" s="42"/>
      <c r="K78" s="42"/>
      <c r="L78" s="42"/>
      <c r="M78" s="42"/>
      <c r="N78" s="42"/>
      <c r="O78" s="42"/>
      <c r="P78" s="42"/>
      <c r="Q78" s="42"/>
      <c r="R78" s="42"/>
      <c r="S78" s="42"/>
      <c r="T78" s="42"/>
      <c r="U78" s="42"/>
      <c r="V78" s="42"/>
      <c r="W78" s="42"/>
      <c r="X78" s="42"/>
      <c r="Y78" s="42"/>
      <c r="Z78" s="42"/>
      <c r="AA78" s="42"/>
      <c r="AB78" s="42"/>
      <c r="AC78" s="42"/>
      <c r="AD78" s="42"/>
      <c r="AE78" s="42"/>
      <c r="AF78" s="42"/>
      <c r="AG78" s="42"/>
      <c r="AH78" s="42"/>
      <c r="AI78" s="42"/>
      <c r="AJ78" s="42"/>
      <c r="AK78" s="42"/>
      <c r="AL78" s="42"/>
    </row>
    <row r="79" spans="1:38" s="46" customFormat="1" x14ac:dyDescent="0.25">
      <c r="A79" s="45"/>
      <c r="B79" s="42"/>
      <c r="C79" s="42"/>
      <c r="D79" s="42"/>
      <c r="E79" s="42"/>
      <c r="F79" s="42"/>
      <c r="G79" s="42"/>
      <c r="H79" s="42"/>
      <c r="I79" s="42"/>
      <c r="J79" s="42"/>
      <c r="K79" s="42"/>
      <c r="L79" s="42"/>
      <c r="M79" s="42"/>
      <c r="N79" s="42"/>
      <c r="O79" s="42"/>
      <c r="P79" s="42"/>
      <c r="Q79" s="42"/>
      <c r="R79" s="42"/>
      <c r="S79" s="42"/>
      <c r="T79" s="42"/>
      <c r="U79" s="42"/>
      <c r="V79" s="42"/>
      <c r="W79" s="42"/>
      <c r="X79" s="42"/>
      <c r="Y79" s="42"/>
      <c r="Z79" s="42"/>
      <c r="AA79" s="42"/>
      <c r="AB79" s="42"/>
      <c r="AC79" s="42"/>
      <c r="AD79" s="42"/>
      <c r="AE79" s="42"/>
      <c r="AF79" s="42"/>
      <c r="AG79" s="42"/>
      <c r="AH79" s="42"/>
      <c r="AI79" s="42"/>
      <c r="AJ79" s="42"/>
      <c r="AK79" s="42"/>
      <c r="AL79" s="42"/>
    </row>
    <row r="80" spans="1:38" s="46" customFormat="1" x14ac:dyDescent="0.25">
      <c r="A80" s="45"/>
      <c r="B80" s="42"/>
      <c r="C80" s="42"/>
      <c r="D80" s="42"/>
      <c r="E80" s="42"/>
      <c r="F80" s="42"/>
      <c r="G80" s="42"/>
      <c r="H80" s="42"/>
      <c r="I80" s="42"/>
      <c r="J80" s="42"/>
      <c r="K80" s="42"/>
      <c r="L80" s="42"/>
      <c r="M80" s="42"/>
      <c r="N80" s="42"/>
      <c r="O80" s="42"/>
      <c r="P80" s="42"/>
      <c r="Q80" s="42"/>
      <c r="R80" s="42"/>
      <c r="S80" s="42"/>
      <c r="T80" s="42"/>
      <c r="U80" s="42"/>
      <c r="V80" s="42"/>
      <c r="W80" s="42"/>
      <c r="X80" s="42"/>
      <c r="Y80" s="42"/>
      <c r="Z80" s="42"/>
      <c r="AA80" s="42"/>
      <c r="AB80" s="42"/>
      <c r="AC80" s="42"/>
      <c r="AD80" s="42"/>
      <c r="AE80" s="42"/>
      <c r="AF80" s="42"/>
      <c r="AG80" s="42"/>
      <c r="AH80" s="42"/>
      <c r="AI80" s="42"/>
      <c r="AJ80" s="42"/>
      <c r="AK80" s="42"/>
      <c r="AL80" s="42"/>
    </row>
    <row r="87" spans="1:38" s="46" customFormat="1" x14ac:dyDescent="0.25">
      <c r="A87" s="45"/>
      <c r="B87" s="42"/>
      <c r="C87" s="42"/>
      <c r="D87" s="42"/>
      <c r="E87" s="42"/>
      <c r="F87" s="42"/>
      <c r="G87" s="42"/>
      <c r="H87" s="42"/>
      <c r="I87" s="42"/>
      <c r="J87" s="42"/>
      <c r="K87" s="42"/>
      <c r="L87" s="42"/>
      <c r="M87" s="42"/>
      <c r="N87" s="42"/>
      <c r="O87" s="42"/>
      <c r="P87" s="42"/>
      <c r="Q87" s="42"/>
      <c r="R87" s="42"/>
      <c r="S87" s="42"/>
      <c r="T87" s="42"/>
      <c r="U87" s="42"/>
      <c r="V87" s="42"/>
      <c r="W87" s="42"/>
      <c r="X87" s="42"/>
      <c r="Y87" s="42"/>
      <c r="Z87" s="42"/>
      <c r="AA87" s="42"/>
      <c r="AB87" s="42"/>
      <c r="AC87" s="42"/>
      <c r="AD87" s="42"/>
      <c r="AE87" s="42"/>
      <c r="AF87" s="42"/>
      <c r="AG87" s="42"/>
      <c r="AH87" s="42"/>
      <c r="AI87" s="42"/>
      <c r="AJ87" s="42"/>
      <c r="AK87" s="42"/>
      <c r="AL87" s="42"/>
    </row>
    <row r="88" spans="1:38" s="46" customFormat="1" x14ac:dyDescent="0.25">
      <c r="A88" s="45"/>
      <c r="B88" s="42"/>
      <c r="C88" s="42"/>
      <c r="D88" s="42"/>
      <c r="E88" s="42"/>
      <c r="F88" s="42"/>
      <c r="G88" s="42"/>
      <c r="H88" s="42"/>
      <c r="I88" s="42"/>
      <c r="J88" s="42"/>
      <c r="K88" s="42"/>
      <c r="L88" s="42"/>
      <c r="M88" s="42"/>
      <c r="N88" s="42"/>
      <c r="O88" s="42"/>
      <c r="P88" s="42"/>
      <c r="Q88" s="42"/>
      <c r="R88" s="42"/>
      <c r="S88" s="42"/>
      <c r="T88" s="42"/>
      <c r="U88" s="42"/>
      <c r="V88" s="42"/>
      <c r="W88" s="42"/>
      <c r="X88" s="42"/>
      <c r="Y88" s="42"/>
      <c r="Z88" s="42"/>
      <c r="AA88" s="42"/>
      <c r="AB88" s="42"/>
      <c r="AC88" s="42"/>
      <c r="AD88" s="42"/>
      <c r="AE88" s="42"/>
      <c r="AF88" s="42"/>
      <c r="AG88" s="42"/>
      <c r="AH88" s="42"/>
      <c r="AI88" s="42"/>
      <c r="AJ88" s="42"/>
      <c r="AK88" s="42"/>
      <c r="AL88" s="42"/>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References</vt:lpstr>
      <vt:lpstr>prod</vt:lpstr>
      <vt:lpstr>import</vt:lpstr>
      <vt:lpstr>export</vt:lpstr>
      <vt:lpstr>emissions</vt:lpstr>
      <vt:lpstr>Energy_Intensity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jean</dc:creator>
  <cp:lastModifiedBy>jean</cp:lastModifiedBy>
  <dcterms:created xsi:type="dcterms:W3CDTF">2020-05-20T17:08:53Z</dcterms:created>
  <dcterms:modified xsi:type="dcterms:W3CDTF">2021-06-04T09:24:22Z</dcterms:modified>
</cp:coreProperties>
</file>