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ouvi\Documents\These\80_Calculations\02_MFA_IGU\RawData\"/>
    </mc:Choice>
  </mc:AlternateContent>
  <xr:revisionPtr revIDLastSave="0" documentId="13_ncr:1_{50CD6FE8-B773-4BC5-A5DA-AEDA19F36C8F}" xr6:coauthVersionLast="47" xr6:coauthVersionMax="47" xr10:uidLastSave="{00000000-0000-0000-0000-000000000000}"/>
  <bookViews>
    <workbookView xWindow="2340" yWindow="600" windowWidth="16665" windowHeight="15600" firstSheet="1" activeTab="5" xr2:uid="{123E2ECC-8474-4F38-AC8E-530CCC4039F8}"/>
  </bookViews>
  <sheets>
    <sheet name="References" sheetId="21" r:id="rId1"/>
    <sheet name="stock" sheetId="17" r:id="rId2"/>
    <sheet name="prod" sheetId="20" r:id="rId3"/>
    <sheet name="import" sheetId="14" r:id="rId4"/>
    <sheet name="export" sheetId="12" r:id="rId5"/>
    <sheet name="thickness" sheetId="24" r:id="rId6"/>
    <sheet name="emissions" sheetId="22" r:id="rId7"/>
    <sheet name="Energy_Intensity" sheetId="2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4" i="24" l="1"/>
  <c r="D78" i="24"/>
  <c r="E78" i="24"/>
  <c r="C78" i="24"/>
  <c r="E64" i="24"/>
  <c r="C12" i="24"/>
  <c r="E12" i="24"/>
  <c r="D12" i="24"/>
  <c r="E4" i="24" l="1"/>
  <c r="D4" i="24"/>
  <c r="C4" i="24"/>
  <c r="D38" i="23" l="1"/>
  <c r="C38" i="23"/>
  <c r="B38" i="23"/>
  <c r="D37" i="23"/>
  <c r="C37" i="23"/>
  <c r="B37" i="23"/>
  <c r="D35" i="23"/>
  <c r="C35" i="23"/>
  <c r="B35" i="23"/>
  <c r="D34" i="23"/>
  <c r="C34" i="23"/>
  <c r="B34" i="23"/>
  <c r="D33" i="23"/>
  <c r="C33" i="23"/>
  <c r="B33" i="23"/>
  <c r="D32" i="23"/>
  <c r="C32" i="23"/>
  <c r="B32" i="23"/>
  <c r="D31" i="23"/>
  <c r="C31" i="23"/>
  <c r="B31" i="23"/>
  <c r="D30" i="23"/>
  <c r="C30" i="23"/>
  <c r="B30" i="23"/>
  <c r="D27" i="23"/>
  <c r="C27" i="23"/>
  <c r="B27" i="23"/>
  <c r="C12" i="20" l="1"/>
  <c r="C6" i="17" l="1"/>
  <c r="C5" i="17"/>
  <c r="C4" i="17"/>
  <c r="C3" i="17"/>
  <c r="C2" i="17"/>
  <c r="C12" i="17"/>
  <c r="C22" i="17"/>
  <c r="C32" i="17"/>
  <c r="C42" i="17"/>
  <c r="C52" i="17"/>
  <c r="C62" i="17"/>
  <c r="C72" i="17"/>
  <c r="D2" i="17" l="1"/>
  <c r="C6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D1" authorId="0" shapeId="0" xr:uid="{8F0835F9-594C-4B67-8C90-3C1F19BA1EE5}">
      <text>
        <r>
          <rPr>
            <sz val="9"/>
            <color indexed="81"/>
            <rFont val="Tahoma"/>
            <family val="2"/>
          </rPr>
          <t>Unless otherwise indicated in a note attached to the cell, all data collected in this column comes from : 
Ecodesign of Window Products. LOT 32, Task 3, IfF, VHK and VITO, June, 2015, p. 22</t>
        </r>
      </text>
    </comment>
    <comment ref="E1" authorId="0" shapeId="0" xr:uid="{84B234C5-4861-4668-9708-F1230787FFBD}">
      <text>
        <r>
          <rPr>
            <sz val="9"/>
            <color indexed="81"/>
            <rFont val="Tahoma"/>
            <family val="2"/>
          </rPr>
          <t>Unless otherwise indicated in a note attached to the cell, all data collected in this column comes from : 
Ecodesign of Window Products. LOT 32, IfF, VHK and VITO, June 2015.</t>
        </r>
      </text>
    </comment>
    <comment ref="C65" authorId="0" shapeId="0" xr:uid="{130FE7B7-6EAA-45FF-B7F3-5E3CD166744A}">
      <text>
        <r>
          <rPr>
            <sz val="9"/>
            <color indexed="81"/>
            <rFont val="Tahoma"/>
            <family val="2"/>
          </rPr>
          <t>EU 27 market for windows, Verband Fenster + Fassade, 2013.
In: Ecodesign of Window Products. LOT 32, IfF, VHK and VITO, June 2015.
3422 million of window units, which have a standard unit size of 1.3x1.3 m² and a glazing size of 1.2x1.2 m².</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8FFAC56C-9F20-4C57-B69F-46C4751E7D08}">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C4" authorId="0" shapeId="0" xr:uid="{D830768D-7274-4C49-B588-7075A2DB5080}">
      <text>
        <r>
          <rPr>
            <b/>
            <sz val="9"/>
            <color indexed="81"/>
            <rFont val="Tahoma"/>
            <family val="2"/>
          </rPr>
          <t>Start of the production</t>
        </r>
      </text>
    </comment>
    <comment ref="C12" authorId="0" shapeId="0" xr:uid="{B8601103-B042-4408-A64D-67536E1000E5}">
      <text>
        <r>
          <rPr>
            <sz val="9"/>
            <color indexed="81"/>
            <rFont val="Tahoma"/>
            <family val="2"/>
          </rPr>
          <t>100.000 insulating glass units sold in 1955 according to Van de Voorde et al., 2015
Hypothesis: average surface of a window = 1.5x1.5m²</t>
        </r>
      </text>
    </comment>
    <comment ref="C27" authorId="0" shapeId="0" xr:uid="{2FFE3DD3-AC63-477C-AF0A-BB8559A6CCC5}">
      <text>
        <r>
          <rPr>
            <sz val="9"/>
            <color indexed="81"/>
            <rFont val="Tahoma"/>
            <family val="2"/>
          </rPr>
          <t>The glass industry in the European Economic Community, Commission of the European Communities, 1984, (p. 121)
"For flat glass :
. building : 57.2 % (1)
consisting of : double glazing : 51.6 %
single glazing : 48.4 %" (p. 6)</t>
        </r>
      </text>
    </comment>
    <comment ref="C32" authorId="0" shapeId="0" xr:uid="{608AA8EB-5141-4B01-857A-BF5796CE27F1}">
      <text>
        <r>
          <rPr>
            <sz val="9"/>
            <color indexed="81"/>
            <rFont val="Tahoma"/>
            <family val="2"/>
          </rPr>
          <t>The glass industry in the European Economic Community, Commission of the European Communities, 1984, (p. 121)
"For flat glass :
. building : 57.2 % (1)
consisting of : double glazing : 51.6 %
single glazing : 48.4 %" (p. 6)</t>
        </r>
      </text>
    </comment>
    <comment ref="C38" authorId="0" shapeId="0" xr:uid="{067A2B5D-1BD0-4D98-851E-39DACD586699}">
      <text>
        <r>
          <rPr>
            <sz val="9"/>
            <color indexed="81"/>
            <rFont val="Tahoma"/>
            <family val="2"/>
          </rPr>
          <t>The glass industry in the European Economic Community, Commission of the European Communities, 1984, (p. 121)
"For flat glass :
. building : 57.2 % (1)
consisting of : double glazing : 51.6 %
single glazing : 48.4 %" (p. 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7E44E4BD-D9BF-43A2-9BB8-2DF3310F9600}">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C4" authorId="0" shapeId="0" xr:uid="{DC9FA390-17BA-4ED8-B075-C7A477EA4D6F}">
      <text>
        <r>
          <rPr>
            <b/>
            <sz val="9"/>
            <color indexed="81"/>
            <rFont val="Tahoma"/>
            <family val="2"/>
          </rPr>
          <t>Start of the production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7B043CCB-264C-4F34-8E9F-2050C26C1F60}">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C4" authorId="0" shapeId="0" xr:uid="{8C8592F6-06DE-4E07-AB88-6941487386AB}">
      <text>
        <r>
          <rPr>
            <b/>
            <sz val="9"/>
            <color indexed="81"/>
            <rFont val="Tahoma"/>
            <family val="2"/>
          </rPr>
          <t>Start of the production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4" authorId="0" shapeId="0" xr:uid="{BE8C0B31-F1B8-45DD-82F7-FF8CE257A0AF}">
      <text>
        <r>
          <rPr>
            <sz val="9"/>
            <color indexed="81"/>
            <rFont val="Tahoma"/>
            <family val="2"/>
          </rPr>
          <t>(Piganiol, 1965)</t>
        </r>
      </text>
    </comment>
    <comment ref="D4" authorId="0" shapeId="0" xr:uid="{1D914C9C-E18C-4702-A53F-71657CF04ADC}">
      <text>
        <r>
          <rPr>
            <sz val="9"/>
            <color indexed="81"/>
            <rFont val="Tahoma"/>
            <family val="2"/>
          </rPr>
          <t>(Van de Voorde, 2016)</t>
        </r>
      </text>
    </comment>
    <comment ref="E4" authorId="0" shapeId="0" xr:uid="{78E40F23-2E6C-4EB7-9F80-E8EA8FCD4437}">
      <text>
        <r>
          <rPr>
            <sz val="9"/>
            <color indexed="81"/>
            <rFont val="Tahoma"/>
            <family val="2"/>
          </rPr>
          <t>(Compagnie de Saint-Gobain, 1953)</t>
        </r>
      </text>
    </comment>
    <comment ref="C12" authorId="0" shapeId="0" xr:uid="{C64677CB-8AF4-4487-9A74-BFE24643DD27}">
      <text>
        <r>
          <rPr>
            <sz val="9"/>
            <color indexed="81"/>
            <rFont val="Tahoma"/>
            <family val="2"/>
          </rPr>
          <t>(Piganiol, 1965)</t>
        </r>
      </text>
    </comment>
    <comment ref="D12" authorId="0" shapeId="0" xr:uid="{3510F62C-2FD3-4D42-8658-FE0517712D3F}">
      <text>
        <r>
          <rPr>
            <sz val="9"/>
            <color indexed="81"/>
            <rFont val="Tahoma"/>
            <family val="2"/>
          </rPr>
          <t>(Van de Voorde, 2016)</t>
        </r>
      </text>
    </comment>
    <comment ref="E12" authorId="0" shapeId="0" xr:uid="{37FDA818-3271-498B-81A3-79883D312E51}">
      <text>
        <r>
          <rPr>
            <sz val="9"/>
            <color indexed="81"/>
            <rFont val="Tahoma"/>
            <family val="2"/>
          </rPr>
          <t>(Compagnie de Saint-Gobain, 1953)</t>
        </r>
      </text>
    </comment>
    <comment ref="C64" authorId="0" shapeId="0" xr:uid="{C391AF23-0746-4242-B264-923C7CB8AA49}">
      <text>
        <r>
          <rPr>
            <sz val="9"/>
            <color indexed="81"/>
            <rFont val="Tahoma"/>
            <family val="2"/>
          </rPr>
          <t>(Hestin et al., 2016)
2% = triple glazing
98% = double glazing
80% = Residential
20% = Non-residential</t>
        </r>
      </text>
    </comment>
    <comment ref="D64" authorId="0" shapeId="0" xr:uid="{C3083A52-0B55-4EFF-99E7-20DDEF323682}">
      <text>
        <r>
          <rPr>
            <sz val="9"/>
            <color indexed="81"/>
            <rFont val="Tahoma"/>
            <family val="2"/>
          </rPr>
          <t>(Private discussion with glass industries. According to them, since 2000, average thickness is around 6mm per glass sheet)</t>
        </r>
      </text>
    </comment>
    <comment ref="E64" authorId="0" shapeId="0" xr:uid="{788C3A1B-A9A4-4DC5-A55F-12F320169F02}">
      <text>
        <r>
          <rPr>
            <sz val="9"/>
            <color indexed="81"/>
            <rFont val="Tahoma"/>
            <family val="2"/>
          </rPr>
          <t>(Private discussion with glass industries. According to them, since 2000, average thickness is around 6mm per glass sheet)</t>
        </r>
      </text>
    </comment>
    <comment ref="C78" authorId="0" shapeId="0" xr:uid="{59056846-CA8B-4F33-8C1C-E9B9712AA80C}">
      <text>
        <r>
          <rPr>
            <sz val="9"/>
            <color indexed="81"/>
            <rFont val="Tahoma"/>
            <family val="2"/>
          </rPr>
          <t>(Interview with European glass industries. According to them, since 2000, the average thickness is around 5-6mm per glass sheet)</t>
        </r>
      </text>
    </comment>
    <comment ref="D78" authorId="0" shapeId="0" xr:uid="{1138B376-1088-4356-8AB7-8D00578BF77C}">
      <text>
        <r>
          <rPr>
            <sz val="9"/>
            <color indexed="81"/>
            <rFont val="Tahoma"/>
            <family val="2"/>
          </rPr>
          <t>(Interview with European glass industries. According to them, since 2000, average thickness is around 4-6mm per glass sheet)</t>
        </r>
      </text>
    </comment>
    <comment ref="E78" authorId="0" shapeId="0" xr:uid="{21E1B333-2B97-4103-84D7-C462D8C033E8}">
      <text>
        <r>
          <rPr>
            <sz val="9"/>
            <color indexed="81"/>
            <rFont val="Tahoma"/>
            <family val="2"/>
          </rPr>
          <t>(Interview with European glass industries. According to them, since 2000, average thickness is around 4-6mm per glass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08C100EC-8BE2-4296-B52E-88F336E137FB}">
      <text>
        <r>
          <rPr>
            <sz val="9"/>
            <color indexed="81"/>
            <rFont val="Tahoma"/>
            <family val="2"/>
          </rPr>
          <t>Unless otherwise indicated in a note attached to the cell, all data collected in this column comes from:
(Glass for Europe, 2020)</t>
        </r>
      </text>
    </comment>
    <comment ref="B27" authorId="0" shapeId="0" xr:uid="{5487717F-11C0-43A8-BAF6-D2EC0F4EDD94}">
      <text>
        <r>
          <rPr>
            <sz val="9"/>
            <color indexed="81"/>
            <rFont val="Tahoma"/>
            <family val="2"/>
          </rPr>
          <t>(Glass for Europe, 2018)</t>
        </r>
      </text>
    </comment>
    <comment ref="B32" authorId="0" shapeId="0" xr:uid="{9BB12F70-8F1F-42CF-98F7-BC25D7D28213}">
      <text>
        <r>
          <rPr>
            <sz val="9"/>
            <color indexed="81"/>
            <rFont val="Tahoma"/>
            <family val="2"/>
          </rPr>
          <t>(Glass for Europe, 2018)</t>
        </r>
      </text>
    </comment>
    <comment ref="B37" authorId="0" shapeId="0" xr:uid="{16696222-D947-41B6-9E51-E9EBFD5C1790}">
      <text>
        <r>
          <rPr>
            <sz val="9"/>
            <color indexed="81"/>
            <rFont val="Tahoma"/>
            <family val="2"/>
          </rPr>
          <t>(Glass for Europe, 2018)</t>
        </r>
      </text>
    </comment>
    <comment ref="B42" authorId="0" shapeId="0" xr:uid="{55B03848-88B8-43C0-95D7-F1FFD13006C9}">
      <text>
        <r>
          <rPr>
            <sz val="9"/>
            <color indexed="81"/>
            <rFont val="Tahoma"/>
            <family val="2"/>
          </rPr>
          <t>(Glass for Europe, 2018)</t>
        </r>
      </text>
    </comment>
    <comment ref="B65" authorId="0" shapeId="0" xr:uid="{8F6CED1D-AAA8-43B2-9F28-9297ED57BA68}">
      <text>
        <r>
          <rPr>
            <sz val="9"/>
            <color indexed="81"/>
            <rFont val="Tahoma"/>
            <family val="2"/>
          </rPr>
          <t>Average between: 606tCO2/tp (Ecofys, 2009) and 730tCO2/tp (Schmitz et al., 2011)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E419917-93D6-4B25-AD62-7FE7A7FF825D}">
      <text>
        <r>
          <rPr>
            <sz val="9"/>
            <color indexed="81"/>
            <rFont val="Tahoma"/>
            <family val="2"/>
          </rPr>
          <t>Average; Calculated according to window glass/plate glass and then float glass ratio.</t>
        </r>
      </text>
    </comment>
    <comment ref="C1" authorId="0" shapeId="0" xr:uid="{CB58FA51-ED21-42A0-92C0-E3ADCAA887F8}">
      <text>
        <r>
          <rPr>
            <sz val="9"/>
            <color indexed="81"/>
            <rFont val="Tahoma"/>
            <family val="2"/>
          </rPr>
          <t>Average; Calculated according to window glass/plate glass and then float glass ratio.</t>
        </r>
      </text>
    </comment>
    <comment ref="D1" authorId="0" shapeId="0" xr:uid="{CE6411FF-AE73-48CD-9C71-994356334862}">
      <text>
        <r>
          <rPr>
            <sz val="9"/>
            <color indexed="81"/>
            <rFont val="Tahoma"/>
            <family val="2"/>
          </rPr>
          <t>Average; Calculated according to window glass/plate glass and then float glass ratio.</t>
        </r>
      </text>
    </comment>
    <comment ref="B27" authorId="0" shapeId="0" xr:uid="{27F50B2B-747B-460A-8CC2-1C84538148B4}">
      <text>
        <r>
          <rPr>
            <sz val="9"/>
            <color indexed="81"/>
            <rFont val="Tahoma"/>
            <family val="2"/>
          </rPr>
          <t>(Commission of the European Communities, 1984)</t>
        </r>
      </text>
    </comment>
    <comment ref="C27" authorId="0" shapeId="0" xr:uid="{BAC516FF-BD66-489C-9A24-E71AD4FAEFC2}">
      <text>
        <r>
          <rPr>
            <sz val="9"/>
            <color indexed="81"/>
            <rFont val="Tahoma"/>
            <family val="2"/>
          </rPr>
          <t>(Commission of the European Communities, 1984)</t>
        </r>
      </text>
    </comment>
    <comment ref="D27" authorId="0" shapeId="0" xr:uid="{68D8B92A-6662-4EEE-80CA-29C1760C1C2E}">
      <text>
        <r>
          <rPr>
            <sz val="9"/>
            <color indexed="81"/>
            <rFont val="Tahoma"/>
            <family val="2"/>
          </rPr>
          <t>(Commission of the European Communities, 1984)</t>
        </r>
      </text>
    </comment>
    <comment ref="E27" authorId="0" shapeId="0" xr:uid="{A31E7B35-9E99-4994-BC4B-626A8216FC66}">
      <text>
        <r>
          <rPr>
            <sz val="9"/>
            <color indexed="81"/>
            <rFont val="Tahoma"/>
            <family val="2"/>
          </rPr>
          <t>(Commission of the European Communities, 1984)</t>
        </r>
      </text>
    </comment>
    <comment ref="B30" authorId="0" shapeId="0" xr:uid="{7412CF4A-E2B2-4A07-9271-99A6E201473A}">
      <text>
        <r>
          <rPr>
            <sz val="9"/>
            <color indexed="81"/>
            <rFont val="Tahoma"/>
            <family val="2"/>
          </rPr>
          <t>(Commission of the European Communities, 1984)</t>
        </r>
      </text>
    </comment>
    <comment ref="C30" authorId="0" shapeId="0" xr:uid="{100195EC-2A93-4674-9EA7-0B61FAFA2A76}">
      <text>
        <r>
          <rPr>
            <sz val="9"/>
            <color indexed="81"/>
            <rFont val="Tahoma"/>
            <family val="2"/>
          </rPr>
          <t>(Commission of the European Communities, 1984)</t>
        </r>
      </text>
    </comment>
    <comment ref="D30" authorId="0" shapeId="0" xr:uid="{CC59C5CC-52AA-4D53-8BC7-5DCDD3E9B1D5}">
      <text>
        <r>
          <rPr>
            <sz val="9"/>
            <color indexed="81"/>
            <rFont val="Tahoma"/>
            <family val="2"/>
          </rPr>
          <t>(Commission of the European Communities, 1984)</t>
        </r>
      </text>
    </comment>
    <comment ref="E30" authorId="0" shapeId="0" xr:uid="{47775674-37CB-46D6-9E4E-B61F1A542674}">
      <text>
        <r>
          <rPr>
            <sz val="9"/>
            <color indexed="81"/>
            <rFont val="Tahoma"/>
            <family val="2"/>
          </rPr>
          <t>(Commission of the European Communities, 1984)</t>
        </r>
      </text>
    </comment>
    <comment ref="B31" authorId="0" shapeId="0" xr:uid="{CE9FFE58-2690-4955-86F9-F733691F6FD8}">
      <text>
        <r>
          <rPr>
            <sz val="9"/>
            <color indexed="81"/>
            <rFont val="Tahoma"/>
            <family val="2"/>
          </rPr>
          <t>(Commission of the European Communities, 1984)</t>
        </r>
      </text>
    </comment>
    <comment ref="C31" authorId="0" shapeId="0" xr:uid="{4EB4FE5F-05BA-4773-AA6E-6D4588B55A51}">
      <text>
        <r>
          <rPr>
            <sz val="9"/>
            <color indexed="81"/>
            <rFont val="Tahoma"/>
            <family val="2"/>
          </rPr>
          <t>(Commission of the European Communities, 1984)</t>
        </r>
      </text>
    </comment>
    <comment ref="D31" authorId="0" shapeId="0" xr:uid="{D3955685-C0F3-41A7-A03A-E689B3C94FED}">
      <text>
        <r>
          <rPr>
            <sz val="9"/>
            <color indexed="81"/>
            <rFont val="Tahoma"/>
            <family val="2"/>
          </rPr>
          <t>(Commission of the European Communities, 1984)</t>
        </r>
      </text>
    </comment>
    <comment ref="E31" authorId="0" shapeId="0" xr:uid="{AFA31B4A-E87A-4591-8D12-4139C20096F3}">
      <text>
        <r>
          <rPr>
            <sz val="9"/>
            <color indexed="81"/>
            <rFont val="Tahoma"/>
            <family val="2"/>
          </rPr>
          <t>(Commission of the European Communities, 1984)</t>
        </r>
      </text>
    </comment>
    <comment ref="B32" authorId="0" shapeId="0" xr:uid="{6859D5A5-6F32-4503-B205-7DDCED9EAE30}">
      <text>
        <r>
          <rPr>
            <sz val="9"/>
            <color indexed="81"/>
            <rFont val="Tahoma"/>
            <family val="2"/>
          </rPr>
          <t>(Commission of the European Communities, 1984)</t>
        </r>
      </text>
    </comment>
    <comment ref="C32" authorId="0" shapeId="0" xr:uid="{B232BDB7-DC80-4212-9A6E-8FD6957B00B8}">
      <text>
        <r>
          <rPr>
            <sz val="9"/>
            <color indexed="81"/>
            <rFont val="Tahoma"/>
            <family val="2"/>
          </rPr>
          <t>(Commission of the European Communities, 1984)</t>
        </r>
      </text>
    </comment>
    <comment ref="D32" authorId="0" shapeId="0" xr:uid="{D83212D9-A4F2-4A24-B6EA-1F09060E8AA5}">
      <text>
        <r>
          <rPr>
            <sz val="9"/>
            <color indexed="81"/>
            <rFont val="Tahoma"/>
            <family val="2"/>
          </rPr>
          <t>(Commission of the European Communities, 1984)</t>
        </r>
      </text>
    </comment>
    <comment ref="E32" authorId="0" shapeId="0" xr:uid="{75BB4434-E2BE-4FAF-AF78-8A03B9D7B92B}">
      <text>
        <r>
          <rPr>
            <sz val="9"/>
            <color indexed="81"/>
            <rFont val="Tahoma"/>
            <family val="2"/>
          </rPr>
          <t>(Commission of the European Communities, 1984)</t>
        </r>
      </text>
    </comment>
    <comment ref="B33" authorId="0" shapeId="0" xr:uid="{E6F683B2-2871-4A1D-BC6D-0EA28BEC0677}">
      <text>
        <r>
          <rPr>
            <sz val="9"/>
            <color indexed="81"/>
            <rFont val="Tahoma"/>
            <family val="2"/>
          </rPr>
          <t>(Commission of the European Communities, 1984)</t>
        </r>
      </text>
    </comment>
    <comment ref="C33" authorId="0" shapeId="0" xr:uid="{A68D70EE-772D-4AA6-93EC-1AB16F48C1F7}">
      <text>
        <r>
          <rPr>
            <sz val="9"/>
            <color indexed="81"/>
            <rFont val="Tahoma"/>
            <family val="2"/>
          </rPr>
          <t>(Commission of the European Communities, 1984)</t>
        </r>
      </text>
    </comment>
    <comment ref="D33" authorId="0" shapeId="0" xr:uid="{150AA0BF-51FF-4E76-9ECD-DA38914FE36A}">
      <text>
        <r>
          <rPr>
            <sz val="9"/>
            <color indexed="81"/>
            <rFont val="Tahoma"/>
            <family val="2"/>
          </rPr>
          <t>(Commission of the European Communities, 1984)</t>
        </r>
      </text>
    </comment>
    <comment ref="E33" authorId="0" shapeId="0" xr:uid="{F74647E4-C0B2-4C4F-B98D-504A12993C1F}">
      <text>
        <r>
          <rPr>
            <sz val="9"/>
            <color indexed="81"/>
            <rFont val="Tahoma"/>
            <family val="2"/>
          </rPr>
          <t>(Commission of the European Communities, 1984)</t>
        </r>
      </text>
    </comment>
    <comment ref="B34" authorId="0" shapeId="0" xr:uid="{AFE13754-7592-4BBB-A7C4-2333E9FEFF17}">
      <text>
        <r>
          <rPr>
            <sz val="9"/>
            <color indexed="81"/>
            <rFont val="Tahoma"/>
            <family val="2"/>
          </rPr>
          <t>(Commission of the European Communities, 1984)</t>
        </r>
      </text>
    </comment>
    <comment ref="C34" authorId="0" shapeId="0" xr:uid="{35C3671C-0A79-4FBB-8945-7EB612442906}">
      <text>
        <r>
          <rPr>
            <sz val="9"/>
            <color indexed="81"/>
            <rFont val="Tahoma"/>
            <family val="2"/>
          </rPr>
          <t>(Commission of the European Communities, 1984)</t>
        </r>
      </text>
    </comment>
    <comment ref="D34" authorId="0" shapeId="0" xr:uid="{7D0460A4-B731-4553-9647-DE2E17EEC913}">
      <text>
        <r>
          <rPr>
            <sz val="9"/>
            <color indexed="81"/>
            <rFont val="Tahoma"/>
            <family val="2"/>
          </rPr>
          <t>(Commission of the European Communities, 1984)</t>
        </r>
      </text>
    </comment>
    <comment ref="E34" authorId="0" shapeId="0" xr:uid="{B5CE0532-56D3-4A38-84D9-ED4471C29B52}">
      <text>
        <r>
          <rPr>
            <sz val="9"/>
            <color indexed="81"/>
            <rFont val="Tahoma"/>
            <family val="2"/>
          </rPr>
          <t>(Commission of the European Communities, 1984)</t>
        </r>
      </text>
    </comment>
    <comment ref="B35" authorId="0" shapeId="0" xr:uid="{393779E0-B084-4A31-BBDF-0A17F1CAACC4}">
      <text>
        <r>
          <rPr>
            <sz val="9"/>
            <color indexed="81"/>
            <rFont val="Tahoma"/>
            <family val="2"/>
          </rPr>
          <t>(Commission of the European Communities, 1984)</t>
        </r>
      </text>
    </comment>
    <comment ref="C35" authorId="0" shapeId="0" xr:uid="{61064041-0593-4AD6-9627-A234160E2C48}">
      <text>
        <r>
          <rPr>
            <sz val="9"/>
            <color indexed="81"/>
            <rFont val="Tahoma"/>
            <family val="2"/>
          </rPr>
          <t>(Commission of the European Communities, 1984)</t>
        </r>
      </text>
    </comment>
    <comment ref="D35" authorId="0" shapeId="0" xr:uid="{3BA4F4DD-4C9D-413A-9B64-82801C17FF14}">
      <text>
        <r>
          <rPr>
            <sz val="9"/>
            <color indexed="81"/>
            <rFont val="Tahoma"/>
            <family val="2"/>
          </rPr>
          <t>(Commission of the European Communities, 1984)</t>
        </r>
      </text>
    </comment>
    <comment ref="E35" authorId="0" shapeId="0" xr:uid="{6337FC0D-288B-44CD-BED8-198620F342E3}">
      <text>
        <r>
          <rPr>
            <sz val="9"/>
            <color indexed="81"/>
            <rFont val="Tahoma"/>
            <family val="2"/>
          </rPr>
          <t>(Commission of the European Communities, 1984)</t>
        </r>
      </text>
    </comment>
    <comment ref="B37" authorId="0" shapeId="0" xr:uid="{B58B1DF2-DA44-4D98-BF66-021D5DA08EA2}">
      <text>
        <r>
          <rPr>
            <sz val="9"/>
            <color indexed="81"/>
            <rFont val="Tahoma"/>
            <family val="2"/>
          </rPr>
          <t>(Commission of the European Communities, 1984)</t>
        </r>
      </text>
    </comment>
    <comment ref="C37" authorId="0" shapeId="0" xr:uid="{F26D0778-5092-4920-B32B-DFDE37F03D63}">
      <text>
        <r>
          <rPr>
            <sz val="9"/>
            <color indexed="81"/>
            <rFont val="Tahoma"/>
            <family val="2"/>
          </rPr>
          <t>(Commission of the European Communities, 1984)</t>
        </r>
      </text>
    </comment>
    <comment ref="D37" authorId="0" shapeId="0" xr:uid="{19588458-4A21-4862-AEB8-1E060C318112}">
      <text>
        <r>
          <rPr>
            <sz val="9"/>
            <color indexed="81"/>
            <rFont val="Tahoma"/>
            <family val="2"/>
          </rPr>
          <t>(Commission of the European Communities, 1984)</t>
        </r>
      </text>
    </comment>
    <comment ref="E37" authorId="0" shapeId="0" xr:uid="{8D67A211-CDAA-4BDC-A349-8B7ABC99499B}">
      <text>
        <r>
          <rPr>
            <sz val="9"/>
            <color indexed="81"/>
            <rFont val="Tahoma"/>
            <family val="2"/>
          </rPr>
          <t>(Commission of the European Communities, 1984)</t>
        </r>
      </text>
    </comment>
    <comment ref="B38" authorId="0" shapeId="0" xr:uid="{8055DEDF-0963-4B5C-8CA1-9E7BF665045D}">
      <text>
        <r>
          <rPr>
            <sz val="9"/>
            <color indexed="81"/>
            <rFont val="Tahoma"/>
            <family val="2"/>
          </rPr>
          <t>(Commission of the European Communities, 1984)</t>
        </r>
      </text>
    </comment>
    <comment ref="C38" authorId="0" shapeId="0" xr:uid="{0ED9AD8E-B831-4585-B20E-99EC39A005A1}">
      <text>
        <r>
          <rPr>
            <sz val="9"/>
            <color indexed="81"/>
            <rFont val="Tahoma"/>
            <family val="2"/>
          </rPr>
          <t>(Commission of the European Communities, 1984)</t>
        </r>
      </text>
    </comment>
    <comment ref="D38" authorId="0" shapeId="0" xr:uid="{E8C5DAA5-1BD5-4A92-8414-4459F35C358C}">
      <text>
        <r>
          <rPr>
            <sz val="9"/>
            <color indexed="81"/>
            <rFont val="Tahoma"/>
            <family val="2"/>
          </rPr>
          <t>(Commission of the European Communities, 1984)</t>
        </r>
      </text>
    </comment>
    <comment ref="E38" authorId="0" shapeId="0" xr:uid="{01EAE069-3B40-489A-A05E-17CEEE1E7B96}">
      <text>
        <r>
          <rPr>
            <sz val="9"/>
            <color indexed="81"/>
            <rFont val="Tahoma"/>
            <family val="2"/>
          </rPr>
          <t>(Commission of the European Communities, 1984)</t>
        </r>
      </text>
    </comment>
    <comment ref="B52" authorId="0" shapeId="0" xr:uid="{0DAE0A34-9039-4CC9-A69A-BE329A7E46AC}">
      <text>
        <r>
          <rPr>
            <sz val="9"/>
            <color indexed="81"/>
            <rFont val="Tahoma"/>
            <family val="2"/>
          </rPr>
          <t>(Dinesen et al., 1994),  (Tackels, 1993), (Weir, 1998) and (West et al., 2011)</t>
        </r>
      </text>
    </comment>
    <comment ref="C52" authorId="0" shapeId="0" xr:uid="{7301CFCE-1DF0-44A2-8B46-99894CA31501}">
      <text>
        <r>
          <rPr>
            <sz val="9"/>
            <color indexed="81"/>
            <rFont val="Tahoma"/>
            <family val="2"/>
          </rPr>
          <t>(Dinesen et al., 1994),  (Tackels, 1993), (Weir, 1998) and (West et al., 2011)</t>
        </r>
      </text>
    </comment>
    <comment ref="D52" authorId="0" shapeId="0" xr:uid="{14ACD8C7-4810-4F2B-B01A-1807BD79C09D}">
      <text>
        <r>
          <rPr>
            <sz val="9"/>
            <color indexed="81"/>
            <rFont val="Tahoma"/>
            <family val="2"/>
          </rPr>
          <t>(Dinesen et al., 1994),  (Tackels, 1993), (Weir, 1998) and (West et al., 2011)</t>
        </r>
      </text>
    </comment>
    <comment ref="E52" authorId="0" shapeId="0" xr:uid="{8C0568B5-A7D5-4CC4-B73A-F02749D336EF}">
      <text>
        <r>
          <rPr>
            <sz val="9"/>
            <color indexed="81"/>
            <rFont val="Tahoma"/>
            <family val="2"/>
          </rPr>
          <t>(Dinesen et al., 1994),  (Tackels, 1993), (Weir, 1998) and (West et al., 2011)</t>
        </r>
      </text>
    </comment>
    <comment ref="B67" authorId="0" shapeId="0" xr:uid="{27DF9C5C-5F2C-4619-83BE-F155FB5FA9A7}">
      <text>
        <r>
          <rPr>
            <sz val="9"/>
            <color indexed="81"/>
            <rFont val="Tahoma"/>
            <family val="2"/>
          </rPr>
          <t>(PE International, 2011) and (Schmitz et al., 2011)</t>
        </r>
      </text>
    </comment>
    <comment ref="C67" authorId="0" shapeId="0" xr:uid="{5AA9737D-C4BF-47B6-92AC-E113F959E099}">
      <text>
        <r>
          <rPr>
            <sz val="9"/>
            <color indexed="81"/>
            <rFont val="Tahoma"/>
            <family val="2"/>
          </rPr>
          <t>(PE International, 2011) and (Schmitz et al., 2011)</t>
        </r>
      </text>
    </comment>
    <comment ref="D67" authorId="0" shapeId="0" xr:uid="{2076032A-BCAC-4D08-A045-88FFB7AFE9D1}">
      <text>
        <r>
          <rPr>
            <sz val="9"/>
            <color indexed="81"/>
            <rFont val="Tahoma"/>
            <family val="2"/>
          </rPr>
          <t>(PE International, 2011) and (Schmitz et al., 2011)</t>
        </r>
      </text>
    </comment>
    <comment ref="E67" authorId="0" shapeId="0" xr:uid="{87804820-7292-4F8E-9176-998CDEAAC881}">
      <text>
        <r>
          <rPr>
            <sz val="9"/>
            <color indexed="81"/>
            <rFont val="Tahoma"/>
            <family val="2"/>
          </rPr>
          <t>(PE International, 2011) and (Schmitz et al., 2011)</t>
        </r>
      </text>
    </comment>
    <comment ref="B76" authorId="0" shapeId="0" xr:uid="{60FC28E3-4FB4-4C74-81B0-B8015CBCF570}">
      <text>
        <r>
          <rPr>
            <sz val="9"/>
            <color indexed="81"/>
            <rFont val="Tahoma"/>
            <family val="2"/>
          </rPr>
          <t>(PE International, 2011) and (Schmitz et al., 2011)</t>
        </r>
      </text>
    </comment>
    <comment ref="C76" authorId="0" shapeId="0" xr:uid="{420EBF3C-19C2-4E0E-9269-7DBC12D9D232}">
      <text>
        <r>
          <rPr>
            <sz val="9"/>
            <color indexed="81"/>
            <rFont val="Tahoma"/>
            <family val="2"/>
          </rPr>
          <t>(PE International, 2011) and (Schmitz et al., 2011)</t>
        </r>
      </text>
    </comment>
    <comment ref="D76" authorId="0" shapeId="0" xr:uid="{24035B34-4B0C-46D0-8A79-B5C014A24726}">
      <text>
        <r>
          <rPr>
            <sz val="9"/>
            <color indexed="81"/>
            <rFont val="Tahoma"/>
            <family val="2"/>
          </rPr>
          <t>(PE International, 2011) and (Schmitz et al., 2011)</t>
        </r>
      </text>
    </comment>
    <comment ref="E76" authorId="0" shapeId="0" xr:uid="{C71C2077-A343-44D7-ACA8-963CD62DBCDA}">
      <text>
        <r>
          <rPr>
            <sz val="9"/>
            <color indexed="81"/>
            <rFont val="Tahoma"/>
            <family val="2"/>
          </rPr>
          <t>(PE International, 2011) and (Schmitz et al., 2011)</t>
        </r>
      </text>
    </comment>
  </commentList>
</comments>
</file>

<file path=xl/sharedStrings.xml><?xml version="1.0" encoding="utf-8"?>
<sst xmlns="http://schemas.openxmlformats.org/spreadsheetml/2006/main" count="70" uniqueCount="58">
  <si>
    <t>year</t>
  </si>
  <si>
    <t>glazing, "000 m²</t>
  </si>
  <si>
    <t>residential glazing, "000 m²</t>
  </si>
  <si>
    <t>Nbr of countries</t>
  </si>
  <si>
    <t>non-residential glazing, "000 m²</t>
  </si>
  <si>
    <t>IGU, "000 m²</t>
  </si>
  <si>
    <t>REFERENCES</t>
  </si>
  <si>
    <t>The reference of each entry is indicated in the "note" that is attached to the cell. When no note is given, please refer to the information available at the head of the column</t>
  </si>
  <si>
    <t>(CCE, 1984)</t>
  </si>
  <si>
    <t>Commission des Communautés Européennes (CCE), 1984. L'industrie du verre dans la CEE.</t>
  </si>
  <si>
    <t>https://op.europa.eu/en/publication-detail/-/publication/9441267d-6d47-461a-bc38-494d8c007e02/language-fr</t>
  </si>
  <si>
    <t>(Dinesen et al., 1994)</t>
  </si>
  <si>
    <t>Dinesen, J. and S. Trabergy-Borup, 1994. An energy life cycle assessment model for building
design. Proceedings of the first international conference on buildings and the environment, CIB.</t>
  </si>
  <si>
    <t>(Ecofys et al., 2009)</t>
  </si>
  <si>
    <t>Ecofys, Fraunhofer ISI, Öko-Institut, 2009. Methodology for the Free Allocation of Emission Allowances in the EU ETS Post 2012: Sector Report for the Glass Industry. Brussels: The European Commission</t>
  </si>
  <si>
    <t>https://ec.europa.eu/clima/sites/default/files/ets/allowances/docs/bm_study-lime_en.pdf</t>
  </si>
  <si>
    <t>(Ecoinvent, n.d.)</t>
  </si>
  <si>
    <t>Ecoinvent database</t>
  </si>
  <si>
    <t>(Egenhofer et al., 2014)</t>
  </si>
  <si>
    <t>Egenhofer et al., 2014. Final report for a study on composition and drivers of energy prices and costs in energy intensive industries: The case of the flat glass industry. Centre for European Policy Studies, Brussels.</t>
  </si>
  <si>
    <t>https://op.europa.eu/en/publication-detail/-/publication/b43ca37c-ae26-49f3-9341-7558a75d52da</t>
  </si>
  <si>
    <t>(EIPPC, 2013)</t>
  </si>
  <si>
    <t>The European Integrated Pollution Prevention and Control (EIPPC), 2013. Best Available Techniques (BAT) Reference Document for the Manufacture of Glass Industrial Emissions Directive 2010/75/EU: Integrated Pollution Prevention and Control. Publications Office, Luxembourg.</t>
  </si>
  <si>
    <t>https://publications.jrc.ec.europa.eu/repository/bitstream/JRC78091/lfna25786enn.pdf</t>
  </si>
  <si>
    <t>(Euractiv, 2020)</t>
  </si>
  <si>
    <t>Euractiv, 2020. Europe's Flat Glass Sector: An Industry Profile.</t>
  </si>
  <si>
    <t>www.euractiv.com/section/energy-environment/special_report/europes-flat-glass-sector-an-industry-profile/</t>
  </si>
  <si>
    <t>(Eurostat, n.d.)</t>
  </si>
  <si>
    <t xml:space="preserve">Eurostat, n.d. PRODCOM database. </t>
  </si>
  <si>
    <t>https://ec.europa.eu/eurostat/web/prodcom/data/database</t>
  </si>
  <si>
    <t>(Glass Alliance Europe, 2019)</t>
  </si>
  <si>
    <t>Glass Alliance Europe, 2019. Statistical Report 2018-2019.</t>
  </si>
  <si>
    <t>https://www.glassallianceeurope.eu/en/statistical-data</t>
  </si>
  <si>
    <t>(Glass for Europe, 2020)</t>
  </si>
  <si>
    <t xml:space="preserve">Glass for Europe, 2020. 2050: Flat Glass in Climate-Neutral Europe. Triggering a Virtuous Cycle of  Decarbonisation. </t>
  </si>
  <si>
    <t>https://glassforeurope.com/2050-flat-glass-in-a-climate-neutral-europe/</t>
  </si>
  <si>
    <t>(Institut du verre, 1995-2000)</t>
  </si>
  <si>
    <t>Institut du verre, 1995-2000. Verre. Institut du verre-Prover, Paris. Bibliothèque nationale de France, Sciences et techniques department, call number 4-JO-52115.</t>
  </si>
  <si>
    <t>(Ligeron Sonovision, 2011)</t>
  </si>
  <si>
    <t>Ligeron Sonovision, 2011. Analyse de Cycle de Vie ‘cradle to gate’ d’un verre plat type float. EPD for Glass for Europe.</t>
  </si>
  <si>
    <t>www.glassforeurope.com/images/cont/184_15954_file.pdf</t>
  </si>
  <si>
    <t>(PE International, 2011)</t>
  </si>
  <si>
    <t>PE International, 2011. Life Cycle Assessment of Float Glass. EPD for Glass for Europe.</t>
  </si>
  <si>
    <t>https://glassforeurope.com/wp-content/uploads/2018/04/Life-Cycle-Assessment.pdf</t>
  </si>
  <si>
    <t>(Schmitz et al., 2011)</t>
  </si>
  <si>
    <t>Schmitz, A., Kamiński, J., Maria Scalet, B., Soria, A., 2011. 'Energy Consumption and CO2 Emissions of the European Glass Industry." Energy Policy 39, 142–155.</t>
  </si>
  <si>
    <t>(Weir, 1998)</t>
  </si>
  <si>
    <t>Weir, G. F., 1998. Life Cycle Assessment of Multi-Glazed Windows. Phd, Edinburgh Napier University.</t>
  </si>
  <si>
    <t>(West et al., 2011)</t>
  </si>
  <si>
    <t>West, J., C. Atkinson and N. Howard, 1994. Embodied energy and carbon dioxide emissions
for building materials. Proceedings of the first international conference of building and
the environment, CIB.</t>
  </si>
  <si>
    <t>CO2 glass ind, kg/t</t>
  </si>
  <si>
    <t>fuel oil, GJ/t</t>
  </si>
  <si>
    <t>electricity, GJ/t</t>
  </si>
  <si>
    <t>natural gas, GJ/t</t>
  </si>
  <si>
    <t>Total, GJ/t</t>
  </si>
  <si>
    <t>average thickness, mm</t>
  </si>
  <si>
    <t>min. thickness, mm</t>
  </si>
  <si>
    <t>max. thickness,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</si>
</sst>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sz val="11"/>
      <name val="Calibri"/>
      <family val="2"/>
      <scheme val="minor"/>
    </font>
    <font>
      <b/>
      <sz val="9"/>
      <color indexed="81"/>
      <name val="Tahoma"/>
      <family val="2"/>
    </font>
    <font>
      <u/>
      <sz val="11"/>
      <color theme="10"/>
      <name val="Calibri"/>
      <family val="2"/>
      <scheme val="minor"/>
    </font>
    <font>
      <b/>
      <sz val="11"/>
      <color rgb="FFC00000"/>
      <name val="Calibri"/>
      <family val="2"/>
      <scheme val="minor"/>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52">
    <xf numFmtId="0" fontId="0" fillId="0" borderId="0" xfId="0"/>
    <xf numFmtId="0" fontId="0" fillId="0" borderId="0" xfId="0" applyAlignment="1">
      <alignment horizontal="right"/>
    </xf>
    <xf numFmtId="0" fontId="0" fillId="0" borderId="0" xfId="0" applyAlignment="1">
      <alignment horizontal="center"/>
    </xf>
    <xf numFmtId="164" fontId="0" fillId="0" borderId="0" xfId="1" applyNumberFormat="1"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164" fontId="0" fillId="0" borderId="0" xfId="1" applyNumberFormat="1" applyFont="1" applyAlignment="1">
      <alignment horizontal="center"/>
    </xf>
    <xf numFmtId="49" fontId="2" fillId="0" borderId="0" xfId="0" applyNumberFormat="1" applyFont="1" applyAlignment="1">
      <alignment horizontal="right"/>
    </xf>
    <xf numFmtId="164" fontId="0" fillId="0" borderId="0" xfId="0" applyNumberFormat="1" applyAlignment="1">
      <alignment horizontal="center"/>
    </xf>
    <xf numFmtId="3" fontId="0" fillId="0" borderId="0" xfId="0" applyNumberFormat="1"/>
    <xf numFmtId="164" fontId="5" fillId="0" borderId="0" xfId="1" applyNumberFormat="1" applyFont="1" applyBorder="1" applyAlignment="1">
      <alignment horizontal="right"/>
    </xf>
    <xf numFmtId="0" fontId="3" fillId="0" borderId="0" xfId="0" applyFont="1" applyAlignment="1">
      <alignment horizontal="right" wrapText="1"/>
    </xf>
    <xf numFmtId="0" fontId="0" fillId="0" borderId="0" xfId="0"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right" wrapText="1"/>
    </xf>
    <xf numFmtId="49" fontId="3" fillId="0" borderId="2" xfId="0" applyNumberFormat="1" applyFont="1" applyBorder="1" applyAlignment="1">
      <alignment horizontal="center" wrapText="1"/>
    </xf>
    <xf numFmtId="49" fontId="0" fillId="0" borderId="2" xfId="0" applyNumberFormat="1" applyFont="1" applyBorder="1" applyAlignment="1">
      <alignment horizontal="center" wrapText="1"/>
    </xf>
    <xf numFmtId="49" fontId="0" fillId="0" borderId="3" xfId="0" applyNumberFormat="1" applyFont="1" applyBorder="1" applyAlignment="1">
      <alignment horizontal="center" wrapText="1"/>
    </xf>
    <xf numFmtId="49" fontId="0" fillId="0" borderId="2" xfId="0" quotePrefix="1" applyNumberFormat="1" applyFont="1" applyBorder="1" applyAlignment="1">
      <alignment horizontal="right" wrapText="1"/>
    </xf>
    <xf numFmtId="49" fontId="0" fillId="0" borderId="0" xfId="0" applyNumberFormat="1" applyFont="1" applyAlignment="1">
      <alignment horizontal="right" wrapText="1"/>
    </xf>
    <xf numFmtId="165" fontId="0" fillId="0" borderId="0" xfId="2" applyNumberFormat="1" applyFont="1" applyBorder="1" applyAlignment="1">
      <alignment horizontal="right" wrapText="1"/>
    </xf>
    <xf numFmtId="0" fontId="0" fillId="0" borderId="0" xfId="1" applyNumberFormat="1" applyFont="1" applyBorder="1" applyAlignment="1">
      <alignment horizontal="right"/>
    </xf>
    <xf numFmtId="0" fontId="0" fillId="0" borderId="0" xfId="0" applyAlignment="1">
      <alignment vertical="top"/>
    </xf>
    <xf numFmtId="0" fontId="8" fillId="0" borderId="0" xfId="0" applyFont="1" applyAlignment="1">
      <alignment vertical="top"/>
    </xf>
    <xf numFmtId="0" fontId="0" fillId="0" borderId="0" xfId="0" applyAlignment="1">
      <alignment vertical="top" wrapText="1"/>
    </xf>
    <xf numFmtId="0" fontId="0" fillId="2" borderId="0" xfId="0" applyFill="1" applyAlignment="1">
      <alignment vertical="top"/>
    </xf>
    <xf numFmtId="0" fontId="2" fillId="2" borderId="0" xfId="0" applyFont="1" applyFill="1" applyAlignment="1">
      <alignment vertical="top" wrapText="1"/>
    </xf>
    <xf numFmtId="0" fontId="7" fillId="0" borderId="0" xfId="3" applyAlignment="1">
      <alignment vertical="top"/>
    </xf>
    <xf numFmtId="0" fontId="0" fillId="0" borderId="0" xfId="0" applyAlignment="1">
      <alignment wrapText="1"/>
    </xf>
    <xf numFmtId="0" fontId="7" fillId="0" borderId="0" xfId="3" applyAlignment="1">
      <alignment vertical="center"/>
    </xf>
    <xf numFmtId="0" fontId="3" fillId="0" borderId="3" xfId="0" applyFont="1" applyBorder="1" applyAlignment="1">
      <alignment horizontal="center"/>
    </xf>
    <xf numFmtId="0" fontId="3" fillId="0" borderId="0" xfId="0" applyFont="1" applyAlignment="1">
      <alignment horizontal="right"/>
    </xf>
    <xf numFmtId="1" fontId="0" fillId="0" borderId="0" xfId="0" applyNumberFormat="1" applyAlignment="1">
      <alignment horizontal="right"/>
    </xf>
    <xf numFmtId="166" fontId="0" fillId="0" borderId="0" xfId="0" applyNumberFormat="1" applyAlignment="1">
      <alignment horizontal="right"/>
    </xf>
    <xf numFmtId="9" fontId="0" fillId="0" borderId="0" xfId="2" applyFont="1" applyAlignment="1">
      <alignment horizontal="right"/>
    </xf>
    <xf numFmtId="0" fontId="0" fillId="0" borderId="0" xfId="0" applyAlignment="1">
      <alignment horizontal="right" wrapText="1"/>
    </xf>
    <xf numFmtId="0" fontId="9" fillId="0" borderId="3" xfId="0" applyFont="1" applyBorder="1" applyAlignment="1">
      <alignment horizontal="center" wrapText="1"/>
    </xf>
    <xf numFmtId="0" fontId="9" fillId="0" borderId="2" xfId="0" applyFont="1" applyBorder="1" applyAlignment="1">
      <alignment horizontal="right" wrapText="1"/>
    </xf>
    <xf numFmtId="0" fontId="9" fillId="0" borderId="0" xfId="0" applyFont="1" applyAlignment="1">
      <alignment horizontal="right" wrapText="1"/>
    </xf>
    <xf numFmtId="0" fontId="5" fillId="0" borderId="1" xfId="0" applyFont="1" applyBorder="1" applyAlignment="1">
      <alignment horizontal="center"/>
    </xf>
    <xf numFmtId="43" fontId="5" fillId="0" borderId="0" xfId="0" applyNumberFormat="1" applyFont="1" applyAlignment="1">
      <alignment horizontal="right"/>
    </xf>
    <xf numFmtId="0" fontId="5" fillId="0" borderId="0" xfId="0" applyFont="1" applyAlignment="1">
      <alignment horizontal="right"/>
    </xf>
    <xf numFmtId="1" fontId="5" fillId="0" borderId="0" xfId="0" applyNumberFormat="1" applyFont="1" applyAlignment="1">
      <alignment horizontal="right"/>
    </xf>
    <xf numFmtId="43" fontId="5" fillId="0" borderId="0" xfId="1" applyFont="1" applyFill="1" applyBorder="1" applyAlignment="1">
      <alignment horizontal="right"/>
    </xf>
    <xf numFmtId="2" fontId="5" fillId="0" borderId="0" xfId="0" applyNumberFormat="1" applyFont="1" applyAlignment="1">
      <alignment horizontal="right"/>
    </xf>
    <xf numFmtId="0" fontId="5" fillId="0" borderId="0" xfId="0" applyFont="1" applyAlignment="1">
      <alignment horizontal="center"/>
    </xf>
    <xf numFmtId="0" fontId="5" fillId="0" borderId="0" xfId="0" applyFont="1" applyAlignment="1">
      <alignment horizontal="righ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glassforeurope.com/images/cont/184_15954_file.pdf" TargetMode="External"/><Relationship Id="rId3" Type="http://schemas.openxmlformats.org/officeDocument/2006/relationships/hyperlink" Target="https://www.glassallianceeurope.eu/en/statistical-data" TargetMode="External"/><Relationship Id="rId7" Type="http://schemas.openxmlformats.org/officeDocument/2006/relationships/hyperlink" Target="https://ec.europa.eu/clima/sites/default/files/ets/allowances/docs/bm_study-lime_en.pdf" TargetMode="External"/><Relationship Id="rId2" Type="http://schemas.openxmlformats.org/officeDocument/2006/relationships/hyperlink" Target="https://op.europa.eu/en/publication-detail/-/publication/9441267d-6d47-461a-bc38-494d8c007e02/language-fr"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s://glassforeurope.com/2050-flat-glass-in-a-climate-neutral-europe/" TargetMode="External"/><Relationship Id="rId5" Type="http://schemas.openxmlformats.org/officeDocument/2006/relationships/hyperlink" Target="https://publications.jrc.ec.europa.eu/repository/bitstream/JRC78091/lfna25786enn.pdf" TargetMode="External"/><Relationship Id="rId10" Type="http://schemas.openxmlformats.org/officeDocument/2006/relationships/printerSettings" Target="../printerSettings/printerSettings1.bin"/><Relationship Id="rId4" Type="http://schemas.openxmlformats.org/officeDocument/2006/relationships/hyperlink" Target="http://www.euractiv.com/section/energy-environment/special_report/europes-flat-glass-sector-an-industry-profile/" TargetMode="External"/><Relationship Id="rId9" Type="http://schemas.openxmlformats.org/officeDocument/2006/relationships/hyperlink" Target="https://glassforeurope.com/wp-content/uploads/2018/04/Life-Cycle-Assessment.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00C58-731B-46C3-BF05-1830F6911F4A}">
  <dimension ref="A2:D37"/>
  <sheetViews>
    <sheetView showGridLines="0" workbookViewId="0">
      <selection activeCell="C11" sqref="C11"/>
    </sheetView>
  </sheetViews>
  <sheetFormatPr defaultColWidth="118.7109375" defaultRowHeight="15" x14ac:dyDescent="0.25"/>
  <cols>
    <col min="1" max="1" width="4.28515625" style="27" customWidth="1"/>
    <col min="2" max="2" width="27" style="27" bestFit="1" customWidth="1"/>
    <col min="3" max="3" width="88.5703125" style="29" customWidth="1"/>
    <col min="4" max="4" width="86.140625" style="27" bestFit="1" customWidth="1"/>
    <col min="5" max="16384" width="118.7109375" style="27"/>
  </cols>
  <sheetData>
    <row r="2" spans="1:4" x14ac:dyDescent="0.25">
      <c r="B2" s="28" t="s">
        <v>6</v>
      </c>
    </row>
    <row r="3" spans="1:4" ht="30" x14ac:dyDescent="0.25">
      <c r="A3" s="30"/>
      <c r="B3" s="30"/>
      <c r="C3" s="31" t="s">
        <v>7</v>
      </c>
      <c r="D3" s="30"/>
    </row>
    <row r="7" spans="1:4" ht="15.75" customHeight="1" x14ac:dyDescent="0.25">
      <c r="B7" s="27" t="s">
        <v>8</v>
      </c>
      <c r="C7" s="29" t="s">
        <v>9</v>
      </c>
      <c r="D7" s="32" t="s">
        <v>10</v>
      </c>
    </row>
    <row r="8" spans="1:4" ht="15.75" customHeight="1" x14ac:dyDescent="0.25">
      <c r="D8" s="32"/>
    </row>
    <row r="9" spans="1:4" ht="30" x14ac:dyDescent="0.25">
      <c r="B9" s="27" t="s">
        <v>11</v>
      </c>
      <c r="C9" s="29" t="s">
        <v>12</v>
      </c>
      <c r="D9" s="32"/>
    </row>
    <row r="10" spans="1:4" ht="15.75" customHeight="1" x14ac:dyDescent="0.25">
      <c r="D10" s="32"/>
    </row>
    <row r="11" spans="1:4" ht="45" x14ac:dyDescent="0.25">
      <c r="B11" s="27" t="s">
        <v>13</v>
      </c>
      <c r="C11" s="29" t="s">
        <v>14</v>
      </c>
      <c r="D11" s="32" t="s">
        <v>15</v>
      </c>
    </row>
    <row r="12" spans="1:4" x14ac:dyDescent="0.25">
      <c r="D12" s="32"/>
    </row>
    <row r="13" spans="1:4" x14ac:dyDescent="0.25">
      <c r="B13" s="27" t="s">
        <v>16</v>
      </c>
      <c r="C13" s="29" t="s">
        <v>17</v>
      </c>
      <c r="D13" s="32"/>
    </row>
    <row r="15" spans="1:4" ht="45" x14ac:dyDescent="0.25">
      <c r="B15" s="27" t="s">
        <v>18</v>
      </c>
      <c r="C15" s="29" t="s">
        <v>19</v>
      </c>
      <c r="D15" s="32" t="s">
        <v>20</v>
      </c>
    </row>
    <row r="16" spans="1:4" x14ac:dyDescent="0.25">
      <c r="D16" s="32"/>
    </row>
    <row r="17" spans="2:4" ht="60" x14ac:dyDescent="0.25">
      <c r="B17" s="27" t="s">
        <v>21</v>
      </c>
      <c r="C17" s="29" t="s">
        <v>22</v>
      </c>
      <c r="D17" s="32" t="s">
        <v>23</v>
      </c>
    </row>
    <row r="18" spans="2:4" x14ac:dyDescent="0.25">
      <c r="D18" s="32"/>
    </row>
    <row r="19" spans="2:4" x14ac:dyDescent="0.25">
      <c r="B19" s="27" t="s">
        <v>24</v>
      </c>
      <c r="C19" s="29" t="s">
        <v>25</v>
      </c>
      <c r="D19" s="32" t="s">
        <v>26</v>
      </c>
    </row>
    <row r="20" spans="2:4" x14ac:dyDescent="0.25">
      <c r="D20" s="32"/>
    </row>
    <row r="21" spans="2:4" x14ac:dyDescent="0.25">
      <c r="B21" s="27" t="s">
        <v>27</v>
      </c>
      <c r="C21" s="29" t="s">
        <v>28</v>
      </c>
      <c r="D21" s="32" t="s">
        <v>29</v>
      </c>
    </row>
    <row r="22" spans="2:4" x14ac:dyDescent="0.25">
      <c r="D22" s="32"/>
    </row>
    <row r="23" spans="2:4" ht="15.75" customHeight="1" x14ac:dyDescent="0.25">
      <c r="B23" s="27" t="s">
        <v>30</v>
      </c>
      <c r="C23" s="29" t="s">
        <v>31</v>
      </c>
      <c r="D23" s="32" t="s">
        <v>32</v>
      </c>
    </row>
    <row r="24" spans="2:4" ht="15.75" customHeight="1" x14ac:dyDescent="0.25">
      <c r="D24" s="32"/>
    </row>
    <row r="25" spans="2:4" customFormat="1" ht="30" x14ac:dyDescent="0.25">
      <c r="B25" s="27" t="s">
        <v>33</v>
      </c>
      <c r="C25" s="33" t="s">
        <v>34</v>
      </c>
      <c r="D25" s="34" t="s">
        <v>35</v>
      </c>
    </row>
    <row r="26" spans="2:4" customFormat="1" x14ac:dyDescent="0.25">
      <c r="B26" s="27"/>
      <c r="C26" s="33"/>
      <c r="D26" s="34"/>
    </row>
    <row r="27" spans="2:4" ht="30" x14ac:dyDescent="0.25">
      <c r="B27" s="27" t="s">
        <v>36</v>
      </c>
      <c r="C27" s="29" t="s">
        <v>37</v>
      </c>
    </row>
    <row r="29" spans="2:4" ht="30" x14ac:dyDescent="0.25">
      <c r="B29" s="27" t="s">
        <v>38</v>
      </c>
      <c r="C29" s="29" t="s">
        <v>39</v>
      </c>
      <c r="D29" s="32" t="s">
        <v>40</v>
      </c>
    </row>
    <row r="30" spans="2:4" x14ac:dyDescent="0.25">
      <c r="D30" s="32"/>
    </row>
    <row r="31" spans="2:4" x14ac:dyDescent="0.25">
      <c r="B31" s="27" t="s">
        <v>41</v>
      </c>
      <c r="C31" s="29" t="s">
        <v>42</v>
      </c>
      <c r="D31" s="32" t="s">
        <v>43</v>
      </c>
    </row>
    <row r="33" spans="2:3" ht="30" x14ac:dyDescent="0.25">
      <c r="B33" s="27" t="s">
        <v>44</v>
      </c>
      <c r="C33" s="29" t="s">
        <v>45</v>
      </c>
    </row>
    <row r="35" spans="2:3" ht="30" x14ac:dyDescent="0.25">
      <c r="B35" s="27" t="s">
        <v>46</v>
      </c>
      <c r="C35" s="29" t="s">
        <v>47</v>
      </c>
    </row>
    <row r="37" spans="2:3" ht="45" x14ac:dyDescent="0.25">
      <c r="B37" s="27" t="s">
        <v>48</v>
      </c>
      <c r="C37" s="29" t="s">
        <v>49</v>
      </c>
    </row>
  </sheetData>
  <hyperlinks>
    <hyperlink ref="D21" r:id="rId1" xr:uid="{5A0D5541-1E22-40E5-BCEA-35F6DA840F47}"/>
    <hyperlink ref="D7" r:id="rId2" xr:uid="{8D39CEF9-22CC-430C-B220-7357CC129F71}"/>
    <hyperlink ref="D23" r:id="rId3" xr:uid="{10A3B364-CF97-4E99-8232-18480873372E}"/>
    <hyperlink ref="D19" r:id="rId4" xr:uid="{A1A9B3D2-E90E-4889-A663-36497AEFCF33}"/>
    <hyperlink ref="D17" r:id="rId5" xr:uid="{910809DC-6A49-4B34-94FC-0CDF4D7238EA}"/>
    <hyperlink ref="D25" r:id="rId6" xr:uid="{B4C9DEED-52DC-4B8C-B8AD-7FEFE3E56A99}"/>
    <hyperlink ref="D11" r:id="rId7" xr:uid="{471A2AEF-74A1-41A4-89D8-6D7214632622}"/>
    <hyperlink ref="D29" r:id="rId8" xr:uid="{F760DF20-2A66-41C2-8267-47B5792A5A6E}"/>
    <hyperlink ref="D31" r:id="rId9" xr:uid="{DDECA2BC-740A-490E-965D-31D162107F04}"/>
  </hyperlinks>
  <pageMargins left="0.7" right="0.7" top="0.75" bottom="0.75" header="0.3" footer="0.3"/>
  <pageSetup paperSize="9" orientation="portrait" horizontalDpi="1200" verticalDpi="1200"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4B4F-80B1-4C57-93D3-427AF9C86EA4}">
  <dimension ref="A1:BT93"/>
  <sheetViews>
    <sheetView zoomScale="85" zoomScaleNormal="85" workbookViewId="0">
      <pane xSplit="2" ySplit="1" topLeftCell="C2" activePane="bottomRight" state="frozen"/>
      <selection pane="topRight" activeCell="C1" sqref="C1"/>
      <selection pane="bottomLeft" activeCell="A2" sqref="A2"/>
      <selection pane="bottomRight" activeCell="C6" sqref="C6"/>
    </sheetView>
  </sheetViews>
  <sheetFormatPr defaultColWidth="10.7109375" defaultRowHeight="15" x14ac:dyDescent="0.25"/>
  <cols>
    <col min="1" max="1" width="10.7109375" style="9"/>
    <col min="2" max="2" width="10.28515625" style="2" customWidth="1"/>
    <col min="3" max="5" width="20.5703125" style="2" customWidth="1"/>
    <col min="6" max="16384" width="10.7109375" style="6"/>
  </cols>
  <sheetData>
    <row r="1" spans="1:5" s="24" customFormat="1" ht="30" x14ac:dyDescent="0.25">
      <c r="A1" s="21" t="s">
        <v>3</v>
      </c>
      <c r="B1" s="22" t="s">
        <v>0</v>
      </c>
      <c r="C1" s="23" t="s">
        <v>1</v>
      </c>
      <c r="D1" s="23" t="s">
        <v>4</v>
      </c>
      <c r="E1" s="23" t="s">
        <v>2</v>
      </c>
    </row>
    <row r="2" spans="1:5" s="12" customFormat="1" x14ac:dyDescent="0.25">
      <c r="A2" s="2">
        <v>6</v>
      </c>
      <c r="B2" s="10">
        <v>1900</v>
      </c>
      <c r="C2" s="13">
        <f t="shared" ref="C2:C6" si="0">D2+E2</f>
        <v>1048500</v>
      </c>
      <c r="D2" s="11">
        <f>0.9*415*1000</f>
        <v>373500</v>
      </c>
      <c r="E2" s="11">
        <v>675000</v>
      </c>
    </row>
    <row r="3" spans="1:5" s="12" customFormat="1" x14ac:dyDescent="0.25">
      <c r="A3" s="2">
        <v>6</v>
      </c>
      <c r="B3" s="10">
        <v>1910</v>
      </c>
      <c r="C3" s="13">
        <f t="shared" si="0"/>
        <v>1318500</v>
      </c>
      <c r="D3" s="11">
        <v>463500</v>
      </c>
      <c r="E3" s="11">
        <v>855000</v>
      </c>
    </row>
    <row r="4" spans="1:5" s="12" customFormat="1" x14ac:dyDescent="0.25">
      <c r="A4" s="2">
        <v>6</v>
      </c>
      <c r="B4" s="10">
        <v>1920</v>
      </c>
      <c r="C4" s="13">
        <f t="shared" si="0"/>
        <v>1552500</v>
      </c>
      <c r="D4" s="11">
        <v>540000</v>
      </c>
      <c r="E4" s="11">
        <v>1012500</v>
      </c>
    </row>
    <row r="5" spans="1:5" s="12" customFormat="1" x14ac:dyDescent="0.25">
      <c r="A5" s="2">
        <v>6</v>
      </c>
      <c r="B5" s="10">
        <v>1930</v>
      </c>
      <c r="C5" s="13">
        <f t="shared" si="0"/>
        <v>1800000</v>
      </c>
      <c r="D5" s="11">
        <v>630000</v>
      </c>
      <c r="E5" s="11">
        <v>1170000</v>
      </c>
    </row>
    <row r="6" spans="1:5" s="12" customFormat="1" x14ac:dyDescent="0.25">
      <c r="A6" s="2">
        <v>6</v>
      </c>
      <c r="B6" s="10">
        <v>1940</v>
      </c>
      <c r="C6" s="13">
        <f t="shared" si="0"/>
        <v>1944000</v>
      </c>
      <c r="D6" s="11">
        <v>675000</v>
      </c>
      <c r="E6" s="11">
        <v>1269000</v>
      </c>
    </row>
    <row r="7" spans="1:5" s="1" customFormat="1" x14ac:dyDescent="0.25">
      <c r="A7" s="2">
        <v>6</v>
      </c>
      <c r="B7" s="10">
        <v>1945</v>
      </c>
      <c r="C7" s="2"/>
      <c r="D7" s="11"/>
    </row>
    <row r="8" spans="1:5" s="1" customFormat="1" x14ac:dyDescent="0.25">
      <c r="A8" s="2">
        <v>6</v>
      </c>
      <c r="B8" s="10">
        <v>1946</v>
      </c>
      <c r="C8" s="2"/>
      <c r="D8" s="11"/>
    </row>
    <row r="9" spans="1:5" s="1" customFormat="1" x14ac:dyDescent="0.25">
      <c r="A9" s="2">
        <v>6</v>
      </c>
      <c r="B9" s="10">
        <v>1947</v>
      </c>
      <c r="C9" s="2"/>
      <c r="D9" s="11"/>
    </row>
    <row r="10" spans="1:5" s="1" customFormat="1" x14ac:dyDescent="0.25">
      <c r="A10" s="2">
        <v>6</v>
      </c>
      <c r="B10" s="10">
        <v>1948</v>
      </c>
      <c r="C10" s="2"/>
      <c r="D10" s="11"/>
    </row>
    <row r="11" spans="1:5" s="1" customFormat="1" x14ac:dyDescent="0.25">
      <c r="A11" s="2">
        <v>6</v>
      </c>
      <c r="B11" s="10">
        <v>1949</v>
      </c>
      <c r="C11" s="2"/>
      <c r="D11" s="11"/>
    </row>
    <row r="12" spans="1:5" s="1" customFormat="1" x14ac:dyDescent="0.25">
      <c r="A12" s="2">
        <v>6</v>
      </c>
      <c r="B12" s="10">
        <v>1950</v>
      </c>
      <c r="C12" s="13">
        <f>D12+E12</f>
        <v>2047500</v>
      </c>
      <c r="D12" s="11">
        <v>675000</v>
      </c>
      <c r="E12" s="11">
        <v>1372500</v>
      </c>
    </row>
    <row r="13" spans="1:5" s="1" customFormat="1" x14ac:dyDescent="0.25">
      <c r="A13" s="2">
        <v>6</v>
      </c>
      <c r="B13" s="10">
        <v>1951</v>
      </c>
      <c r="C13" s="2"/>
      <c r="D13" s="11"/>
    </row>
    <row r="14" spans="1:5" s="1" customFormat="1" x14ac:dyDescent="0.25">
      <c r="A14" s="2">
        <v>6</v>
      </c>
      <c r="B14" s="10">
        <v>1952</v>
      </c>
      <c r="C14" s="2"/>
      <c r="D14" s="11"/>
    </row>
    <row r="15" spans="1:5" s="1" customFormat="1" x14ac:dyDescent="0.25">
      <c r="A15" s="2">
        <v>6</v>
      </c>
      <c r="B15" s="10">
        <v>1953</v>
      </c>
      <c r="C15" s="2"/>
      <c r="D15" s="11"/>
    </row>
    <row r="16" spans="1:5" s="1" customFormat="1" x14ac:dyDescent="0.25">
      <c r="A16" s="2">
        <v>6</v>
      </c>
      <c r="B16" s="10">
        <v>1954</v>
      </c>
      <c r="C16" s="2"/>
      <c r="D16" s="11"/>
    </row>
    <row r="17" spans="1:5" s="1" customFormat="1" x14ac:dyDescent="0.25">
      <c r="A17" s="2">
        <v>6</v>
      </c>
      <c r="B17" s="10">
        <v>1955</v>
      </c>
      <c r="C17" s="2"/>
      <c r="D17" s="11"/>
    </row>
    <row r="18" spans="1:5" s="1" customFormat="1" x14ac:dyDescent="0.25">
      <c r="A18" s="2">
        <v>6</v>
      </c>
      <c r="B18" s="10">
        <v>1956</v>
      </c>
      <c r="C18" s="2"/>
      <c r="D18" s="11"/>
    </row>
    <row r="19" spans="1:5" s="1" customFormat="1" x14ac:dyDescent="0.25">
      <c r="A19" s="2">
        <v>6</v>
      </c>
      <c r="B19" s="10">
        <v>1957</v>
      </c>
      <c r="C19" s="2"/>
      <c r="D19" s="11"/>
    </row>
    <row r="20" spans="1:5" s="1" customFormat="1" x14ac:dyDescent="0.25">
      <c r="A20" s="2">
        <v>6</v>
      </c>
      <c r="B20" s="10">
        <v>1958</v>
      </c>
      <c r="C20" s="2"/>
      <c r="D20" s="11"/>
    </row>
    <row r="21" spans="1:5" s="1" customFormat="1" x14ac:dyDescent="0.25">
      <c r="A21" s="2">
        <v>6</v>
      </c>
      <c r="B21" s="10">
        <v>1959</v>
      </c>
      <c r="C21" s="2"/>
      <c r="D21" s="11"/>
    </row>
    <row r="22" spans="1:5" s="1" customFormat="1" x14ac:dyDescent="0.25">
      <c r="A22" s="2">
        <v>6</v>
      </c>
      <c r="B22" s="10">
        <v>1960</v>
      </c>
      <c r="C22" s="13">
        <f>D22+E22</f>
        <v>2452500</v>
      </c>
      <c r="D22" s="11">
        <v>697500</v>
      </c>
      <c r="E22" s="11">
        <v>1755000</v>
      </c>
    </row>
    <row r="23" spans="1:5" s="1" customFormat="1" x14ac:dyDescent="0.25">
      <c r="A23" s="2">
        <v>6</v>
      </c>
      <c r="B23" s="10">
        <v>1961</v>
      </c>
      <c r="C23" s="2"/>
      <c r="D23" s="11"/>
    </row>
    <row r="24" spans="1:5" s="1" customFormat="1" x14ac:dyDescent="0.25">
      <c r="A24" s="2">
        <v>6</v>
      </c>
      <c r="B24" s="10">
        <v>1962</v>
      </c>
      <c r="C24" s="2"/>
      <c r="D24" s="11"/>
    </row>
    <row r="25" spans="1:5" s="1" customFormat="1" x14ac:dyDescent="0.25">
      <c r="A25" s="2">
        <v>6</v>
      </c>
      <c r="B25" s="10">
        <v>1963</v>
      </c>
      <c r="C25" s="2"/>
      <c r="D25" s="11"/>
    </row>
    <row r="26" spans="1:5" s="1" customFormat="1" x14ac:dyDescent="0.25">
      <c r="A26" s="2">
        <v>6</v>
      </c>
      <c r="B26" s="10">
        <v>1964</v>
      </c>
      <c r="C26" s="2"/>
      <c r="D26" s="11"/>
    </row>
    <row r="27" spans="1:5" s="1" customFormat="1" x14ac:dyDescent="0.25">
      <c r="A27" s="2">
        <v>6</v>
      </c>
      <c r="B27" s="10">
        <v>1965</v>
      </c>
      <c r="C27" s="2"/>
      <c r="D27" s="11"/>
    </row>
    <row r="28" spans="1:5" s="1" customFormat="1" x14ac:dyDescent="0.25">
      <c r="A28" s="2">
        <v>6</v>
      </c>
      <c r="B28" s="10">
        <v>1966</v>
      </c>
      <c r="C28" s="2"/>
      <c r="D28" s="11"/>
    </row>
    <row r="29" spans="1:5" s="1" customFormat="1" x14ac:dyDescent="0.25">
      <c r="A29" s="2">
        <v>6</v>
      </c>
      <c r="B29" s="10">
        <v>1967</v>
      </c>
      <c r="C29" s="2"/>
      <c r="D29" s="11"/>
    </row>
    <row r="30" spans="1:5" s="1" customFormat="1" x14ac:dyDescent="0.25">
      <c r="A30" s="2">
        <v>6</v>
      </c>
      <c r="B30" s="10">
        <v>1968</v>
      </c>
      <c r="C30" s="2"/>
      <c r="D30" s="11"/>
    </row>
    <row r="31" spans="1:5" s="1" customFormat="1" x14ac:dyDescent="0.25">
      <c r="A31" s="2">
        <v>6</v>
      </c>
      <c r="B31" s="10">
        <v>1969</v>
      </c>
      <c r="C31" s="2"/>
      <c r="D31" s="11"/>
    </row>
    <row r="32" spans="1:5" s="1" customFormat="1" x14ac:dyDescent="0.25">
      <c r="A32" s="2">
        <v>6</v>
      </c>
      <c r="B32" s="10">
        <v>1970</v>
      </c>
      <c r="C32" s="13">
        <f>D32+E32</f>
        <v>2821500</v>
      </c>
      <c r="D32" s="11">
        <v>729000</v>
      </c>
      <c r="E32" s="11">
        <v>2092500</v>
      </c>
    </row>
    <row r="33" spans="1:5" s="1" customFormat="1" x14ac:dyDescent="0.25">
      <c r="A33" s="2">
        <v>6</v>
      </c>
      <c r="B33" s="10">
        <v>1971</v>
      </c>
      <c r="C33" s="2"/>
      <c r="D33" s="11"/>
    </row>
    <row r="34" spans="1:5" s="1" customFormat="1" x14ac:dyDescent="0.25">
      <c r="A34" s="2">
        <v>9</v>
      </c>
      <c r="B34" s="10">
        <v>1972</v>
      </c>
      <c r="C34" s="2"/>
      <c r="D34" s="11"/>
    </row>
    <row r="35" spans="1:5" s="1" customFormat="1" x14ac:dyDescent="0.25">
      <c r="A35" s="2">
        <v>9</v>
      </c>
      <c r="B35" s="10">
        <v>1973</v>
      </c>
      <c r="C35" s="2"/>
      <c r="D35" s="11"/>
    </row>
    <row r="36" spans="1:5" s="1" customFormat="1" x14ac:dyDescent="0.25">
      <c r="A36" s="2">
        <v>9</v>
      </c>
      <c r="B36" s="10">
        <v>1974</v>
      </c>
      <c r="C36" s="2"/>
      <c r="D36" s="11"/>
    </row>
    <row r="37" spans="1:5" s="1" customFormat="1" x14ac:dyDescent="0.25">
      <c r="A37" s="2">
        <v>9</v>
      </c>
      <c r="B37" s="10">
        <v>1975</v>
      </c>
      <c r="C37" s="2"/>
      <c r="D37" s="11"/>
    </row>
    <row r="38" spans="1:5" s="1" customFormat="1" x14ac:dyDescent="0.25">
      <c r="A38" s="2">
        <v>9</v>
      </c>
      <c r="B38" s="10">
        <v>1976</v>
      </c>
      <c r="C38" s="2"/>
      <c r="D38" s="11"/>
    </row>
    <row r="39" spans="1:5" s="1" customFormat="1" x14ac:dyDescent="0.25">
      <c r="A39" s="2">
        <v>9</v>
      </c>
      <c r="B39" s="10">
        <v>1977</v>
      </c>
      <c r="C39" s="2"/>
      <c r="D39" s="11"/>
    </row>
    <row r="40" spans="1:5" s="1" customFormat="1" x14ac:dyDescent="0.25">
      <c r="A40" s="2">
        <v>9</v>
      </c>
      <c r="B40" s="10">
        <v>1978</v>
      </c>
      <c r="C40" s="2"/>
      <c r="D40" s="11"/>
    </row>
    <row r="41" spans="1:5" s="1" customFormat="1" x14ac:dyDescent="0.25">
      <c r="A41" s="2">
        <v>9</v>
      </c>
      <c r="B41" s="10">
        <v>1979</v>
      </c>
      <c r="C41" s="2"/>
      <c r="D41" s="11"/>
    </row>
    <row r="42" spans="1:5" s="1" customFormat="1" x14ac:dyDescent="0.25">
      <c r="A42" s="2">
        <v>10</v>
      </c>
      <c r="B42" s="10">
        <v>1980</v>
      </c>
      <c r="C42" s="13">
        <f>D42+E42</f>
        <v>3384000</v>
      </c>
      <c r="D42" s="11">
        <v>774000</v>
      </c>
      <c r="E42" s="11">
        <v>2610000</v>
      </c>
    </row>
    <row r="43" spans="1:5" s="1" customFormat="1" x14ac:dyDescent="0.25">
      <c r="A43" s="2">
        <v>10</v>
      </c>
      <c r="B43" s="10">
        <v>1981</v>
      </c>
      <c r="C43" s="2"/>
      <c r="D43" s="11"/>
    </row>
    <row r="44" spans="1:5" s="1" customFormat="1" x14ac:dyDescent="0.25">
      <c r="A44" s="2">
        <v>10</v>
      </c>
      <c r="B44" s="10">
        <v>1982</v>
      </c>
      <c r="C44" s="2"/>
      <c r="D44" s="11"/>
    </row>
    <row r="45" spans="1:5" s="1" customFormat="1" x14ac:dyDescent="0.25">
      <c r="A45" s="2">
        <v>10</v>
      </c>
      <c r="B45" s="10">
        <v>1983</v>
      </c>
      <c r="C45" s="2"/>
      <c r="D45" s="11"/>
    </row>
    <row r="46" spans="1:5" s="1" customFormat="1" x14ac:dyDescent="0.25">
      <c r="A46" s="2">
        <v>10</v>
      </c>
      <c r="B46" s="10">
        <v>1984</v>
      </c>
      <c r="C46" s="2"/>
      <c r="D46" s="11"/>
    </row>
    <row r="47" spans="1:5" s="1" customFormat="1" x14ac:dyDescent="0.25">
      <c r="A47" s="2">
        <v>10</v>
      </c>
      <c r="B47" s="10">
        <v>1985</v>
      </c>
      <c r="C47" s="2"/>
      <c r="D47" s="11"/>
    </row>
    <row r="48" spans="1:5" s="1" customFormat="1" x14ac:dyDescent="0.25">
      <c r="A48" s="2">
        <v>12</v>
      </c>
      <c r="B48" s="10">
        <v>1986</v>
      </c>
      <c r="C48" s="2"/>
      <c r="D48" s="11"/>
    </row>
    <row r="49" spans="1:5" s="1" customFormat="1" x14ac:dyDescent="0.25">
      <c r="A49" s="2">
        <v>12</v>
      </c>
      <c r="B49" s="10">
        <v>1987</v>
      </c>
      <c r="C49" s="2"/>
      <c r="D49" s="11"/>
    </row>
    <row r="50" spans="1:5" s="1" customFormat="1" x14ac:dyDescent="0.25">
      <c r="A50" s="2">
        <v>12</v>
      </c>
      <c r="B50" s="10">
        <v>1988</v>
      </c>
      <c r="C50" s="2"/>
      <c r="D50" s="11"/>
    </row>
    <row r="51" spans="1:5" s="1" customFormat="1" x14ac:dyDescent="0.25">
      <c r="A51" s="2">
        <v>12</v>
      </c>
      <c r="B51" s="10">
        <v>1989</v>
      </c>
      <c r="C51" s="2"/>
      <c r="D51" s="11"/>
    </row>
    <row r="52" spans="1:5" s="1" customFormat="1" x14ac:dyDescent="0.25">
      <c r="A52" s="2">
        <v>12</v>
      </c>
      <c r="B52" s="10">
        <v>1990</v>
      </c>
      <c r="C52" s="13">
        <f>D52+E52</f>
        <v>4455000</v>
      </c>
      <c r="D52" s="11">
        <v>855000</v>
      </c>
      <c r="E52" s="11">
        <v>3600000</v>
      </c>
    </row>
    <row r="53" spans="1:5" s="1" customFormat="1" x14ac:dyDescent="0.25">
      <c r="A53" s="2">
        <v>12</v>
      </c>
      <c r="B53" s="10">
        <v>1991</v>
      </c>
      <c r="C53" s="2"/>
      <c r="D53" s="11"/>
    </row>
    <row r="54" spans="1:5" s="1" customFormat="1" x14ac:dyDescent="0.25">
      <c r="A54" s="2">
        <v>12</v>
      </c>
      <c r="B54" s="10">
        <v>1992</v>
      </c>
      <c r="C54" s="2"/>
      <c r="D54" s="11"/>
    </row>
    <row r="55" spans="1:5" s="1" customFormat="1" x14ac:dyDescent="0.25">
      <c r="A55" s="2">
        <v>12</v>
      </c>
      <c r="B55" s="10">
        <v>1993</v>
      </c>
      <c r="C55" s="2"/>
      <c r="D55" s="11"/>
    </row>
    <row r="56" spans="1:5" s="1" customFormat="1" x14ac:dyDescent="0.25">
      <c r="A56" s="2">
        <v>12</v>
      </c>
      <c r="B56" s="10">
        <v>1994</v>
      </c>
      <c r="C56" s="2"/>
      <c r="D56" s="11"/>
    </row>
    <row r="57" spans="1:5" s="1" customFormat="1" x14ac:dyDescent="0.25">
      <c r="A57" s="2">
        <v>15</v>
      </c>
      <c r="B57" s="10">
        <v>1995</v>
      </c>
      <c r="C57" s="2"/>
      <c r="D57" s="11"/>
    </row>
    <row r="58" spans="1:5" s="1" customFormat="1" x14ac:dyDescent="0.25">
      <c r="A58" s="2">
        <v>15</v>
      </c>
      <c r="B58" s="10">
        <v>1996</v>
      </c>
      <c r="C58" s="2"/>
      <c r="D58" s="11"/>
    </row>
    <row r="59" spans="1:5" s="1" customFormat="1" x14ac:dyDescent="0.25">
      <c r="A59" s="2">
        <v>15</v>
      </c>
      <c r="B59" s="10">
        <v>1997</v>
      </c>
      <c r="C59" s="2"/>
      <c r="D59" s="11"/>
    </row>
    <row r="60" spans="1:5" s="1" customFormat="1" x14ac:dyDescent="0.25">
      <c r="A60" s="2">
        <v>15</v>
      </c>
      <c r="B60" s="10">
        <v>1998</v>
      </c>
      <c r="C60" s="2"/>
      <c r="D60" s="11"/>
    </row>
    <row r="61" spans="1:5" s="1" customFormat="1" x14ac:dyDescent="0.25">
      <c r="A61" s="2">
        <v>15</v>
      </c>
      <c r="B61" s="10">
        <v>1999</v>
      </c>
      <c r="C61" s="2"/>
      <c r="D61" s="11"/>
    </row>
    <row r="62" spans="1:5" s="1" customFormat="1" x14ac:dyDescent="0.25">
      <c r="A62" s="2">
        <v>15</v>
      </c>
      <c r="B62" s="10">
        <v>2000</v>
      </c>
      <c r="C62" s="13">
        <f>D62+E62</f>
        <v>4783500</v>
      </c>
      <c r="D62" s="11">
        <v>936000</v>
      </c>
      <c r="E62" s="11">
        <v>3847500</v>
      </c>
    </row>
    <row r="63" spans="1:5" s="1" customFormat="1" x14ac:dyDescent="0.25">
      <c r="A63" s="2">
        <v>15</v>
      </c>
      <c r="B63" s="10">
        <v>2001</v>
      </c>
      <c r="C63" s="2"/>
      <c r="D63" s="11"/>
    </row>
    <row r="64" spans="1:5" s="1" customFormat="1" x14ac:dyDescent="0.25">
      <c r="A64" s="2">
        <v>15</v>
      </c>
      <c r="B64" s="10">
        <v>2002</v>
      </c>
      <c r="C64" s="2"/>
      <c r="D64" s="11"/>
    </row>
    <row r="65" spans="1:5" s="1" customFormat="1" x14ac:dyDescent="0.25">
      <c r="A65" s="2">
        <v>25</v>
      </c>
      <c r="B65" s="10">
        <v>2003</v>
      </c>
      <c r="C65" s="11">
        <f>3422000*(1.2*1.2)</f>
        <v>4927680</v>
      </c>
      <c r="D65" s="11"/>
    </row>
    <row r="66" spans="1:5" s="1" customFormat="1" x14ac:dyDescent="0.25">
      <c r="A66" s="2">
        <v>25</v>
      </c>
      <c r="B66" s="10">
        <v>2004</v>
      </c>
      <c r="C66" s="2"/>
      <c r="D66" s="11"/>
    </row>
    <row r="67" spans="1:5" s="1" customFormat="1" x14ac:dyDescent="0.25">
      <c r="A67" s="2">
        <v>25</v>
      </c>
      <c r="B67" s="10">
        <v>2005</v>
      </c>
      <c r="C67" s="2"/>
      <c r="D67" s="11"/>
    </row>
    <row r="68" spans="1:5" s="1" customFormat="1" x14ac:dyDescent="0.25">
      <c r="A68" s="2">
        <v>27</v>
      </c>
      <c r="B68" s="10">
        <v>2006</v>
      </c>
      <c r="C68" s="2"/>
      <c r="D68" s="11"/>
    </row>
    <row r="69" spans="1:5" s="1" customFormat="1" x14ac:dyDescent="0.25">
      <c r="A69" s="2">
        <v>27</v>
      </c>
      <c r="B69" s="10">
        <v>2007</v>
      </c>
      <c r="C69" s="2"/>
      <c r="D69" s="11"/>
    </row>
    <row r="70" spans="1:5" s="1" customFormat="1" x14ac:dyDescent="0.25">
      <c r="A70" s="2">
        <v>27</v>
      </c>
      <c r="B70" s="10">
        <v>2008</v>
      </c>
      <c r="C70" s="2"/>
      <c r="D70" s="11"/>
    </row>
    <row r="71" spans="1:5" s="1" customFormat="1" x14ac:dyDescent="0.25">
      <c r="A71" s="2">
        <v>27</v>
      </c>
      <c r="B71" s="10">
        <v>2009</v>
      </c>
      <c r="C71" s="2"/>
      <c r="D71" s="11"/>
    </row>
    <row r="72" spans="1:5" s="1" customFormat="1" x14ac:dyDescent="0.25">
      <c r="A72" s="2">
        <v>27</v>
      </c>
      <c r="B72" s="10">
        <v>2010</v>
      </c>
      <c r="C72" s="13">
        <f>D72+E72</f>
        <v>5193000</v>
      </c>
      <c r="D72" s="11">
        <v>1053000</v>
      </c>
      <c r="E72" s="11">
        <v>4140000</v>
      </c>
    </row>
    <row r="73" spans="1:5" s="1" customFormat="1" x14ac:dyDescent="0.25">
      <c r="A73" s="2">
        <v>27</v>
      </c>
      <c r="B73" s="10">
        <v>2011</v>
      </c>
      <c r="C73" s="2"/>
      <c r="E73" s="11"/>
    </row>
    <row r="74" spans="1:5" s="1" customFormat="1" x14ac:dyDescent="0.25">
      <c r="A74" s="2">
        <v>28</v>
      </c>
      <c r="B74" s="10">
        <v>2012</v>
      </c>
      <c r="C74" s="2"/>
      <c r="D74" s="11"/>
      <c r="E74" s="11"/>
    </row>
    <row r="75" spans="1:5" s="1" customFormat="1" x14ac:dyDescent="0.25">
      <c r="A75" s="2">
        <v>28</v>
      </c>
      <c r="B75" s="10">
        <v>2013</v>
      </c>
      <c r="C75" s="2"/>
      <c r="D75" s="11"/>
      <c r="E75" s="11"/>
    </row>
    <row r="76" spans="1:5" s="1" customFormat="1" x14ac:dyDescent="0.25">
      <c r="A76" s="2">
        <v>28</v>
      </c>
      <c r="B76" s="10">
        <v>2014</v>
      </c>
      <c r="C76" s="2"/>
      <c r="D76" s="11"/>
      <c r="E76" s="11"/>
    </row>
    <row r="77" spans="1:5" s="1" customFormat="1" x14ac:dyDescent="0.25">
      <c r="A77" s="2">
        <v>28</v>
      </c>
      <c r="B77" s="10">
        <v>2015</v>
      </c>
      <c r="C77" s="2"/>
      <c r="D77" s="11"/>
      <c r="E77" s="11"/>
    </row>
    <row r="78" spans="1:5" s="1" customFormat="1" x14ac:dyDescent="0.25">
      <c r="A78" s="2">
        <v>28</v>
      </c>
      <c r="B78" s="10">
        <v>2016</v>
      </c>
      <c r="C78" s="2"/>
      <c r="D78" s="11"/>
      <c r="E78" s="11"/>
    </row>
    <row r="79" spans="1:5" s="1" customFormat="1" x14ac:dyDescent="0.25">
      <c r="A79" s="2">
        <v>28</v>
      </c>
      <c r="B79" s="10">
        <v>2017</v>
      </c>
      <c r="C79" s="2"/>
      <c r="D79" s="11"/>
      <c r="E79" s="11"/>
    </row>
    <row r="80" spans="1:5" s="1" customFormat="1" x14ac:dyDescent="0.25">
      <c r="A80" s="2">
        <v>28</v>
      </c>
      <c r="B80" s="10">
        <v>2018</v>
      </c>
      <c r="C80" s="2"/>
      <c r="D80" s="11"/>
      <c r="E80" s="11"/>
    </row>
    <row r="81" spans="1:72" s="1" customFormat="1" x14ac:dyDescent="0.25">
      <c r="A81" s="2">
        <v>28</v>
      </c>
      <c r="B81" s="10">
        <v>2019</v>
      </c>
      <c r="C81" s="2"/>
      <c r="D81" s="11"/>
      <c r="E81" s="11"/>
    </row>
    <row r="82" spans="1:72" s="1" customFormat="1" x14ac:dyDescent="0.25">
      <c r="A82" s="2">
        <v>27</v>
      </c>
      <c r="B82" s="10">
        <v>2020</v>
      </c>
      <c r="C82" s="2"/>
      <c r="D82" s="11"/>
      <c r="E82" s="11"/>
    </row>
    <row r="83" spans="1:72" s="4" customFormat="1" x14ac:dyDescent="0.25">
      <c r="A83" s="17"/>
      <c r="B83" s="2"/>
      <c r="C83" s="2"/>
      <c r="D83" s="2"/>
      <c r="E83" s="2"/>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row>
    <row r="84" spans="1:72" s="4" customFormat="1" x14ac:dyDescent="0.25">
      <c r="A84" s="17"/>
      <c r="B84" s="2"/>
      <c r="C84" s="2"/>
      <c r="D84" s="2"/>
      <c r="E84" s="2"/>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s="4" customFormat="1" x14ac:dyDescent="0.25">
      <c r="A85" s="17"/>
      <c r="B85" s="2"/>
      <c r="C85" s="2"/>
      <c r="D85" s="2"/>
      <c r="E85" s="2"/>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92" spans="1:72" s="4" customFormat="1" x14ac:dyDescent="0.25">
      <c r="A92" s="17"/>
      <c r="B92" s="2"/>
      <c r="C92" s="2"/>
      <c r="D92" s="2"/>
      <c r="E92" s="2"/>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s="4" customFormat="1" x14ac:dyDescent="0.25">
      <c r="A93" s="17"/>
      <c r="B93" s="2"/>
      <c r="C93" s="2"/>
      <c r="D93" s="2"/>
      <c r="E93" s="2"/>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4A44-A0D2-41E4-AD5D-2CB29E224E01}">
  <dimension ref="A1:BO102"/>
  <sheetViews>
    <sheetView zoomScale="85" zoomScaleNormal="85" workbookViewId="0">
      <pane xSplit="2" ySplit="1" topLeftCell="C17" activePane="bottomRight" state="frozen"/>
      <selection pane="topRight" activeCell="C1" sqref="C1"/>
      <selection pane="bottomLeft" activeCell="A2" sqref="A2"/>
      <selection pane="bottomRight" activeCell="I22" sqref="I22"/>
    </sheetView>
  </sheetViews>
  <sheetFormatPr defaultColWidth="10.7109375" defaultRowHeight="15" x14ac:dyDescent="0.25"/>
  <cols>
    <col min="1" max="1" width="12.28515625" style="9" bestFit="1" customWidth="1"/>
    <col min="2" max="2" width="12.28515625" style="9" customWidth="1"/>
    <col min="3" max="3" width="20.85546875" style="4" customWidth="1"/>
    <col min="4" max="11" width="17.7109375" style="4" customWidth="1"/>
    <col min="12" max="16384" width="10.7109375" style="6"/>
  </cols>
  <sheetData>
    <row r="1" spans="1:11" s="19" customFormat="1" ht="30" x14ac:dyDescent="0.25">
      <c r="A1" s="20" t="s">
        <v>3</v>
      </c>
      <c r="B1" s="18" t="s">
        <v>0</v>
      </c>
      <c r="C1" s="5" t="s">
        <v>5</v>
      </c>
    </row>
    <row r="2" spans="1:11" x14ac:dyDescent="0.25">
      <c r="A2" s="2">
        <v>6</v>
      </c>
      <c r="B2" s="10">
        <v>1945</v>
      </c>
      <c r="C2" s="8"/>
      <c r="D2" s="8"/>
      <c r="E2" s="8"/>
      <c r="F2" s="8"/>
      <c r="G2" s="8"/>
      <c r="H2" s="8"/>
      <c r="I2" s="8"/>
      <c r="J2" s="8"/>
      <c r="K2" s="8"/>
    </row>
    <row r="3" spans="1:11" x14ac:dyDescent="0.25">
      <c r="A3" s="2">
        <v>6</v>
      </c>
      <c r="B3" s="10">
        <v>1946</v>
      </c>
      <c r="C3" s="8"/>
      <c r="D3" s="8"/>
      <c r="E3" s="8"/>
      <c r="F3" s="8"/>
      <c r="G3" s="8"/>
      <c r="H3" s="8"/>
      <c r="I3" s="8"/>
      <c r="J3" s="8"/>
      <c r="K3" s="8"/>
    </row>
    <row r="4" spans="1:11" x14ac:dyDescent="0.25">
      <c r="A4" s="2">
        <v>6</v>
      </c>
      <c r="B4" s="10">
        <v>1947</v>
      </c>
      <c r="C4" s="26">
        <v>0</v>
      </c>
      <c r="D4" s="8"/>
      <c r="E4" s="8"/>
      <c r="F4" s="8"/>
      <c r="G4" s="8"/>
      <c r="H4" s="8"/>
      <c r="I4" s="8"/>
      <c r="J4" s="8"/>
      <c r="K4" s="8"/>
    </row>
    <row r="5" spans="1:11" x14ac:dyDescent="0.25">
      <c r="A5" s="2">
        <v>6</v>
      </c>
      <c r="B5" s="10">
        <v>1948</v>
      </c>
      <c r="C5" s="8"/>
      <c r="D5" s="8"/>
      <c r="E5" s="8"/>
      <c r="F5" s="8"/>
      <c r="G5" s="8"/>
      <c r="H5" s="8"/>
      <c r="I5" s="8"/>
      <c r="J5" s="8"/>
      <c r="K5" s="8"/>
    </row>
    <row r="6" spans="1:11" x14ac:dyDescent="0.25">
      <c r="A6" s="2">
        <v>6</v>
      </c>
      <c r="B6" s="10">
        <v>1949</v>
      </c>
      <c r="C6" s="8"/>
      <c r="D6" s="8"/>
      <c r="E6" s="8"/>
      <c r="F6" s="8"/>
      <c r="G6" s="8"/>
      <c r="H6" s="8"/>
      <c r="I6" s="8"/>
      <c r="J6" s="8"/>
      <c r="K6" s="8"/>
    </row>
    <row r="7" spans="1:11" x14ac:dyDescent="0.25">
      <c r="A7" s="2">
        <v>6</v>
      </c>
      <c r="B7" s="10">
        <v>1950</v>
      </c>
      <c r="D7" s="8"/>
      <c r="E7" s="8"/>
      <c r="F7" s="8"/>
      <c r="G7" s="8"/>
      <c r="H7" s="8"/>
      <c r="I7" s="8"/>
      <c r="J7" s="8"/>
      <c r="K7" s="8"/>
    </row>
    <row r="8" spans="1:11" x14ac:dyDescent="0.25">
      <c r="A8" s="2">
        <v>6</v>
      </c>
      <c r="B8" s="10">
        <v>1951</v>
      </c>
      <c r="C8" s="8"/>
      <c r="D8" s="8"/>
      <c r="E8" s="8"/>
      <c r="F8" s="8"/>
      <c r="G8" s="8"/>
      <c r="H8" s="8"/>
      <c r="I8" s="8"/>
      <c r="J8" s="8"/>
      <c r="K8" s="8"/>
    </row>
    <row r="9" spans="1:11" x14ac:dyDescent="0.25">
      <c r="A9" s="2">
        <v>6</v>
      </c>
      <c r="B9" s="10">
        <v>1952</v>
      </c>
      <c r="C9" s="8"/>
      <c r="D9" s="8"/>
      <c r="E9" s="8"/>
      <c r="F9" s="8"/>
      <c r="G9" s="8"/>
      <c r="H9" s="8"/>
      <c r="I9" s="8"/>
      <c r="J9" s="8"/>
      <c r="K9" s="8"/>
    </row>
    <row r="10" spans="1:11" x14ac:dyDescent="0.25">
      <c r="A10" s="2">
        <v>6</v>
      </c>
      <c r="B10" s="10">
        <v>1953</v>
      </c>
      <c r="C10" s="8"/>
      <c r="D10" s="8"/>
      <c r="E10" s="8"/>
      <c r="F10" s="8"/>
      <c r="G10" s="8"/>
      <c r="H10" s="8"/>
      <c r="I10" s="8"/>
      <c r="J10" s="8"/>
      <c r="K10" s="8"/>
    </row>
    <row r="11" spans="1:11" x14ac:dyDescent="0.25">
      <c r="A11" s="2">
        <v>6</v>
      </c>
      <c r="B11" s="10">
        <v>1954</v>
      </c>
      <c r="C11" s="8"/>
      <c r="D11" s="8"/>
      <c r="E11" s="8"/>
      <c r="F11" s="8"/>
      <c r="G11" s="8"/>
      <c r="H11" s="8"/>
      <c r="I11" s="8"/>
      <c r="J11" s="8"/>
      <c r="K11" s="8"/>
    </row>
    <row r="12" spans="1:11" x14ac:dyDescent="0.25">
      <c r="A12" s="2">
        <v>6</v>
      </c>
      <c r="B12" s="10">
        <v>1955</v>
      </c>
      <c r="C12" s="1">
        <f>100000*1.5*1.5/1000</f>
        <v>225</v>
      </c>
      <c r="D12" s="8"/>
      <c r="E12" s="8"/>
      <c r="F12" s="8"/>
      <c r="G12" s="8"/>
      <c r="H12" s="8"/>
      <c r="I12" s="8"/>
      <c r="J12" s="8"/>
      <c r="K12" s="8"/>
    </row>
    <row r="13" spans="1:11" x14ac:dyDescent="0.25">
      <c r="A13" s="2">
        <v>6</v>
      </c>
      <c r="B13" s="10">
        <v>1956</v>
      </c>
      <c r="C13" s="25"/>
      <c r="D13" s="8"/>
      <c r="E13" s="8"/>
      <c r="F13" s="8"/>
      <c r="G13" s="8"/>
      <c r="H13" s="8"/>
      <c r="I13" s="8"/>
      <c r="J13" s="8"/>
      <c r="K13" s="8"/>
    </row>
    <row r="14" spans="1:11" x14ac:dyDescent="0.25">
      <c r="A14" s="2">
        <v>6</v>
      </c>
      <c r="B14" s="10">
        <v>1957</v>
      </c>
      <c r="C14" s="8"/>
      <c r="D14" s="8"/>
      <c r="E14" s="8"/>
      <c r="F14" s="8"/>
      <c r="G14" s="8"/>
      <c r="H14" s="8"/>
      <c r="I14" s="8"/>
      <c r="J14" s="8"/>
      <c r="K14" s="8"/>
    </row>
    <row r="15" spans="1:11" x14ac:dyDescent="0.25">
      <c r="A15" s="2">
        <v>6</v>
      </c>
      <c r="B15" s="10">
        <v>1958</v>
      </c>
      <c r="C15" s="8"/>
      <c r="D15" s="8"/>
      <c r="E15" s="8"/>
      <c r="F15" s="8"/>
      <c r="G15" s="8"/>
      <c r="H15" s="8"/>
      <c r="I15" s="8"/>
      <c r="J15" s="8"/>
      <c r="K15" s="8"/>
    </row>
    <row r="16" spans="1:11" x14ac:dyDescent="0.25">
      <c r="A16" s="2">
        <v>6</v>
      </c>
      <c r="B16" s="10">
        <v>1959</v>
      </c>
      <c r="C16" s="8"/>
      <c r="D16" s="8"/>
      <c r="E16" s="8"/>
      <c r="F16" s="8"/>
      <c r="G16" s="8"/>
      <c r="H16" s="8"/>
      <c r="I16" s="8"/>
      <c r="J16" s="8"/>
      <c r="K16" s="8"/>
    </row>
    <row r="17" spans="1:11" x14ac:dyDescent="0.25">
      <c r="A17" s="2">
        <v>6</v>
      </c>
      <c r="B17" s="10">
        <v>1960</v>
      </c>
      <c r="C17" s="8"/>
      <c r="D17" s="8"/>
      <c r="E17" s="8"/>
      <c r="F17" s="8"/>
      <c r="G17" s="8"/>
      <c r="H17" s="8"/>
      <c r="I17" s="8"/>
      <c r="J17" s="8"/>
      <c r="K17" s="8"/>
    </row>
    <row r="18" spans="1:11" x14ac:dyDescent="0.25">
      <c r="A18" s="2">
        <v>6</v>
      </c>
      <c r="B18" s="10">
        <v>1961</v>
      </c>
      <c r="C18" s="8"/>
      <c r="D18" s="8"/>
      <c r="E18" s="8"/>
      <c r="F18" s="8"/>
      <c r="G18" s="8"/>
      <c r="H18" s="8"/>
      <c r="I18" s="8"/>
      <c r="J18" s="8"/>
      <c r="K18" s="8"/>
    </row>
    <row r="19" spans="1:11" x14ac:dyDescent="0.25">
      <c r="A19" s="2">
        <v>6</v>
      </c>
      <c r="B19" s="10">
        <v>1962</v>
      </c>
      <c r="C19" s="8"/>
      <c r="D19" s="8"/>
      <c r="E19" s="8"/>
      <c r="F19" s="8"/>
      <c r="G19" s="8"/>
      <c r="H19" s="8"/>
      <c r="I19" s="8"/>
      <c r="J19" s="8"/>
      <c r="K19" s="8"/>
    </row>
    <row r="20" spans="1:11" x14ac:dyDescent="0.25">
      <c r="A20" s="2">
        <v>6</v>
      </c>
      <c r="B20" s="10">
        <v>1963</v>
      </c>
      <c r="C20" s="8"/>
      <c r="D20" s="8"/>
      <c r="E20" s="8"/>
      <c r="F20" s="8"/>
      <c r="G20" s="8"/>
      <c r="H20" s="8"/>
      <c r="I20" s="8"/>
      <c r="J20" s="8"/>
      <c r="K20" s="8"/>
    </row>
    <row r="21" spans="1:11" x14ac:dyDescent="0.25">
      <c r="A21" s="2">
        <v>6</v>
      </c>
      <c r="B21" s="10">
        <v>1964</v>
      </c>
      <c r="C21" s="8"/>
      <c r="D21" s="8"/>
      <c r="E21" s="8"/>
      <c r="F21" s="8"/>
      <c r="G21" s="8"/>
      <c r="H21" s="8"/>
      <c r="I21" s="8"/>
      <c r="J21" s="8"/>
      <c r="K21" s="8"/>
    </row>
    <row r="22" spans="1:11" x14ac:dyDescent="0.25">
      <c r="A22" s="2">
        <v>6</v>
      </c>
      <c r="B22" s="10">
        <v>1965</v>
      </c>
      <c r="C22" s="8"/>
      <c r="D22" s="8"/>
      <c r="E22" s="8"/>
      <c r="F22" s="8"/>
      <c r="G22" s="8"/>
      <c r="H22" s="8"/>
      <c r="I22" s="8"/>
      <c r="J22" s="8"/>
      <c r="K22" s="8"/>
    </row>
    <row r="23" spans="1:11" x14ac:dyDescent="0.25">
      <c r="A23" s="2">
        <v>6</v>
      </c>
      <c r="B23" s="10">
        <v>1966</v>
      </c>
      <c r="C23" s="8"/>
      <c r="D23" s="8"/>
      <c r="E23" s="8"/>
      <c r="F23" s="8"/>
      <c r="G23" s="8"/>
      <c r="H23" s="8"/>
      <c r="I23" s="8"/>
      <c r="J23" s="8"/>
      <c r="K23" s="8"/>
    </row>
    <row r="24" spans="1:11" x14ac:dyDescent="0.25">
      <c r="A24" s="2">
        <v>6</v>
      </c>
      <c r="B24" s="10">
        <v>1967</v>
      </c>
      <c r="C24" s="8"/>
      <c r="D24" s="8"/>
      <c r="E24" s="8"/>
      <c r="F24" s="8"/>
      <c r="G24" s="8"/>
      <c r="H24" s="8"/>
      <c r="I24" s="8"/>
      <c r="J24" s="8"/>
      <c r="K24" s="8"/>
    </row>
    <row r="25" spans="1:11" x14ac:dyDescent="0.25">
      <c r="A25" s="2">
        <v>6</v>
      </c>
      <c r="B25" s="10">
        <v>1968</v>
      </c>
      <c r="C25" s="8"/>
      <c r="D25" s="8"/>
      <c r="E25" s="8"/>
      <c r="F25" s="8"/>
      <c r="G25" s="8"/>
      <c r="H25" s="8"/>
      <c r="I25" s="8"/>
      <c r="J25" s="8"/>
      <c r="K25" s="8"/>
    </row>
    <row r="26" spans="1:11" x14ac:dyDescent="0.25">
      <c r="A26" s="2">
        <v>6</v>
      </c>
      <c r="B26" s="10">
        <v>1969</v>
      </c>
      <c r="C26" s="8"/>
      <c r="D26" s="8"/>
      <c r="E26" s="8"/>
      <c r="F26" s="8"/>
      <c r="G26" s="8"/>
      <c r="H26" s="8"/>
      <c r="I26" s="8"/>
      <c r="J26" s="8"/>
      <c r="K26" s="8"/>
    </row>
    <row r="27" spans="1:11" x14ac:dyDescent="0.25">
      <c r="A27" s="2">
        <v>6</v>
      </c>
      <c r="B27" s="10">
        <v>1970</v>
      </c>
      <c r="C27" s="8">
        <v>10500</v>
      </c>
      <c r="D27" s="8"/>
      <c r="E27" s="8"/>
      <c r="F27" s="8"/>
      <c r="G27" s="8"/>
      <c r="H27" s="8"/>
      <c r="I27" s="8"/>
      <c r="J27" s="8"/>
      <c r="K27" s="8"/>
    </row>
    <row r="28" spans="1:11" x14ac:dyDescent="0.25">
      <c r="A28" s="2">
        <v>6</v>
      </c>
      <c r="B28" s="10">
        <v>1971</v>
      </c>
      <c r="C28" s="8"/>
      <c r="D28" s="8"/>
      <c r="E28" s="8"/>
      <c r="F28" s="8"/>
      <c r="G28" s="8"/>
      <c r="H28" s="8"/>
      <c r="I28" s="8"/>
      <c r="J28" s="8"/>
      <c r="K28" s="8"/>
    </row>
    <row r="29" spans="1:11" x14ac:dyDescent="0.25">
      <c r="A29" s="2">
        <v>9</v>
      </c>
      <c r="B29" s="10">
        <v>1972</v>
      </c>
      <c r="C29" s="8"/>
      <c r="D29" s="8"/>
      <c r="E29" s="8"/>
      <c r="F29" s="8"/>
      <c r="G29" s="8"/>
      <c r="H29" s="8"/>
      <c r="I29" s="8"/>
      <c r="J29" s="8"/>
      <c r="K29" s="8"/>
    </row>
    <row r="30" spans="1:11" x14ac:dyDescent="0.25">
      <c r="A30" s="2">
        <v>9</v>
      </c>
      <c r="B30" s="10">
        <v>1973</v>
      </c>
      <c r="C30" s="8"/>
      <c r="D30" s="8"/>
      <c r="E30" s="8"/>
      <c r="F30" s="8"/>
      <c r="G30" s="8"/>
      <c r="H30" s="8"/>
      <c r="I30" s="8"/>
      <c r="J30" s="8"/>
      <c r="K30" s="8"/>
    </row>
    <row r="31" spans="1:11" x14ac:dyDescent="0.25">
      <c r="A31" s="2">
        <v>9</v>
      </c>
      <c r="B31" s="10">
        <v>1974</v>
      </c>
      <c r="C31" s="8"/>
      <c r="D31" s="8"/>
      <c r="E31" s="8"/>
      <c r="F31" s="8"/>
      <c r="G31" s="8"/>
      <c r="H31" s="8"/>
      <c r="I31" s="8"/>
      <c r="J31" s="8"/>
      <c r="K31" s="8"/>
    </row>
    <row r="32" spans="1:11" x14ac:dyDescent="0.25">
      <c r="A32" s="2">
        <v>9</v>
      </c>
      <c r="B32" s="10">
        <v>1975</v>
      </c>
      <c r="C32" s="8">
        <v>20000</v>
      </c>
      <c r="D32" s="8"/>
      <c r="E32" s="8"/>
      <c r="F32" s="8"/>
      <c r="G32" s="8"/>
      <c r="H32" s="8"/>
      <c r="I32" s="8"/>
      <c r="J32" s="8"/>
      <c r="K32" s="8"/>
    </row>
    <row r="33" spans="1:11" x14ac:dyDescent="0.25">
      <c r="A33" s="2">
        <v>9</v>
      </c>
      <c r="B33" s="10">
        <v>1976</v>
      </c>
      <c r="C33" s="8"/>
      <c r="D33" s="8"/>
      <c r="E33" s="8"/>
      <c r="F33" s="8"/>
      <c r="G33" s="8"/>
      <c r="H33" s="8"/>
      <c r="I33" s="8"/>
      <c r="J33" s="8"/>
      <c r="K33" s="8"/>
    </row>
    <row r="34" spans="1:11" x14ac:dyDescent="0.25">
      <c r="A34" s="2">
        <v>9</v>
      </c>
      <c r="B34" s="10">
        <v>1977</v>
      </c>
      <c r="C34" s="8"/>
      <c r="D34" s="8"/>
      <c r="E34" s="8"/>
      <c r="F34" s="8"/>
      <c r="G34" s="8"/>
      <c r="H34" s="8"/>
      <c r="I34" s="8"/>
      <c r="J34" s="8"/>
      <c r="K34" s="8"/>
    </row>
    <row r="35" spans="1:11" x14ac:dyDescent="0.25">
      <c r="A35" s="2">
        <v>9</v>
      </c>
      <c r="B35" s="10">
        <v>1978</v>
      </c>
      <c r="C35" s="8"/>
      <c r="D35" s="8"/>
      <c r="E35" s="8"/>
      <c r="F35" s="8"/>
      <c r="G35" s="8"/>
      <c r="H35" s="8"/>
      <c r="I35" s="8"/>
      <c r="J35" s="8"/>
      <c r="K35" s="8"/>
    </row>
    <row r="36" spans="1:11" x14ac:dyDescent="0.25">
      <c r="A36" s="2">
        <v>9</v>
      </c>
      <c r="B36" s="10">
        <v>1979</v>
      </c>
      <c r="C36" s="8"/>
      <c r="D36" s="8"/>
      <c r="E36" s="8"/>
      <c r="F36" s="8"/>
      <c r="G36" s="8"/>
      <c r="H36" s="8"/>
      <c r="I36" s="8"/>
      <c r="J36" s="8"/>
      <c r="K36" s="8"/>
    </row>
    <row r="37" spans="1:11" x14ac:dyDescent="0.25">
      <c r="A37" s="2">
        <v>10</v>
      </c>
      <c r="B37" s="10">
        <v>1980</v>
      </c>
      <c r="C37" s="8"/>
      <c r="D37" s="8"/>
      <c r="E37" s="8"/>
      <c r="F37" s="8"/>
      <c r="G37" s="8"/>
      <c r="H37" s="8"/>
      <c r="I37" s="8"/>
      <c r="J37" s="8"/>
      <c r="K37" s="8"/>
    </row>
    <row r="38" spans="1:11" x14ac:dyDescent="0.25">
      <c r="A38" s="2">
        <v>10</v>
      </c>
      <c r="B38" s="10">
        <v>1981</v>
      </c>
      <c r="C38" s="8">
        <v>45000</v>
      </c>
      <c r="D38" s="8"/>
      <c r="E38" s="8"/>
      <c r="F38" s="8"/>
      <c r="G38" s="8"/>
      <c r="H38" s="8"/>
      <c r="I38" s="8"/>
      <c r="J38" s="8"/>
      <c r="K38" s="8"/>
    </row>
    <row r="39" spans="1:11" x14ac:dyDescent="0.25">
      <c r="A39" s="2">
        <v>10</v>
      </c>
      <c r="B39" s="10">
        <v>1982</v>
      </c>
      <c r="C39" s="8"/>
      <c r="D39" s="8"/>
      <c r="E39" s="8"/>
      <c r="F39" s="8"/>
      <c r="G39" s="8"/>
      <c r="H39" s="8"/>
      <c r="I39" s="8"/>
      <c r="J39" s="8"/>
      <c r="K39" s="8"/>
    </row>
    <row r="40" spans="1:11" x14ac:dyDescent="0.25">
      <c r="A40" s="2">
        <v>10</v>
      </c>
      <c r="B40" s="10">
        <v>1983</v>
      </c>
      <c r="C40" s="8"/>
      <c r="D40" s="8"/>
      <c r="E40" s="8"/>
      <c r="F40" s="8"/>
      <c r="G40" s="8"/>
      <c r="H40" s="8"/>
      <c r="I40" s="8"/>
      <c r="J40" s="8"/>
      <c r="K40" s="8"/>
    </row>
    <row r="41" spans="1:11" x14ac:dyDescent="0.25">
      <c r="A41" s="2">
        <v>10</v>
      </c>
      <c r="B41" s="10">
        <v>1984</v>
      </c>
      <c r="D41" s="8"/>
      <c r="E41" s="8"/>
      <c r="F41" s="8"/>
      <c r="G41" s="8"/>
      <c r="H41" s="8"/>
      <c r="I41" s="8"/>
      <c r="J41" s="8"/>
      <c r="K41" s="8"/>
    </row>
    <row r="42" spans="1:11" x14ac:dyDescent="0.25">
      <c r="A42" s="2">
        <v>10</v>
      </c>
      <c r="B42" s="10">
        <v>1985</v>
      </c>
      <c r="C42" s="8"/>
      <c r="D42" s="8"/>
      <c r="E42" s="8"/>
      <c r="F42" s="8"/>
      <c r="G42" s="8"/>
      <c r="H42" s="8"/>
      <c r="I42" s="8"/>
      <c r="J42" s="8"/>
      <c r="K42" s="8"/>
    </row>
    <row r="43" spans="1:11" x14ac:dyDescent="0.25">
      <c r="A43" s="2">
        <v>12</v>
      </c>
      <c r="B43" s="10">
        <v>1986</v>
      </c>
      <c r="C43" s="8"/>
      <c r="D43" s="8"/>
      <c r="E43" s="8"/>
      <c r="F43" s="8"/>
      <c r="G43" s="8"/>
      <c r="H43" s="8"/>
      <c r="I43" s="8"/>
      <c r="J43" s="8"/>
      <c r="K43" s="8"/>
    </row>
    <row r="44" spans="1:11" x14ac:dyDescent="0.25">
      <c r="A44" s="2">
        <v>12</v>
      </c>
      <c r="B44" s="10">
        <v>1987</v>
      </c>
      <c r="C44" s="8"/>
      <c r="D44" s="8"/>
      <c r="E44" s="8"/>
      <c r="F44" s="8"/>
      <c r="G44" s="8"/>
      <c r="H44" s="8"/>
      <c r="I44" s="8"/>
      <c r="J44" s="8"/>
      <c r="K44" s="8"/>
    </row>
    <row r="45" spans="1:11" x14ac:dyDescent="0.25">
      <c r="A45" s="2">
        <v>12</v>
      </c>
      <c r="B45" s="10">
        <v>1988</v>
      </c>
      <c r="C45" s="8"/>
      <c r="D45" s="8"/>
      <c r="E45" s="8"/>
      <c r="F45" s="8"/>
      <c r="G45" s="8"/>
      <c r="H45" s="8"/>
      <c r="I45" s="8"/>
      <c r="J45" s="8"/>
      <c r="K45" s="8"/>
    </row>
    <row r="46" spans="1:11" x14ac:dyDescent="0.25">
      <c r="A46" s="2">
        <v>12</v>
      </c>
      <c r="B46" s="10">
        <v>1989</v>
      </c>
      <c r="C46" s="8"/>
      <c r="D46" s="8"/>
      <c r="E46" s="8"/>
      <c r="F46" s="8"/>
      <c r="G46" s="8"/>
      <c r="H46" s="8"/>
      <c r="I46" s="8"/>
      <c r="J46" s="8"/>
      <c r="K46" s="8"/>
    </row>
    <row r="47" spans="1:11" x14ac:dyDescent="0.25">
      <c r="A47" s="2">
        <v>12</v>
      </c>
      <c r="B47" s="10">
        <v>1990</v>
      </c>
      <c r="C47" s="8"/>
      <c r="D47" s="8"/>
      <c r="E47" s="8"/>
      <c r="F47" s="8"/>
      <c r="G47" s="8"/>
      <c r="H47" s="8"/>
      <c r="I47" s="8"/>
      <c r="J47" s="8"/>
      <c r="K47" s="8"/>
    </row>
    <row r="48" spans="1:11" x14ac:dyDescent="0.25">
      <c r="A48" s="2">
        <v>12</v>
      </c>
      <c r="B48" s="10">
        <v>1991</v>
      </c>
      <c r="C48" s="8"/>
      <c r="D48" s="8"/>
      <c r="E48" s="8"/>
      <c r="F48" s="8"/>
      <c r="G48" s="8"/>
      <c r="H48" s="8"/>
      <c r="I48" s="8"/>
      <c r="J48" s="8"/>
      <c r="K48" s="8"/>
    </row>
    <row r="49" spans="1:11" x14ac:dyDescent="0.25">
      <c r="A49" s="2">
        <v>12</v>
      </c>
      <c r="B49" s="10">
        <v>1992</v>
      </c>
      <c r="C49" s="8"/>
      <c r="D49" s="8"/>
      <c r="E49" s="8"/>
      <c r="F49" s="8"/>
      <c r="G49" s="8"/>
      <c r="H49" s="8"/>
      <c r="I49" s="8"/>
      <c r="J49" s="8"/>
      <c r="K49" s="8"/>
    </row>
    <row r="50" spans="1:11" x14ac:dyDescent="0.25">
      <c r="A50" s="2">
        <v>12</v>
      </c>
      <c r="B50" s="10">
        <v>1993</v>
      </c>
      <c r="C50" s="8"/>
      <c r="D50" s="8"/>
      <c r="E50" s="8"/>
      <c r="F50" s="8"/>
      <c r="G50" s="8"/>
      <c r="H50" s="8"/>
      <c r="I50" s="8"/>
      <c r="J50" s="8"/>
      <c r="K50" s="8"/>
    </row>
    <row r="51" spans="1:11" x14ac:dyDescent="0.25">
      <c r="A51" s="2">
        <v>12</v>
      </c>
      <c r="B51" s="10">
        <v>1994</v>
      </c>
      <c r="C51" s="8"/>
      <c r="D51" s="8"/>
      <c r="E51" s="8"/>
      <c r="F51" s="8"/>
      <c r="G51" s="8"/>
      <c r="H51" s="8"/>
      <c r="I51" s="8"/>
      <c r="J51" s="8"/>
      <c r="K51" s="8"/>
    </row>
    <row r="52" spans="1:11" x14ac:dyDescent="0.25">
      <c r="A52" s="2">
        <v>12</v>
      </c>
      <c r="B52" s="10">
        <v>1995</v>
      </c>
      <c r="C52" s="8"/>
      <c r="D52" s="8"/>
      <c r="E52" s="8"/>
      <c r="F52" s="8"/>
      <c r="G52" s="8"/>
      <c r="H52" s="8"/>
      <c r="I52" s="8"/>
      <c r="J52" s="8"/>
      <c r="K52" s="8"/>
    </row>
    <row r="53" spans="1:11" x14ac:dyDescent="0.25">
      <c r="A53" s="2">
        <v>15</v>
      </c>
      <c r="B53" s="10">
        <v>1995</v>
      </c>
      <c r="C53" s="15">
        <v>60600</v>
      </c>
      <c r="D53" s="8"/>
      <c r="E53" s="8"/>
      <c r="F53" s="8"/>
      <c r="G53" s="8"/>
      <c r="H53" s="8"/>
      <c r="I53" s="8"/>
      <c r="J53" s="8"/>
      <c r="K53" s="8"/>
    </row>
    <row r="54" spans="1:11" x14ac:dyDescent="0.25">
      <c r="A54" s="2">
        <v>15</v>
      </c>
      <c r="B54" s="10">
        <v>1996</v>
      </c>
      <c r="C54" s="15">
        <v>74400</v>
      </c>
      <c r="D54" s="8"/>
      <c r="E54" s="8"/>
      <c r="F54" s="8"/>
      <c r="G54" s="8"/>
      <c r="H54" s="8"/>
      <c r="I54" s="8"/>
      <c r="J54" s="8"/>
      <c r="K54" s="8"/>
    </row>
    <row r="55" spans="1:11" x14ac:dyDescent="0.25">
      <c r="A55" s="2">
        <v>15</v>
      </c>
      <c r="B55" s="10">
        <v>1997</v>
      </c>
      <c r="C55" s="15">
        <v>78500</v>
      </c>
      <c r="D55" s="8"/>
      <c r="E55" s="8"/>
      <c r="F55" s="8"/>
      <c r="G55" s="8"/>
      <c r="H55" s="8"/>
      <c r="I55" s="8"/>
      <c r="J55" s="8"/>
      <c r="K55" s="8"/>
    </row>
    <row r="56" spans="1:11" x14ac:dyDescent="0.25">
      <c r="A56" s="2">
        <v>15</v>
      </c>
      <c r="B56" s="10">
        <v>1998</v>
      </c>
      <c r="C56" s="15">
        <v>84266.865000000005</v>
      </c>
      <c r="D56" s="8"/>
      <c r="E56" s="8"/>
      <c r="F56" s="8"/>
      <c r="G56" s="8"/>
      <c r="H56" s="8"/>
      <c r="I56" s="8"/>
      <c r="J56" s="8"/>
      <c r="K56" s="8"/>
    </row>
    <row r="57" spans="1:11" x14ac:dyDescent="0.25">
      <c r="A57" s="2">
        <v>15</v>
      </c>
      <c r="B57" s="10">
        <v>1999</v>
      </c>
      <c r="C57" s="15">
        <v>82744.091</v>
      </c>
      <c r="D57" s="8"/>
      <c r="E57" s="8"/>
      <c r="F57" s="8"/>
      <c r="G57" s="8"/>
      <c r="H57" s="8"/>
      <c r="I57" s="8"/>
      <c r="J57" s="8"/>
      <c r="K57" s="8"/>
    </row>
    <row r="58" spans="1:11" x14ac:dyDescent="0.25">
      <c r="A58" s="2">
        <v>15</v>
      </c>
      <c r="B58" s="10">
        <v>2000</v>
      </c>
      <c r="C58" s="15">
        <v>86330.619000000006</v>
      </c>
      <c r="D58" s="8"/>
      <c r="E58" s="8"/>
      <c r="F58" s="8"/>
      <c r="G58" s="8"/>
      <c r="H58" s="8"/>
      <c r="I58" s="8"/>
      <c r="J58" s="8"/>
      <c r="K58" s="8"/>
    </row>
    <row r="59" spans="1:11" x14ac:dyDescent="0.25">
      <c r="A59" s="2">
        <v>15</v>
      </c>
      <c r="B59" s="10">
        <v>2001</v>
      </c>
      <c r="C59" s="15">
        <v>92966.712</v>
      </c>
      <c r="D59" s="8"/>
      <c r="E59" s="8"/>
      <c r="F59" s="8"/>
      <c r="G59" s="8"/>
      <c r="H59" s="8"/>
      <c r="I59" s="8"/>
      <c r="J59" s="8"/>
      <c r="K59" s="8"/>
    </row>
    <row r="60" spans="1:11" x14ac:dyDescent="0.25">
      <c r="A60" s="2">
        <v>15</v>
      </c>
      <c r="B60" s="10">
        <v>2002</v>
      </c>
      <c r="C60" s="15">
        <v>98642.020999999993</v>
      </c>
      <c r="D60" s="8"/>
      <c r="E60" s="8"/>
      <c r="F60" s="8"/>
      <c r="G60" s="8"/>
      <c r="H60" s="8"/>
      <c r="I60" s="8"/>
      <c r="J60" s="8"/>
      <c r="K60" s="8"/>
    </row>
    <row r="61" spans="1:11" x14ac:dyDescent="0.25">
      <c r="A61" s="2">
        <v>15</v>
      </c>
      <c r="B61" s="10">
        <v>2003</v>
      </c>
      <c r="C61" s="15">
        <v>95425.483999999997</v>
      </c>
      <c r="D61" s="8"/>
      <c r="E61" s="8"/>
      <c r="F61" s="8"/>
      <c r="G61" s="8"/>
      <c r="H61" s="8"/>
      <c r="I61" s="8"/>
      <c r="J61" s="8"/>
      <c r="K61" s="8"/>
    </row>
    <row r="62" spans="1:11" x14ac:dyDescent="0.25">
      <c r="A62" s="2">
        <v>27</v>
      </c>
      <c r="B62" s="10">
        <v>2003</v>
      </c>
      <c r="C62" s="15">
        <v>113192.66800000001</v>
      </c>
      <c r="D62" s="8"/>
      <c r="E62" s="8"/>
      <c r="F62" s="8"/>
      <c r="G62" s="8"/>
      <c r="H62" s="8"/>
      <c r="I62" s="8"/>
      <c r="J62" s="8"/>
      <c r="K62" s="8"/>
    </row>
    <row r="63" spans="1:11" x14ac:dyDescent="0.25">
      <c r="A63" s="2">
        <v>27</v>
      </c>
      <c r="B63" s="10">
        <v>2004</v>
      </c>
      <c r="C63" s="15"/>
      <c r="D63" s="8"/>
      <c r="E63" s="8"/>
      <c r="F63" s="8"/>
      <c r="G63" s="8"/>
      <c r="H63" s="8"/>
      <c r="I63" s="8"/>
      <c r="J63" s="8"/>
      <c r="K63" s="8"/>
    </row>
    <row r="64" spans="1:11" x14ac:dyDescent="0.25">
      <c r="A64" s="2">
        <v>27</v>
      </c>
      <c r="B64" s="10">
        <v>2005</v>
      </c>
      <c r="C64" s="15">
        <v>121769.47</v>
      </c>
      <c r="D64" s="8"/>
      <c r="E64" s="8"/>
      <c r="F64" s="8"/>
      <c r="G64" s="8"/>
      <c r="H64" s="8"/>
      <c r="I64" s="8"/>
      <c r="J64" s="8"/>
      <c r="K64" s="8"/>
    </row>
    <row r="65" spans="1:67" x14ac:dyDescent="0.25">
      <c r="A65" s="2">
        <v>27</v>
      </c>
      <c r="B65" s="10">
        <v>2006</v>
      </c>
      <c r="C65" s="15">
        <v>142026.62299999999</v>
      </c>
      <c r="D65" s="8"/>
      <c r="E65" s="8"/>
      <c r="F65" s="8"/>
      <c r="G65" s="8"/>
      <c r="H65" s="8"/>
      <c r="I65" s="8"/>
      <c r="J65" s="8"/>
      <c r="K65" s="8"/>
    </row>
    <row r="66" spans="1:67" x14ac:dyDescent="0.25">
      <c r="A66" s="2">
        <v>27</v>
      </c>
      <c r="B66" s="10">
        <v>2007</v>
      </c>
      <c r="C66" s="15">
        <v>148000</v>
      </c>
      <c r="D66" s="8"/>
      <c r="E66" s="8"/>
      <c r="F66" s="8"/>
      <c r="G66" s="8"/>
      <c r="H66" s="8"/>
      <c r="I66" s="8"/>
      <c r="J66" s="8"/>
      <c r="K66" s="8"/>
    </row>
    <row r="67" spans="1:67" x14ac:dyDescent="0.25">
      <c r="A67" s="2">
        <v>27</v>
      </c>
      <c r="B67" s="10">
        <v>2008</v>
      </c>
      <c r="C67" s="15">
        <v>136000</v>
      </c>
      <c r="D67" s="8"/>
      <c r="E67" s="8"/>
      <c r="F67" s="8"/>
      <c r="G67" s="8"/>
      <c r="H67" s="8"/>
      <c r="I67" s="8"/>
      <c r="J67" s="8"/>
      <c r="K67" s="8"/>
    </row>
    <row r="68" spans="1:67" x14ac:dyDescent="0.25">
      <c r="A68" s="2">
        <v>27</v>
      </c>
      <c r="B68" s="10">
        <v>2009</v>
      </c>
      <c r="C68" s="15">
        <v>118000</v>
      </c>
      <c r="D68" s="8"/>
      <c r="E68" s="8"/>
      <c r="F68" s="8"/>
      <c r="G68" s="8"/>
      <c r="H68" s="8"/>
      <c r="I68" s="8"/>
      <c r="J68" s="8"/>
      <c r="K68" s="8"/>
    </row>
    <row r="69" spans="1:67" x14ac:dyDescent="0.25">
      <c r="A69" s="2">
        <v>27</v>
      </c>
      <c r="B69" s="10">
        <v>2010</v>
      </c>
      <c r="C69" s="15">
        <v>120000</v>
      </c>
      <c r="D69" s="8"/>
      <c r="E69" s="8"/>
      <c r="F69" s="8"/>
      <c r="G69" s="8"/>
      <c r="H69" s="8"/>
      <c r="I69" s="8"/>
      <c r="J69" s="8"/>
      <c r="K69" s="8"/>
    </row>
    <row r="70" spans="1:67" x14ac:dyDescent="0.25">
      <c r="A70" s="2">
        <v>27</v>
      </c>
      <c r="B70" s="10">
        <v>2011</v>
      </c>
      <c r="C70" s="15">
        <v>120000</v>
      </c>
      <c r="D70" s="8"/>
      <c r="E70" s="8"/>
      <c r="F70" s="8"/>
      <c r="G70" s="8"/>
      <c r="H70" s="8"/>
      <c r="I70" s="8"/>
      <c r="J70" s="8"/>
      <c r="K70" s="8"/>
    </row>
    <row r="71" spans="1:67" x14ac:dyDescent="0.25">
      <c r="A71" s="2">
        <v>28</v>
      </c>
      <c r="B71" s="10">
        <v>2012</v>
      </c>
      <c r="C71" s="15">
        <v>112904.86900000001</v>
      </c>
      <c r="D71" s="8"/>
      <c r="E71" s="8"/>
      <c r="F71" s="8"/>
      <c r="G71" s="8"/>
      <c r="H71" s="8"/>
      <c r="I71" s="8"/>
      <c r="J71" s="8"/>
      <c r="K71" s="8"/>
    </row>
    <row r="72" spans="1:67" x14ac:dyDescent="0.25">
      <c r="A72" s="2">
        <v>28</v>
      </c>
      <c r="B72" s="10">
        <v>2013</v>
      </c>
      <c r="C72" s="15">
        <v>105000</v>
      </c>
      <c r="D72" s="8"/>
      <c r="E72" s="8"/>
      <c r="F72" s="8"/>
      <c r="G72" s="8"/>
      <c r="H72" s="8"/>
      <c r="I72" s="8"/>
      <c r="J72" s="8"/>
      <c r="K72" s="8"/>
    </row>
    <row r="73" spans="1:67" x14ac:dyDescent="0.25">
      <c r="A73" s="2">
        <v>28</v>
      </c>
      <c r="B73" s="10">
        <v>2014</v>
      </c>
      <c r="C73" s="15">
        <v>110466.864</v>
      </c>
      <c r="D73" s="8"/>
      <c r="E73" s="8"/>
      <c r="F73" s="8"/>
      <c r="G73" s="8"/>
      <c r="H73" s="8"/>
      <c r="I73" s="8"/>
      <c r="J73" s="8"/>
      <c r="K73" s="8"/>
    </row>
    <row r="74" spans="1:67" x14ac:dyDescent="0.25">
      <c r="A74" s="2">
        <v>28</v>
      </c>
      <c r="B74" s="10">
        <v>2015</v>
      </c>
      <c r="C74" s="15">
        <v>116000</v>
      </c>
      <c r="D74" s="8"/>
      <c r="E74" s="8"/>
      <c r="F74" s="8"/>
      <c r="G74" s="8"/>
      <c r="H74" s="8"/>
      <c r="I74" s="8"/>
      <c r="J74" s="8"/>
      <c r="K74" s="8"/>
    </row>
    <row r="75" spans="1:67" x14ac:dyDescent="0.25">
      <c r="A75" s="2">
        <v>28</v>
      </c>
      <c r="B75" s="10">
        <v>2016</v>
      </c>
      <c r="C75" s="15">
        <v>114000</v>
      </c>
      <c r="D75" s="8"/>
      <c r="E75" s="8"/>
      <c r="F75" s="8"/>
      <c r="G75" s="8"/>
      <c r="H75" s="8"/>
      <c r="I75" s="8"/>
      <c r="J75" s="8"/>
      <c r="K75" s="8"/>
    </row>
    <row r="76" spans="1:67" x14ac:dyDescent="0.25">
      <c r="A76" s="2">
        <v>28</v>
      </c>
      <c r="B76" s="10">
        <v>2017</v>
      </c>
      <c r="C76" s="15">
        <v>121600</v>
      </c>
      <c r="D76" s="8"/>
      <c r="E76" s="8"/>
      <c r="F76" s="8"/>
      <c r="G76" s="8"/>
      <c r="H76" s="8"/>
      <c r="I76" s="8"/>
      <c r="J76" s="8"/>
      <c r="K76" s="8"/>
    </row>
    <row r="77" spans="1:67" x14ac:dyDescent="0.25">
      <c r="A77" s="2">
        <v>28</v>
      </c>
      <c r="B77" s="10">
        <v>2018</v>
      </c>
      <c r="C77" s="15">
        <v>117011.436</v>
      </c>
      <c r="D77" s="8"/>
      <c r="E77" s="8"/>
      <c r="F77" s="8"/>
      <c r="G77" s="8"/>
      <c r="H77" s="8"/>
      <c r="I77" s="8"/>
      <c r="J77" s="8"/>
      <c r="K77" s="8"/>
    </row>
    <row r="78" spans="1:67" x14ac:dyDescent="0.25">
      <c r="A78" s="2">
        <v>28</v>
      </c>
      <c r="B78" s="10">
        <v>2019</v>
      </c>
      <c r="C78" s="15">
        <v>121061.246</v>
      </c>
      <c r="D78" s="8"/>
      <c r="E78" s="8"/>
      <c r="F78" s="8"/>
      <c r="G78" s="8"/>
      <c r="H78" s="8"/>
      <c r="I78" s="8"/>
      <c r="J78" s="8"/>
      <c r="K78" s="8"/>
    </row>
    <row r="79" spans="1:67" s="4" customFormat="1" x14ac:dyDescent="0.25">
      <c r="A79" s="17"/>
      <c r="B79" s="9"/>
      <c r="C79" s="15"/>
      <c r="D79" s="8"/>
      <c r="H79" s="8"/>
      <c r="I79" s="8"/>
      <c r="J79" s="8"/>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row>
    <row r="80" spans="1:67" s="4" customFormat="1" x14ac:dyDescent="0.25">
      <c r="A80" s="17"/>
      <c r="B80" s="9"/>
      <c r="C80" s="15"/>
      <c r="D80" s="8"/>
      <c r="H80" s="8"/>
      <c r="I80" s="8"/>
      <c r="J80" s="8"/>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row>
    <row r="81" spans="1:67" s="4" customFormat="1" x14ac:dyDescent="0.25">
      <c r="A81" s="17"/>
      <c r="B81" s="9"/>
      <c r="C81" s="8"/>
      <c r="D81" s="8"/>
      <c r="H81" s="8"/>
      <c r="I81" s="8"/>
      <c r="J81" s="8"/>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row>
    <row r="82" spans="1:67" x14ac:dyDescent="0.25">
      <c r="D82" s="8"/>
    </row>
    <row r="83" spans="1:67" x14ac:dyDescent="0.25">
      <c r="D83" s="8"/>
    </row>
    <row r="84" spans="1:67" x14ac:dyDescent="0.25">
      <c r="A84" s="17"/>
    </row>
    <row r="85" spans="1:67" x14ac:dyDescent="0.25">
      <c r="A85" s="17"/>
    </row>
    <row r="86" spans="1:67" x14ac:dyDescent="0.25">
      <c r="A86" s="17"/>
      <c r="C86" s="14"/>
    </row>
    <row r="87" spans="1:67" x14ac:dyDescent="0.25">
      <c r="C87" s="14"/>
    </row>
    <row r="88" spans="1:67" s="4" customFormat="1" x14ac:dyDescent="0.25">
      <c r="A88" s="9"/>
      <c r="B88" s="9"/>
      <c r="C88" s="14"/>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row>
    <row r="89" spans="1:67" s="4" customFormat="1" x14ac:dyDescent="0.25">
      <c r="A89" s="9"/>
      <c r="B89" s="9"/>
      <c r="C89" s="14"/>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row>
    <row r="90" spans="1:67" x14ac:dyDescent="0.25">
      <c r="C90" s="14"/>
    </row>
    <row r="91" spans="1:67" x14ac:dyDescent="0.25">
      <c r="C91" s="14"/>
    </row>
    <row r="92" spans="1:67" x14ac:dyDescent="0.25">
      <c r="C92" s="14"/>
    </row>
    <row r="93" spans="1:67" x14ac:dyDescent="0.25">
      <c r="A93" s="17"/>
      <c r="C93" s="14"/>
    </row>
    <row r="94" spans="1:67" x14ac:dyDescent="0.25">
      <c r="A94" s="17"/>
      <c r="C94" s="14"/>
    </row>
    <row r="95" spans="1:67" x14ac:dyDescent="0.25">
      <c r="C95" s="14"/>
    </row>
    <row r="96" spans="1:67" x14ac:dyDescent="0.25">
      <c r="C96" s="14"/>
    </row>
    <row r="97" spans="3:3" x14ac:dyDescent="0.25">
      <c r="C97" s="14"/>
    </row>
    <row r="98" spans="3:3" x14ac:dyDescent="0.25">
      <c r="C98" s="14"/>
    </row>
    <row r="99" spans="3:3" x14ac:dyDescent="0.25">
      <c r="C99" s="14"/>
    </row>
    <row r="100" spans="3:3" x14ac:dyDescent="0.25">
      <c r="C100" s="14"/>
    </row>
    <row r="101" spans="3:3" x14ac:dyDescent="0.25">
      <c r="C101" s="14"/>
    </row>
    <row r="102" spans="3:3" x14ac:dyDescent="0.25">
      <c r="C102" s="14"/>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J96"/>
  <sheetViews>
    <sheetView zoomScale="85" zoomScaleNormal="85" workbookViewId="0">
      <pane xSplit="2" ySplit="1" topLeftCell="C2" activePane="bottomRight" state="frozen"/>
      <selection pane="topRight" activeCell="C1" sqref="C1"/>
      <selection pane="bottomLeft" activeCell="A2" sqref="A2"/>
      <selection pane="bottomRight" activeCell="D1" sqref="D1:E1048576"/>
    </sheetView>
  </sheetViews>
  <sheetFormatPr defaultColWidth="10.7109375" defaultRowHeight="15" x14ac:dyDescent="0.25"/>
  <cols>
    <col min="1" max="1" width="12.28515625" style="9" bestFit="1" customWidth="1"/>
    <col min="2" max="2" width="10" style="2" customWidth="1"/>
    <col min="3" max="3" width="24.140625" style="6" customWidth="1"/>
    <col min="4" max="16384" width="10.7109375" style="6"/>
  </cols>
  <sheetData>
    <row r="1" spans="1:3" s="16" customFormat="1" ht="30" x14ac:dyDescent="0.25">
      <c r="A1" s="20" t="s">
        <v>3</v>
      </c>
      <c r="B1" s="18" t="s">
        <v>0</v>
      </c>
      <c r="C1" s="5" t="s">
        <v>5</v>
      </c>
    </row>
    <row r="2" spans="1:3" s="1" customFormat="1" x14ac:dyDescent="0.25">
      <c r="A2" s="2">
        <v>6</v>
      </c>
      <c r="B2" s="10">
        <v>1945</v>
      </c>
    </row>
    <row r="3" spans="1:3" s="1" customFormat="1" x14ac:dyDescent="0.25">
      <c r="A3" s="2">
        <v>6</v>
      </c>
      <c r="B3" s="10">
        <v>1946</v>
      </c>
    </row>
    <row r="4" spans="1:3" s="1" customFormat="1" x14ac:dyDescent="0.25">
      <c r="A4" s="2">
        <v>6</v>
      </c>
      <c r="B4" s="10">
        <v>1947</v>
      </c>
      <c r="C4" s="26">
        <v>0</v>
      </c>
    </row>
    <row r="5" spans="1:3" s="1" customFormat="1" x14ac:dyDescent="0.25">
      <c r="A5" s="2">
        <v>6</v>
      </c>
      <c r="B5" s="10">
        <v>1948</v>
      </c>
    </row>
    <row r="6" spans="1:3" s="1" customFormat="1" x14ac:dyDescent="0.25">
      <c r="A6" s="2">
        <v>6</v>
      </c>
      <c r="B6" s="10">
        <v>1949</v>
      </c>
    </row>
    <row r="7" spans="1:3" s="1" customFormat="1" x14ac:dyDescent="0.25">
      <c r="A7" s="2">
        <v>6</v>
      </c>
      <c r="B7" s="10">
        <v>1950</v>
      </c>
    </row>
    <row r="8" spans="1:3" s="1" customFormat="1" x14ac:dyDescent="0.25">
      <c r="A8" s="2">
        <v>6</v>
      </c>
      <c r="B8" s="10">
        <v>1951</v>
      </c>
    </row>
    <row r="9" spans="1:3" s="1" customFormat="1" x14ac:dyDescent="0.25">
      <c r="A9" s="2">
        <v>6</v>
      </c>
      <c r="B9" s="10">
        <v>1952</v>
      </c>
    </row>
    <row r="10" spans="1:3" s="1" customFormat="1" x14ac:dyDescent="0.25">
      <c r="A10" s="2">
        <v>6</v>
      </c>
      <c r="B10" s="10">
        <v>1953</v>
      </c>
    </row>
    <row r="11" spans="1:3" s="1" customFormat="1" x14ac:dyDescent="0.25">
      <c r="A11" s="2">
        <v>6</v>
      </c>
      <c r="B11" s="10">
        <v>1954</v>
      </c>
    </row>
    <row r="12" spans="1:3" s="1" customFormat="1" x14ac:dyDescent="0.25">
      <c r="A12" s="2">
        <v>6</v>
      </c>
      <c r="B12" s="10">
        <v>1955</v>
      </c>
    </row>
    <row r="13" spans="1:3" s="1" customFormat="1" x14ac:dyDescent="0.25">
      <c r="A13" s="2">
        <v>6</v>
      </c>
      <c r="B13" s="10">
        <v>1956</v>
      </c>
    </row>
    <row r="14" spans="1:3" s="1" customFormat="1" x14ac:dyDescent="0.25">
      <c r="A14" s="2">
        <v>6</v>
      </c>
      <c r="B14" s="10">
        <v>1957</v>
      </c>
    </row>
    <row r="15" spans="1:3" s="1" customFormat="1" x14ac:dyDescent="0.25">
      <c r="A15" s="2">
        <v>6</v>
      </c>
      <c r="B15" s="10">
        <v>1958</v>
      </c>
    </row>
    <row r="16" spans="1:3" s="1" customFormat="1" x14ac:dyDescent="0.25">
      <c r="A16" s="2">
        <v>6</v>
      </c>
      <c r="B16" s="10">
        <v>1959</v>
      </c>
    </row>
    <row r="17" spans="1:2" s="1" customFormat="1" x14ac:dyDescent="0.25">
      <c r="A17" s="2">
        <v>6</v>
      </c>
      <c r="B17" s="10">
        <v>1960</v>
      </c>
    </row>
    <row r="18" spans="1:2" s="1" customFormat="1" x14ac:dyDescent="0.25">
      <c r="A18" s="2">
        <v>6</v>
      </c>
      <c r="B18" s="10">
        <v>1961</v>
      </c>
    </row>
    <row r="19" spans="1:2" s="1" customFormat="1" x14ac:dyDescent="0.25">
      <c r="A19" s="2">
        <v>6</v>
      </c>
      <c r="B19" s="10">
        <v>1962</v>
      </c>
    </row>
    <row r="20" spans="1:2" s="1" customFormat="1" x14ac:dyDescent="0.25">
      <c r="A20" s="2">
        <v>6</v>
      </c>
      <c r="B20" s="10">
        <v>1963</v>
      </c>
    </row>
    <row r="21" spans="1:2" s="1" customFormat="1" x14ac:dyDescent="0.25">
      <c r="A21" s="2">
        <v>6</v>
      </c>
      <c r="B21" s="10">
        <v>1964</v>
      </c>
    </row>
    <row r="22" spans="1:2" s="1" customFormat="1" x14ac:dyDescent="0.25">
      <c r="A22" s="2">
        <v>6</v>
      </c>
      <c r="B22" s="10">
        <v>1965</v>
      </c>
    </row>
    <row r="23" spans="1:2" s="1" customFormat="1" x14ac:dyDescent="0.25">
      <c r="A23" s="2">
        <v>6</v>
      </c>
      <c r="B23" s="10">
        <v>1966</v>
      </c>
    </row>
    <row r="24" spans="1:2" s="1" customFormat="1" x14ac:dyDescent="0.25">
      <c r="A24" s="2">
        <v>6</v>
      </c>
      <c r="B24" s="10">
        <v>1967</v>
      </c>
    </row>
    <row r="25" spans="1:2" s="1" customFormat="1" x14ac:dyDescent="0.25">
      <c r="A25" s="2">
        <v>6</v>
      </c>
      <c r="B25" s="10">
        <v>1968</v>
      </c>
    </row>
    <row r="26" spans="1:2" s="1" customFormat="1" x14ac:dyDescent="0.25">
      <c r="A26" s="2">
        <v>6</v>
      </c>
      <c r="B26" s="10">
        <v>1969</v>
      </c>
    </row>
    <row r="27" spans="1:2" s="1" customFormat="1" x14ac:dyDescent="0.25">
      <c r="A27" s="2">
        <v>6</v>
      </c>
      <c r="B27" s="10">
        <v>1970</v>
      </c>
    </row>
    <row r="28" spans="1:2" s="1" customFormat="1" x14ac:dyDescent="0.25">
      <c r="A28" s="2">
        <v>6</v>
      </c>
      <c r="B28" s="10">
        <v>1971</v>
      </c>
    </row>
    <row r="29" spans="1:2" s="1" customFormat="1" x14ac:dyDescent="0.25">
      <c r="A29" s="2">
        <v>9</v>
      </c>
      <c r="B29" s="10">
        <v>1972</v>
      </c>
    </row>
    <row r="30" spans="1:2" s="1" customFormat="1" x14ac:dyDescent="0.25">
      <c r="A30" s="2">
        <v>9</v>
      </c>
      <c r="B30" s="10">
        <v>1973</v>
      </c>
    </row>
    <row r="31" spans="1:2" s="1" customFormat="1" x14ac:dyDescent="0.25">
      <c r="A31" s="2">
        <v>9</v>
      </c>
      <c r="B31" s="10">
        <v>1974</v>
      </c>
    </row>
    <row r="32" spans="1:2" s="1" customFormat="1" x14ac:dyDescent="0.25">
      <c r="A32" s="2">
        <v>9</v>
      </c>
      <c r="B32" s="10">
        <v>1975</v>
      </c>
    </row>
    <row r="33" spans="1:2" s="1" customFormat="1" x14ac:dyDescent="0.25">
      <c r="A33" s="2">
        <v>9</v>
      </c>
      <c r="B33" s="10">
        <v>1976</v>
      </c>
    </row>
    <row r="34" spans="1:2" s="1" customFormat="1" x14ac:dyDescent="0.25">
      <c r="A34" s="2">
        <v>9</v>
      </c>
      <c r="B34" s="10">
        <v>1977</v>
      </c>
    </row>
    <row r="35" spans="1:2" s="1" customFormat="1" x14ac:dyDescent="0.25">
      <c r="A35" s="2">
        <v>9</v>
      </c>
      <c r="B35" s="10">
        <v>1978</v>
      </c>
    </row>
    <row r="36" spans="1:2" s="1" customFormat="1" x14ac:dyDescent="0.25">
      <c r="A36" s="2">
        <v>9</v>
      </c>
      <c r="B36" s="10">
        <v>1979</v>
      </c>
    </row>
    <row r="37" spans="1:2" s="1" customFormat="1" x14ac:dyDescent="0.25">
      <c r="A37" s="2">
        <v>10</v>
      </c>
      <c r="B37" s="10">
        <v>1980</v>
      </c>
    </row>
    <row r="38" spans="1:2" s="1" customFormat="1" x14ac:dyDescent="0.25">
      <c r="A38" s="2">
        <v>10</v>
      </c>
      <c r="B38" s="10">
        <v>1981</v>
      </c>
    </row>
    <row r="39" spans="1:2" s="1" customFormat="1" x14ac:dyDescent="0.25">
      <c r="A39" s="2">
        <v>10</v>
      </c>
      <c r="B39" s="10">
        <v>1982</v>
      </c>
    </row>
    <row r="40" spans="1:2" s="1" customFormat="1" x14ac:dyDescent="0.25">
      <c r="A40" s="2">
        <v>10</v>
      </c>
      <c r="B40" s="10">
        <v>1983</v>
      </c>
    </row>
    <row r="41" spans="1:2" s="1" customFormat="1" x14ac:dyDescent="0.25">
      <c r="A41" s="2">
        <v>10</v>
      </c>
      <c r="B41" s="10">
        <v>1984</v>
      </c>
    </row>
    <row r="42" spans="1:2" s="1" customFormat="1" x14ac:dyDescent="0.25">
      <c r="A42" s="2">
        <v>10</v>
      </c>
      <c r="B42" s="10">
        <v>1985</v>
      </c>
    </row>
    <row r="43" spans="1:2" s="1" customFormat="1" x14ac:dyDescent="0.25">
      <c r="A43" s="2">
        <v>12</v>
      </c>
      <c r="B43" s="10">
        <v>1986</v>
      </c>
    </row>
    <row r="44" spans="1:2" s="1" customFormat="1" x14ac:dyDescent="0.25">
      <c r="A44" s="2">
        <v>12</v>
      </c>
      <c r="B44" s="10">
        <v>1987</v>
      </c>
    </row>
    <row r="45" spans="1:2" s="1" customFormat="1" x14ac:dyDescent="0.25">
      <c r="A45" s="2">
        <v>12</v>
      </c>
      <c r="B45" s="10">
        <v>1988</v>
      </c>
    </row>
    <row r="46" spans="1:2" s="1" customFormat="1" x14ac:dyDescent="0.25">
      <c r="A46" s="2">
        <v>12</v>
      </c>
      <c r="B46" s="10">
        <v>1989</v>
      </c>
    </row>
    <row r="47" spans="1:2" s="1" customFormat="1" x14ac:dyDescent="0.25">
      <c r="A47" s="2">
        <v>12</v>
      </c>
      <c r="B47" s="10">
        <v>1990</v>
      </c>
    </row>
    <row r="48" spans="1:2" s="1" customFormat="1" x14ac:dyDescent="0.25">
      <c r="A48" s="2">
        <v>12</v>
      </c>
      <c r="B48" s="10">
        <v>1991</v>
      </c>
    </row>
    <row r="49" spans="1:4" s="1" customFormat="1" x14ac:dyDescent="0.25">
      <c r="A49" s="2">
        <v>12</v>
      </c>
      <c r="B49" s="10">
        <v>1992</v>
      </c>
    </row>
    <row r="50" spans="1:4" s="1" customFormat="1" x14ac:dyDescent="0.25">
      <c r="A50" s="2">
        <v>12</v>
      </c>
      <c r="B50" s="10">
        <v>1993</v>
      </c>
    </row>
    <row r="51" spans="1:4" s="1" customFormat="1" x14ac:dyDescent="0.25">
      <c r="A51" s="2">
        <v>12</v>
      </c>
      <c r="B51" s="10">
        <v>1994</v>
      </c>
      <c r="C51" s="3"/>
    </row>
    <row r="52" spans="1:4" s="1" customFormat="1" x14ac:dyDescent="0.25">
      <c r="A52" s="2">
        <v>12</v>
      </c>
      <c r="B52" s="10">
        <v>1995</v>
      </c>
      <c r="C52" s="3"/>
    </row>
    <row r="53" spans="1:4" s="1" customFormat="1" x14ac:dyDescent="0.25">
      <c r="A53" s="2">
        <v>15</v>
      </c>
      <c r="B53" s="10">
        <v>1995</v>
      </c>
      <c r="C53" s="3"/>
    </row>
    <row r="54" spans="1:4" s="1" customFormat="1" x14ac:dyDescent="0.25">
      <c r="A54" s="2">
        <v>15</v>
      </c>
      <c r="B54" s="10">
        <v>1996</v>
      </c>
      <c r="C54" s="3"/>
    </row>
    <row r="55" spans="1:4" s="1" customFormat="1" x14ac:dyDescent="0.25">
      <c r="A55" s="2">
        <v>15</v>
      </c>
      <c r="B55" s="10">
        <v>1997</v>
      </c>
      <c r="C55" s="3"/>
    </row>
    <row r="56" spans="1:4" s="1" customFormat="1" x14ac:dyDescent="0.25">
      <c r="A56" s="2">
        <v>15</v>
      </c>
      <c r="B56" s="10">
        <v>1998</v>
      </c>
      <c r="C56" s="3"/>
    </row>
    <row r="57" spans="1:4" s="1" customFormat="1" x14ac:dyDescent="0.25">
      <c r="A57" s="2">
        <v>15</v>
      </c>
      <c r="B57" s="10">
        <v>1999</v>
      </c>
      <c r="C57" s="3"/>
    </row>
    <row r="58" spans="1:4" s="1" customFormat="1" x14ac:dyDescent="0.25">
      <c r="A58" s="2">
        <v>15</v>
      </c>
      <c r="B58" s="10">
        <v>2000</v>
      </c>
      <c r="C58" s="3"/>
    </row>
    <row r="59" spans="1:4" s="1" customFormat="1" x14ac:dyDescent="0.25">
      <c r="A59" s="2">
        <v>15</v>
      </c>
      <c r="B59" s="10">
        <v>2001</v>
      </c>
      <c r="C59" s="3"/>
    </row>
    <row r="60" spans="1:4" s="1" customFormat="1" x14ac:dyDescent="0.25">
      <c r="A60" s="2">
        <v>15</v>
      </c>
      <c r="B60" s="10">
        <v>2002</v>
      </c>
    </row>
    <row r="61" spans="1:4" s="1" customFormat="1" x14ac:dyDescent="0.25">
      <c r="A61" s="2">
        <v>15</v>
      </c>
      <c r="B61" s="10">
        <v>2003</v>
      </c>
      <c r="C61" s="3"/>
      <c r="D61" s="14"/>
    </row>
    <row r="62" spans="1:4" s="1" customFormat="1" x14ac:dyDescent="0.25">
      <c r="A62" s="2">
        <v>27</v>
      </c>
      <c r="B62" s="10">
        <v>2003</v>
      </c>
      <c r="C62" s="3">
        <v>509.61599999999999</v>
      </c>
      <c r="D62" s="14"/>
    </row>
    <row r="63" spans="1:4" s="1" customFormat="1" x14ac:dyDescent="0.25">
      <c r="A63" s="2">
        <v>27</v>
      </c>
      <c r="B63" s="10">
        <v>2004</v>
      </c>
      <c r="C63" s="3">
        <v>646.22699999999998</v>
      </c>
      <c r="D63" s="14"/>
    </row>
    <row r="64" spans="1:4" s="1" customFormat="1" x14ac:dyDescent="0.25">
      <c r="A64" s="2">
        <v>27</v>
      </c>
      <c r="B64" s="10">
        <v>2005</v>
      </c>
      <c r="C64" s="3">
        <v>813.60900000000004</v>
      </c>
      <c r="D64" s="14"/>
    </row>
    <row r="65" spans="1:4" s="1" customFormat="1" x14ac:dyDescent="0.25">
      <c r="A65" s="2">
        <v>27</v>
      </c>
      <c r="B65" s="10">
        <v>2006</v>
      </c>
      <c r="C65" s="3">
        <v>810</v>
      </c>
      <c r="D65" s="14"/>
    </row>
    <row r="66" spans="1:4" s="1" customFormat="1" x14ac:dyDescent="0.25">
      <c r="A66" s="2">
        <v>27</v>
      </c>
      <c r="B66" s="10">
        <v>2007</v>
      </c>
      <c r="C66" s="3">
        <v>804.54899999999998</v>
      </c>
      <c r="D66" s="14"/>
    </row>
    <row r="67" spans="1:4" s="1" customFormat="1" x14ac:dyDescent="0.25">
      <c r="A67" s="2">
        <v>27</v>
      </c>
      <c r="B67" s="10">
        <v>2008</v>
      </c>
      <c r="C67" s="3">
        <v>732.27300000000002</v>
      </c>
      <c r="D67" s="14"/>
    </row>
    <row r="68" spans="1:4" s="1" customFormat="1" x14ac:dyDescent="0.25">
      <c r="A68" s="2">
        <v>27</v>
      </c>
      <c r="B68" s="10">
        <v>2009</v>
      </c>
      <c r="C68" s="3">
        <v>618.51900000000001</v>
      </c>
      <c r="D68" s="14"/>
    </row>
    <row r="69" spans="1:4" s="1" customFormat="1" x14ac:dyDescent="0.25">
      <c r="A69" s="2">
        <v>27</v>
      </c>
      <c r="B69" s="10">
        <v>2010</v>
      </c>
      <c r="C69" s="3">
        <v>577.404</v>
      </c>
      <c r="D69" s="14"/>
    </row>
    <row r="70" spans="1:4" s="1" customFormat="1" x14ac:dyDescent="0.25">
      <c r="A70" s="2">
        <v>27</v>
      </c>
      <c r="B70" s="10">
        <v>2011</v>
      </c>
      <c r="C70" s="3">
        <v>623.62900000000002</v>
      </c>
      <c r="D70" s="14"/>
    </row>
    <row r="71" spans="1:4" s="1" customFormat="1" x14ac:dyDescent="0.25">
      <c r="A71" s="2">
        <v>28</v>
      </c>
      <c r="B71" s="10">
        <v>2012</v>
      </c>
      <c r="C71" s="3">
        <v>722.11400000000003</v>
      </c>
      <c r="D71" s="14"/>
    </row>
    <row r="72" spans="1:4" s="1" customFormat="1" x14ac:dyDescent="0.25">
      <c r="A72" s="2">
        <v>28</v>
      </c>
      <c r="B72" s="10">
        <v>2013</v>
      </c>
      <c r="C72" s="3">
        <v>728.94299999999998</v>
      </c>
      <c r="D72" s="14"/>
    </row>
    <row r="73" spans="1:4" s="1" customFormat="1" x14ac:dyDescent="0.25">
      <c r="A73" s="2">
        <v>28</v>
      </c>
      <c r="B73" s="10">
        <v>2014</v>
      </c>
      <c r="C73" s="3">
        <v>1141.9649999999999</v>
      </c>
      <c r="D73" s="14"/>
    </row>
    <row r="74" spans="1:4" s="1" customFormat="1" x14ac:dyDescent="0.25">
      <c r="A74" s="2">
        <v>28</v>
      </c>
      <c r="B74" s="10">
        <v>2015</v>
      </c>
      <c r="C74" s="3">
        <v>873.85500000000002</v>
      </c>
      <c r="D74" s="14"/>
    </row>
    <row r="75" spans="1:4" s="1" customFormat="1" x14ac:dyDescent="0.25">
      <c r="A75" s="2">
        <v>28</v>
      </c>
      <c r="B75" s="10">
        <v>2016</v>
      </c>
      <c r="C75" s="3">
        <v>1001.8440000000001</v>
      </c>
      <c r="D75" s="14"/>
    </row>
    <row r="76" spans="1:4" s="1" customFormat="1" x14ac:dyDescent="0.25">
      <c r="A76" s="2">
        <v>28</v>
      </c>
      <c r="B76" s="10">
        <v>2017</v>
      </c>
      <c r="C76" s="3">
        <v>2117.5160000000001</v>
      </c>
      <c r="D76" s="14"/>
    </row>
    <row r="77" spans="1:4" s="1" customFormat="1" x14ac:dyDescent="0.25">
      <c r="A77" s="2">
        <v>28</v>
      </c>
      <c r="B77" s="10">
        <v>2018</v>
      </c>
      <c r="C77" s="3">
        <v>1019.8150000000001</v>
      </c>
    </row>
    <row r="78" spans="1:4" s="1" customFormat="1" x14ac:dyDescent="0.25">
      <c r="A78" s="2">
        <v>28</v>
      </c>
      <c r="B78" s="10">
        <v>2019</v>
      </c>
      <c r="C78" s="3">
        <v>2317.875</v>
      </c>
    </row>
    <row r="79" spans="1:4" s="1" customFormat="1" x14ac:dyDescent="0.25"/>
    <row r="80" spans="1:4" s="1" customFormat="1" x14ac:dyDescent="0.25"/>
    <row r="81" spans="1:62" s="4" customFormat="1" x14ac:dyDescent="0.25">
      <c r="A81" s="17"/>
      <c r="B81" s="2"/>
      <c r="C81" s="3"/>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row>
    <row r="82" spans="1:62" s="4" customFormat="1" x14ac:dyDescent="0.25">
      <c r="A82" s="17"/>
      <c r="B82" s="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row>
    <row r="83" spans="1:62" s="4" customFormat="1" x14ac:dyDescent="0.25">
      <c r="A83" s="17"/>
      <c r="B83" s="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row>
    <row r="86" spans="1:62" x14ac:dyDescent="0.25">
      <c r="A86" s="17"/>
    </row>
    <row r="87" spans="1:62" x14ac:dyDescent="0.25">
      <c r="A87" s="17"/>
    </row>
    <row r="88" spans="1:62" x14ac:dyDescent="0.25">
      <c r="A88" s="17"/>
    </row>
    <row r="90" spans="1:62" s="4" customFormat="1" x14ac:dyDescent="0.25">
      <c r="A90" s="9"/>
      <c r="B90" s="2"/>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row>
    <row r="91" spans="1:62" s="4" customFormat="1" x14ac:dyDescent="0.25">
      <c r="A91" s="9"/>
      <c r="B91" s="2"/>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row>
    <row r="95" spans="1:62" x14ac:dyDescent="0.25">
      <c r="A95" s="17"/>
    </row>
    <row r="96" spans="1:62" x14ac:dyDescent="0.25">
      <c r="A96" s="17"/>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P96"/>
  <sheetViews>
    <sheetView zoomScale="70" zoomScaleNormal="70" workbookViewId="0">
      <pane xSplit="2" ySplit="1" topLeftCell="C2" activePane="bottomRight" state="frozen"/>
      <selection pane="topRight" activeCell="C1" sqref="C1"/>
      <selection pane="bottomLeft" activeCell="A2" sqref="A2"/>
      <selection pane="bottomRight" activeCell="N19" sqref="N19"/>
    </sheetView>
  </sheetViews>
  <sheetFormatPr defaultColWidth="10.7109375" defaultRowHeight="15" x14ac:dyDescent="0.25"/>
  <cols>
    <col min="1" max="1" width="12.28515625" style="9" bestFit="1" customWidth="1"/>
    <col min="2" max="2" width="9.28515625" style="9" customWidth="1"/>
    <col min="3" max="3" width="19.7109375" style="7" customWidth="1"/>
    <col min="4" max="16384" width="10.7109375" style="6"/>
  </cols>
  <sheetData>
    <row r="1" spans="1:3" s="19" customFormat="1" ht="30" x14ac:dyDescent="0.25">
      <c r="A1" s="20" t="s">
        <v>3</v>
      </c>
      <c r="B1" s="18" t="s">
        <v>0</v>
      </c>
      <c r="C1" s="5" t="s">
        <v>5</v>
      </c>
    </row>
    <row r="2" spans="1:3" x14ac:dyDescent="0.25">
      <c r="A2" s="2">
        <v>6</v>
      </c>
      <c r="B2" s="10">
        <v>1945</v>
      </c>
    </row>
    <row r="3" spans="1:3" x14ac:dyDescent="0.25">
      <c r="A3" s="2">
        <v>6</v>
      </c>
      <c r="B3" s="10">
        <v>1946</v>
      </c>
    </row>
    <row r="4" spans="1:3" x14ac:dyDescent="0.25">
      <c r="A4" s="2">
        <v>6</v>
      </c>
      <c r="B4" s="10">
        <v>1947</v>
      </c>
      <c r="C4" s="26">
        <v>0</v>
      </c>
    </row>
    <row r="5" spans="1:3" x14ac:dyDescent="0.25">
      <c r="A5" s="2">
        <v>6</v>
      </c>
      <c r="B5" s="10">
        <v>1948</v>
      </c>
    </row>
    <row r="6" spans="1:3" x14ac:dyDescent="0.25">
      <c r="A6" s="2">
        <v>6</v>
      </c>
      <c r="B6" s="10">
        <v>1949</v>
      </c>
    </row>
    <row r="7" spans="1:3" x14ac:dyDescent="0.25">
      <c r="A7" s="2">
        <v>6</v>
      </c>
      <c r="B7" s="10">
        <v>1950</v>
      </c>
    </row>
    <row r="8" spans="1:3" x14ac:dyDescent="0.25">
      <c r="A8" s="2">
        <v>6</v>
      </c>
      <c r="B8" s="10">
        <v>1951</v>
      </c>
    </row>
    <row r="9" spans="1:3" x14ac:dyDescent="0.25">
      <c r="A9" s="2">
        <v>6</v>
      </c>
      <c r="B9" s="10">
        <v>1952</v>
      </c>
    </row>
    <row r="10" spans="1:3" x14ac:dyDescent="0.25">
      <c r="A10" s="2">
        <v>6</v>
      </c>
      <c r="B10" s="10">
        <v>1953</v>
      </c>
    </row>
    <row r="11" spans="1:3" x14ac:dyDescent="0.25">
      <c r="A11" s="2">
        <v>6</v>
      </c>
      <c r="B11" s="10">
        <v>1954</v>
      </c>
    </row>
    <row r="12" spans="1:3" x14ac:dyDescent="0.25">
      <c r="A12" s="2">
        <v>6</v>
      </c>
      <c r="B12" s="10">
        <v>1955</v>
      </c>
    </row>
    <row r="13" spans="1:3" x14ac:dyDescent="0.25">
      <c r="A13" s="2">
        <v>6</v>
      </c>
      <c r="B13" s="10">
        <v>1956</v>
      </c>
    </row>
    <row r="14" spans="1:3" x14ac:dyDescent="0.25">
      <c r="A14" s="2">
        <v>6</v>
      </c>
      <c r="B14" s="10">
        <v>1957</v>
      </c>
    </row>
    <row r="15" spans="1:3" x14ac:dyDescent="0.25">
      <c r="A15" s="2">
        <v>6</v>
      </c>
      <c r="B15" s="10">
        <v>1958</v>
      </c>
    </row>
    <row r="16" spans="1:3" x14ac:dyDescent="0.25">
      <c r="A16" s="2">
        <v>6</v>
      </c>
      <c r="B16" s="10">
        <v>1959</v>
      </c>
    </row>
    <row r="17" spans="1:2" x14ac:dyDescent="0.25">
      <c r="A17" s="2">
        <v>6</v>
      </c>
      <c r="B17" s="10">
        <v>1960</v>
      </c>
    </row>
    <row r="18" spans="1:2" x14ac:dyDescent="0.25">
      <c r="A18" s="2">
        <v>6</v>
      </c>
      <c r="B18" s="10">
        <v>1961</v>
      </c>
    </row>
    <row r="19" spans="1:2" x14ac:dyDescent="0.25">
      <c r="A19" s="2">
        <v>6</v>
      </c>
      <c r="B19" s="10">
        <v>1962</v>
      </c>
    </row>
    <row r="20" spans="1:2" x14ac:dyDescent="0.25">
      <c r="A20" s="2">
        <v>6</v>
      </c>
      <c r="B20" s="10">
        <v>1963</v>
      </c>
    </row>
    <row r="21" spans="1:2" x14ac:dyDescent="0.25">
      <c r="A21" s="2">
        <v>6</v>
      </c>
      <c r="B21" s="10">
        <v>1964</v>
      </c>
    </row>
    <row r="22" spans="1:2" x14ac:dyDescent="0.25">
      <c r="A22" s="2">
        <v>6</v>
      </c>
      <c r="B22" s="10">
        <v>1965</v>
      </c>
    </row>
    <row r="23" spans="1:2" x14ac:dyDescent="0.25">
      <c r="A23" s="2">
        <v>6</v>
      </c>
      <c r="B23" s="10">
        <v>1966</v>
      </c>
    </row>
    <row r="24" spans="1:2" x14ac:dyDescent="0.25">
      <c r="A24" s="2">
        <v>6</v>
      </c>
      <c r="B24" s="10">
        <v>1967</v>
      </c>
    </row>
    <row r="25" spans="1:2" x14ac:dyDescent="0.25">
      <c r="A25" s="2">
        <v>6</v>
      </c>
      <c r="B25" s="10">
        <v>1968</v>
      </c>
    </row>
    <row r="26" spans="1:2" x14ac:dyDescent="0.25">
      <c r="A26" s="2">
        <v>6</v>
      </c>
      <c r="B26" s="10">
        <v>1969</v>
      </c>
    </row>
    <row r="27" spans="1:2" x14ac:dyDescent="0.25">
      <c r="A27" s="2">
        <v>6</v>
      </c>
      <c r="B27" s="10">
        <v>1970</v>
      </c>
    </row>
    <row r="28" spans="1:2" x14ac:dyDescent="0.25">
      <c r="A28" s="2">
        <v>6</v>
      </c>
      <c r="B28" s="10">
        <v>1971</v>
      </c>
    </row>
    <row r="29" spans="1:2" x14ac:dyDescent="0.25">
      <c r="A29" s="2">
        <v>9</v>
      </c>
      <c r="B29" s="10">
        <v>1972</v>
      </c>
    </row>
    <row r="30" spans="1:2" x14ac:dyDescent="0.25">
      <c r="A30" s="2">
        <v>9</v>
      </c>
      <c r="B30" s="10">
        <v>1973</v>
      </c>
    </row>
    <row r="31" spans="1:2" x14ac:dyDescent="0.25">
      <c r="A31" s="2">
        <v>9</v>
      </c>
      <c r="B31" s="10">
        <v>1974</v>
      </c>
    </row>
    <row r="32" spans="1:2" x14ac:dyDescent="0.25">
      <c r="A32" s="2">
        <v>9</v>
      </c>
      <c r="B32" s="10">
        <v>1975</v>
      </c>
    </row>
    <row r="33" spans="1:4" x14ac:dyDescent="0.25">
      <c r="A33" s="2">
        <v>9</v>
      </c>
      <c r="B33" s="10">
        <v>1976</v>
      </c>
    </row>
    <row r="34" spans="1:4" x14ac:dyDescent="0.25">
      <c r="A34" s="2">
        <v>9</v>
      </c>
      <c r="B34" s="10">
        <v>1977</v>
      </c>
    </row>
    <row r="35" spans="1:4" x14ac:dyDescent="0.25">
      <c r="A35" s="2">
        <v>9</v>
      </c>
      <c r="B35" s="10">
        <v>1978</v>
      </c>
    </row>
    <row r="36" spans="1:4" x14ac:dyDescent="0.25">
      <c r="A36" s="2">
        <v>9</v>
      </c>
      <c r="B36" s="10">
        <v>1979</v>
      </c>
    </row>
    <row r="37" spans="1:4" x14ac:dyDescent="0.25">
      <c r="A37" s="2">
        <v>10</v>
      </c>
      <c r="B37" s="10">
        <v>1980</v>
      </c>
    </row>
    <row r="38" spans="1:4" x14ac:dyDescent="0.25">
      <c r="A38" s="2">
        <v>10</v>
      </c>
      <c r="B38" s="10">
        <v>1981</v>
      </c>
      <c r="D38" s="8"/>
    </row>
    <row r="39" spans="1:4" x14ac:dyDescent="0.25">
      <c r="A39" s="2">
        <v>10</v>
      </c>
      <c r="B39" s="10">
        <v>1982</v>
      </c>
      <c r="D39" s="8"/>
    </row>
    <row r="40" spans="1:4" x14ac:dyDescent="0.25">
      <c r="A40" s="2">
        <v>10</v>
      </c>
      <c r="B40" s="10">
        <v>1983</v>
      </c>
      <c r="D40" s="8"/>
    </row>
    <row r="41" spans="1:4" x14ac:dyDescent="0.25">
      <c r="A41" s="2">
        <v>10</v>
      </c>
      <c r="B41" s="10">
        <v>1984</v>
      </c>
      <c r="D41" s="8"/>
    </row>
    <row r="42" spans="1:4" x14ac:dyDescent="0.25">
      <c r="A42" s="2">
        <v>10</v>
      </c>
      <c r="B42" s="10">
        <v>1985</v>
      </c>
      <c r="D42" s="8"/>
    </row>
    <row r="43" spans="1:4" x14ac:dyDescent="0.25">
      <c r="A43" s="2">
        <v>12</v>
      </c>
      <c r="B43" s="10">
        <v>1986</v>
      </c>
      <c r="D43" s="8"/>
    </row>
    <row r="44" spans="1:4" x14ac:dyDescent="0.25">
      <c r="A44" s="2">
        <v>12</v>
      </c>
      <c r="B44" s="10">
        <v>1987</v>
      </c>
      <c r="D44" s="8"/>
    </row>
    <row r="45" spans="1:4" x14ac:dyDescent="0.25">
      <c r="A45" s="2">
        <v>12</v>
      </c>
      <c r="B45" s="10">
        <v>1988</v>
      </c>
      <c r="D45" s="8"/>
    </row>
    <row r="46" spans="1:4" x14ac:dyDescent="0.25">
      <c r="A46" s="2">
        <v>12</v>
      </c>
      <c r="B46" s="10">
        <v>1989</v>
      </c>
      <c r="D46" s="8"/>
    </row>
    <row r="47" spans="1:4" x14ac:dyDescent="0.25">
      <c r="A47" s="2">
        <v>12</v>
      </c>
      <c r="B47" s="10">
        <v>1990</v>
      </c>
      <c r="D47" s="8"/>
    </row>
    <row r="48" spans="1:4" x14ac:dyDescent="0.25">
      <c r="A48" s="2">
        <v>12</v>
      </c>
      <c r="B48" s="10">
        <v>1991</v>
      </c>
      <c r="D48" s="8"/>
    </row>
    <row r="49" spans="1:4" x14ac:dyDescent="0.25">
      <c r="A49" s="2">
        <v>12</v>
      </c>
      <c r="B49" s="10">
        <v>1992</v>
      </c>
      <c r="D49" s="8"/>
    </row>
    <row r="50" spans="1:4" x14ac:dyDescent="0.25">
      <c r="A50" s="2">
        <v>12</v>
      </c>
      <c r="B50" s="10">
        <v>1993</v>
      </c>
      <c r="D50" s="8"/>
    </row>
    <row r="51" spans="1:4" x14ac:dyDescent="0.25">
      <c r="A51" s="2">
        <v>12</v>
      </c>
      <c r="B51" s="10">
        <v>1994</v>
      </c>
      <c r="D51" s="8"/>
    </row>
    <row r="52" spans="1:4" x14ac:dyDescent="0.25">
      <c r="A52" s="2">
        <v>12</v>
      </c>
      <c r="B52" s="10">
        <v>1995</v>
      </c>
      <c r="D52" s="8"/>
    </row>
    <row r="53" spans="1:4" x14ac:dyDescent="0.25">
      <c r="A53" s="2">
        <v>15</v>
      </c>
      <c r="B53" s="10">
        <v>1995</v>
      </c>
      <c r="D53" s="8"/>
    </row>
    <row r="54" spans="1:4" x14ac:dyDescent="0.25">
      <c r="A54" s="2">
        <v>15</v>
      </c>
      <c r="B54" s="10">
        <v>1996</v>
      </c>
      <c r="D54" s="8"/>
    </row>
    <row r="55" spans="1:4" x14ac:dyDescent="0.25">
      <c r="A55" s="2">
        <v>15</v>
      </c>
      <c r="B55" s="10">
        <v>1997</v>
      </c>
      <c r="D55" s="8"/>
    </row>
    <row r="56" spans="1:4" x14ac:dyDescent="0.25">
      <c r="A56" s="2">
        <v>15</v>
      </c>
      <c r="B56" s="10">
        <v>1998</v>
      </c>
      <c r="D56" s="8"/>
    </row>
    <row r="57" spans="1:4" x14ac:dyDescent="0.25">
      <c r="A57" s="2">
        <v>15</v>
      </c>
      <c r="B57" s="10">
        <v>1999</v>
      </c>
      <c r="D57" s="8"/>
    </row>
    <row r="58" spans="1:4" x14ac:dyDescent="0.25">
      <c r="A58" s="2">
        <v>15</v>
      </c>
      <c r="B58" s="10">
        <v>2000</v>
      </c>
      <c r="D58" s="8"/>
    </row>
    <row r="59" spans="1:4" x14ac:dyDescent="0.25">
      <c r="A59" s="2">
        <v>15</v>
      </c>
      <c r="B59" s="10">
        <v>2001</v>
      </c>
      <c r="D59" s="8"/>
    </row>
    <row r="60" spans="1:4" x14ac:dyDescent="0.25">
      <c r="A60" s="2">
        <v>15</v>
      </c>
      <c r="B60" s="10">
        <v>2002</v>
      </c>
      <c r="D60" s="8"/>
    </row>
    <row r="61" spans="1:4" x14ac:dyDescent="0.25">
      <c r="A61" s="2">
        <v>15</v>
      </c>
      <c r="B61" s="10">
        <v>2003</v>
      </c>
      <c r="D61" s="8"/>
    </row>
    <row r="62" spans="1:4" x14ac:dyDescent="0.25">
      <c r="A62" s="2">
        <v>27</v>
      </c>
      <c r="B62" s="10">
        <v>2003</v>
      </c>
      <c r="C62" s="7">
        <v>1722.568</v>
      </c>
      <c r="D62" s="8"/>
    </row>
    <row r="63" spans="1:4" x14ac:dyDescent="0.25">
      <c r="A63" s="2">
        <v>27</v>
      </c>
      <c r="B63" s="10">
        <v>2004</v>
      </c>
      <c r="C63" s="7">
        <v>1544.7529999999999</v>
      </c>
      <c r="D63" s="8"/>
    </row>
    <row r="64" spans="1:4" x14ac:dyDescent="0.25">
      <c r="A64" s="2">
        <v>27</v>
      </c>
      <c r="B64" s="10">
        <v>2005</v>
      </c>
      <c r="C64" s="7">
        <v>1326.1379999999999</v>
      </c>
      <c r="D64" s="8"/>
    </row>
    <row r="65" spans="1:4" x14ac:dyDescent="0.25">
      <c r="A65" s="2">
        <v>27</v>
      </c>
      <c r="B65" s="10">
        <v>2006</v>
      </c>
      <c r="C65" s="7">
        <v>2641.1060000000002</v>
      </c>
      <c r="D65" s="8"/>
    </row>
    <row r="66" spans="1:4" x14ac:dyDescent="0.25">
      <c r="A66" s="2">
        <v>27</v>
      </c>
      <c r="B66" s="10">
        <v>2007</v>
      </c>
      <c r="C66" s="7">
        <v>3148.8449999999998</v>
      </c>
      <c r="D66" s="8"/>
    </row>
    <row r="67" spans="1:4" x14ac:dyDescent="0.25">
      <c r="A67" s="2">
        <v>27</v>
      </c>
      <c r="B67" s="10">
        <v>2008</v>
      </c>
      <c r="C67" s="7">
        <v>2422.9180000000001</v>
      </c>
      <c r="D67" s="8"/>
    </row>
    <row r="68" spans="1:4" x14ac:dyDescent="0.25">
      <c r="A68" s="2">
        <v>27</v>
      </c>
      <c r="B68" s="10">
        <v>2009</v>
      </c>
      <c r="C68" s="7">
        <v>1868.1790000000001</v>
      </c>
      <c r="D68" s="8"/>
    </row>
    <row r="69" spans="1:4" x14ac:dyDescent="0.25">
      <c r="A69" s="2">
        <v>27</v>
      </c>
      <c r="B69" s="10">
        <v>2010</v>
      </c>
      <c r="C69" s="7">
        <v>2025.9480000000001</v>
      </c>
      <c r="D69" s="8"/>
    </row>
    <row r="70" spans="1:4" x14ac:dyDescent="0.25">
      <c r="A70" s="2">
        <v>27</v>
      </c>
      <c r="B70" s="10">
        <v>2011</v>
      </c>
      <c r="C70" s="7">
        <v>2480.3870000000002</v>
      </c>
      <c r="D70" s="8"/>
    </row>
    <row r="71" spans="1:4" x14ac:dyDescent="0.25">
      <c r="A71" s="2">
        <v>28</v>
      </c>
      <c r="B71" s="10">
        <v>2012</v>
      </c>
      <c r="C71" s="7">
        <v>2572.4760000000001</v>
      </c>
      <c r="D71" s="8"/>
    </row>
    <row r="72" spans="1:4" x14ac:dyDescent="0.25">
      <c r="A72" s="2">
        <v>28</v>
      </c>
      <c r="B72" s="10">
        <v>2013</v>
      </c>
      <c r="C72" s="7">
        <v>2472.8229999999999</v>
      </c>
      <c r="D72" s="8"/>
    </row>
    <row r="73" spans="1:4" x14ac:dyDescent="0.25">
      <c r="A73" s="2">
        <v>28</v>
      </c>
      <c r="B73" s="10">
        <v>2014</v>
      </c>
      <c r="C73" s="7">
        <v>2628.556</v>
      </c>
    </row>
    <row r="74" spans="1:4" x14ac:dyDescent="0.25">
      <c r="A74" s="2">
        <v>28</v>
      </c>
      <c r="B74" s="10">
        <v>2015</v>
      </c>
      <c r="C74" s="7">
        <v>2833.78</v>
      </c>
    </row>
    <row r="75" spans="1:4" x14ac:dyDescent="0.25">
      <c r="A75" s="2">
        <v>28</v>
      </c>
      <c r="B75" s="10">
        <v>2016</v>
      </c>
      <c r="C75" s="7">
        <v>2941.31</v>
      </c>
    </row>
    <row r="76" spans="1:4" x14ac:dyDescent="0.25">
      <c r="A76" s="2">
        <v>28</v>
      </c>
      <c r="B76" s="10">
        <v>2017</v>
      </c>
      <c r="C76" s="7">
        <v>3406.7809999999999</v>
      </c>
    </row>
    <row r="77" spans="1:4" x14ac:dyDescent="0.25">
      <c r="A77" s="2">
        <v>28</v>
      </c>
      <c r="B77" s="10">
        <v>2018</v>
      </c>
      <c r="C77" s="7">
        <v>3195.5569999999998</v>
      </c>
    </row>
    <row r="78" spans="1:4" x14ac:dyDescent="0.25">
      <c r="A78" s="2">
        <v>28</v>
      </c>
      <c r="B78" s="10">
        <v>2019</v>
      </c>
      <c r="C78" s="7">
        <v>3415.4450000000002</v>
      </c>
    </row>
    <row r="79" spans="1:4" x14ac:dyDescent="0.25">
      <c r="A79" s="6"/>
      <c r="B79" s="6"/>
      <c r="C79" s="6"/>
    </row>
    <row r="80" spans="1:4" x14ac:dyDescent="0.25">
      <c r="A80" s="6"/>
      <c r="B80" s="6"/>
      <c r="C80" s="6"/>
    </row>
    <row r="81" spans="1:68" s="4" customFormat="1" x14ac:dyDescent="0.25">
      <c r="A81" s="17"/>
      <c r="B81" s="9"/>
      <c r="C81" s="7"/>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row>
    <row r="82" spans="1:68" s="4" customFormat="1" x14ac:dyDescent="0.25">
      <c r="A82" s="17"/>
      <c r="B82" s="9"/>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row>
    <row r="83" spans="1:68" s="4" customFormat="1" x14ac:dyDescent="0.25">
      <c r="A83" s="17"/>
      <c r="B83" s="9"/>
      <c r="C83" s="7"/>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row>
    <row r="86" spans="1:68" x14ac:dyDescent="0.25">
      <c r="A86" s="17"/>
    </row>
    <row r="87" spans="1:68" x14ac:dyDescent="0.25">
      <c r="A87" s="17"/>
    </row>
    <row r="88" spans="1:68" x14ac:dyDescent="0.25">
      <c r="A88" s="17"/>
    </row>
    <row r="90" spans="1:68" s="4" customFormat="1" x14ac:dyDescent="0.25">
      <c r="A90" s="9"/>
      <c r="B90" s="9"/>
      <c r="C90" s="7"/>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row>
    <row r="91" spans="1:68" s="4" customFormat="1" x14ac:dyDescent="0.25">
      <c r="A91" s="9"/>
      <c r="B91" s="9"/>
      <c r="C91" s="7"/>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row>
    <row r="95" spans="1:68" x14ac:dyDescent="0.25">
      <c r="A95" s="17"/>
    </row>
    <row r="96" spans="1:68" x14ac:dyDescent="0.25">
      <c r="A96" s="17"/>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781DF-C486-4307-AD8C-95F5D1A1CD4A}">
  <dimension ref="A1:AX94"/>
  <sheetViews>
    <sheetView tabSelected="1" zoomScale="85" zoomScaleNormal="85" workbookViewId="0">
      <pane xSplit="2" ySplit="1" topLeftCell="C50" activePane="bottomRight" state="frozen"/>
      <selection pane="topRight" activeCell="C1" sqref="C1"/>
      <selection pane="bottomLeft" activeCell="A2" sqref="A2"/>
      <selection pane="bottomRight" activeCell="H68" sqref="H68"/>
    </sheetView>
  </sheetViews>
  <sheetFormatPr defaultColWidth="10.7109375" defaultRowHeight="15" x14ac:dyDescent="0.25"/>
  <cols>
    <col min="1" max="1" width="12.28515625" style="9" bestFit="1" customWidth="1"/>
    <col min="2" max="2" width="12.28515625" style="9" customWidth="1"/>
    <col min="3" max="3" width="22.28515625" style="40" customWidth="1"/>
    <col min="4" max="5" width="22.28515625" style="6" customWidth="1"/>
    <col min="6" max="16384" width="10.7109375" style="6"/>
  </cols>
  <sheetData>
    <row r="1" spans="1:5" s="19" customFormat="1" ht="30" x14ac:dyDescent="0.25">
      <c r="A1" s="20" t="s">
        <v>3</v>
      </c>
      <c r="B1" s="18" t="s">
        <v>0</v>
      </c>
      <c r="C1" s="5" t="s">
        <v>55</v>
      </c>
      <c r="D1" s="5" t="s">
        <v>56</v>
      </c>
      <c r="E1" s="5" t="s">
        <v>57</v>
      </c>
    </row>
    <row r="2" spans="1:5" x14ac:dyDescent="0.25">
      <c r="A2" s="2">
        <v>6</v>
      </c>
      <c r="B2" s="10">
        <v>1945</v>
      </c>
      <c r="C2" s="8"/>
    </row>
    <row r="3" spans="1:5" x14ac:dyDescent="0.25">
      <c r="A3" s="2">
        <v>6</v>
      </c>
      <c r="B3" s="10">
        <v>1946</v>
      </c>
    </row>
    <row r="4" spans="1:5" x14ac:dyDescent="0.25">
      <c r="A4" s="2">
        <v>6</v>
      </c>
      <c r="B4" s="10">
        <v>1947</v>
      </c>
      <c r="C4" s="8">
        <f>2*4</f>
        <v>8</v>
      </c>
      <c r="D4" s="8">
        <f>2*3</f>
        <v>6</v>
      </c>
      <c r="E4" s="8">
        <f>2*5.5</f>
        <v>11</v>
      </c>
    </row>
    <row r="5" spans="1:5" x14ac:dyDescent="0.25">
      <c r="A5" s="2">
        <v>6</v>
      </c>
      <c r="B5" s="10">
        <v>1948</v>
      </c>
      <c r="C5" s="8"/>
      <c r="D5" s="8"/>
      <c r="E5" s="8"/>
    </row>
    <row r="6" spans="1:5" x14ac:dyDescent="0.25">
      <c r="A6" s="2">
        <v>6</v>
      </c>
      <c r="B6" s="10">
        <v>1949</v>
      </c>
      <c r="C6" s="8"/>
      <c r="D6" s="8"/>
      <c r="E6" s="8"/>
    </row>
    <row r="7" spans="1:5" x14ac:dyDescent="0.25">
      <c r="A7" s="2">
        <v>6</v>
      </c>
      <c r="B7" s="10">
        <v>1950</v>
      </c>
      <c r="D7" s="40"/>
      <c r="E7" s="40"/>
    </row>
    <row r="8" spans="1:5" x14ac:dyDescent="0.25">
      <c r="A8" s="2">
        <v>6</v>
      </c>
      <c r="B8" s="10">
        <v>1951</v>
      </c>
      <c r="C8" s="8"/>
      <c r="D8" s="8"/>
      <c r="E8" s="8"/>
    </row>
    <row r="9" spans="1:5" x14ac:dyDescent="0.25">
      <c r="A9" s="2">
        <v>6</v>
      </c>
      <c r="B9" s="10">
        <v>1952</v>
      </c>
      <c r="C9" s="8"/>
      <c r="D9" s="8"/>
      <c r="E9" s="8"/>
    </row>
    <row r="10" spans="1:5" x14ac:dyDescent="0.25">
      <c r="A10" s="2">
        <v>6</v>
      </c>
      <c r="B10" s="10">
        <v>1953</v>
      </c>
      <c r="D10" s="40"/>
      <c r="E10" s="40"/>
    </row>
    <row r="11" spans="1:5" x14ac:dyDescent="0.25">
      <c r="A11" s="2">
        <v>6</v>
      </c>
      <c r="B11" s="10">
        <v>1954</v>
      </c>
      <c r="C11" s="8"/>
      <c r="D11" s="8"/>
      <c r="E11" s="8"/>
    </row>
    <row r="12" spans="1:5" x14ac:dyDescent="0.25">
      <c r="A12" s="2">
        <v>6</v>
      </c>
      <c r="B12" s="10">
        <v>1955</v>
      </c>
      <c r="C12" s="8">
        <f>2*4</f>
        <v>8</v>
      </c>
      <c r="D12" s="8">
        <f>2*3</f>
        <v>6</v>
      </c>
      <c r="E12" s="8">
        <f>2*5.5</f>
        <v>11</v>
      </c>
    </row>
    <row r="13" spans="1:5" x14ac:dyDescent="0.25">
      <c r="A13" s="2">
        <v>6</v>
      </c>
      <c r="B13" s="10">
        <v>1956</v>
      </c>
      <c r="C13" s="1"/>
      <c r="D13" s="1"/>
      <c r="E13" s="1"/>
    </row>
    <row r="14" spans="1:5" x14ac:dyDescent="0.25">
      <c r="A14" s="2">
        <v>6</v>
      </c>
      <c r="B14" s="10">
        <v>1957</v>
      </c>
      <c r="C14" s="1"/>
      <c r="D14" s="1"/>
      <c r="E14" s="1"/>
    </row>
    <row r="15" spans="1:5" x14ac:dyDescent="0.25">
      <c r="A15" s="2">
        <v>6</v>
      </c>
      <c r="B15" s="10">
        <v>1958</v>
      </c>
      <c r="C15" s="8"/>
      <c r="D15" s="8"/>
      <c r="E15" s="8"/>
    </row>
    <row r="16" spans="1:5" x14ac:dyDescent="0.25">
      <c r="A16" s="2">
        <v>6</v>
      </c>
      <c r="B16" s="10">
        <v>1959</v>
      </c>
      <c r="C16" s="8"/>
      <c r="D16" s="8"/>
      <c r="E16" s="8"/>
    </row>
    <row r="17" spans="1:5" x14ac:dyDescent="0.25">
      <c r="A17" s="2">
        <v>6</v>
      </c>
      <c r="B17" s="10">
        <v>1960</v>
      </c>
      <c r="C17" s="8"/>
      <c r="D17" s="8"/>
      <c r="E17" s="8"/>
    </row>
    <row r="18" spans="1:5" x14ac:dyDescent="0.25">
      <c r="A18" s="2">
        <v>6</v>
      </c>
      <c r="B18" s="10">
        <v>1961</v>
      </c>
      <c r="C18" s="8"/>
      <c r="D18" s="8"/>
      <c r="E18" s="8"/>
    </row>
    <row r="19" spans="1:5" x14ac:dyDescent="0.25">
      <c r="A19" s="2">
        <v>6</v>
      </c>
      <c r="B19" s="10">
        <v>1962</v>
      </c>
      <c r="C19" s="8"/>
      <c r="D19" s="8"/>
      <c r="E19" s="8"/>
    </row>
    <row r="20" spans="1:5" x14ac:dyDescent="0.25">
      <c r="A20" s="2">
        <v>6</v>
      </c>
      <c r="B20" s="10">
        <v>1963</v>
      </c>
      <c r="C20" s="8"/>
      <c r="D20" s="8"/>
      <c r="E20" s="8"/>
    </row>
    <row r="21" spans="1:5" x14ac:dyDescent="0.25">
      <c r="A21" s="2">
        <v>6</v>
      </c>
      <c r="B21" s="10">
        <v>1964</v>
      </c>
      <c r="C21" s="8"/>
      <c r="D21" s="8"/>
      <c r="E21" s="8"/>
    </row>
    <row r="22" spans="1:5" x14ac:dyDescent="0.25">
      <c r="A22" s="2">
        <v>6</v>
      </c>
      <c r="B22" s="10">
        <v>1965</v>
      </c>
      <c r="C22" s="8"/>
      <c r="D22" s="8"/>
      <c r="E22" s="8"/>
    </row>
    <row r="23" spans="1:5" x14ac:dyDescent="0.25">
      <c r="A23" s="2">
        <v>6</v>
      </c>
      <c r="B23" s="10">
        <v>1966</v>
      </c>
      <c r="C23" s="8"/>
      <c r="D23" s="8"/>
      <c r="E23" s="8"/>
    </row>
    <row r="24" spans="1:5" x14ac:dyDescent="0.25">
      <c r="A24" s="2">
        <v>6</v>
      </c>
      <c r="B24" s="10">
        <v>1967</v>
      </c>
      <c r="C24" s="8"/>
      <c r="D24" s="8"/>
      <c r="E24" s="8"/>
    </row>
    <row r="25" spans="1:5" x14ac:dyDescent="0.25">
      <c r="A25" s="2">
        <v>6</v>
      </c>
      <c r="B25" s="10">
        <v>1968</v>
      </c>
      <c r="C25" s="8"/>
      <c r="D25" s="8"/>
      <c r="E25" s="8"/>
    </row>
    <row r="26" spans="1:5" x14ac:dyDescent="0.25">
      <c r="A26" s="2">
        <v>6</v>
      </c>
      <c r="B26" s="10">
        <v>1969</v>
      </c>
      <c r="C26" s="8"/>
      <c r="D26" s="8"/>
      <c r="E26" s="8"/>
    </row>
    <row r="27" spans="1:5" x14ac:dyDescent="0.25">
      <c r="A27" s="2">
        <v>6</v>
      </c>
      <c r="B27" s="10">
        <v>1970</v>
      </c>
      <c r="C27" s="7"/>
      <c r="D27" s="7"/>
      <c r="E27" s="7"/>
    </row>
    <row r="28" spans="1:5" x14ac:dyDescent="0.25">
      <c r="A28" s="2">
        <v>6</v>
      </c>
      <c r="B28" s="10">
        <v>1971</v>
      </c>
      <c r="C28" s="7"/>
      <c r="D28" s="7"/>
      <c r="E28" s="7"/>
    </row>
    <row r="29" spans="1:5" x14ac:dyDescent="0.25">
      <c r="A29" s="2">
        <v>9</v>
      </c>
      <c r="B29" s="10">
        <v>1972</v>
      </c>
      <c r="C29" s="7"/>
      <c r="D29" s="7"/>
      <c r="E29" s="7"/>
    </row>
    <row r="30" spans="1:5" x14ac:dyDescent="0.25">
      <c r="A30" s="2">
        <v>9</v>
      </c>
      <c r="B30" s="10">
        <v>1973</v>
      </c>
      <c r="C30" s="7"/>
      <c r="D30" s="7"/>
      <c r="E30" s="7"/>
    </row>
    <row r="31" spans="1:5" x14ac:dyDescent="0.25">
      <c r="A31" s="2">
        <v>9</v>
      </c>
      <c r="B31" s="10">
        <v>1974</v>
      </c>
      <c r="C31" s="7"/>
      <c r="D31" s="7"/>
      <c r="E31" s="7"/>
    </row>
    <row r="32" spans="1:5" x14ac:dyDescent="0.25">
      <c r="A32" s="2">
        <v>9</v>
      </c>
      <c r="B32" s="10">
        <v>1975</v>
      </c>
      <c r="C32" s="7"/>
      <c r="D32" s="7"/>
      <c r="E32" s="7"/>
    </row>
    <row r="33" spans="1:5" x14ac:dyDescent="0.25">
      <c r="A33" s="2">
        <v>9</v>
      </c>
      <c r="B33" s="10">
        <v>1976</v>
      </c>
      <c r="C33" s="7"/>
      <c r="D33" s="7"/>
      <c r="E33" s="7"/>
    </row>
    <row r="34" spans="1:5" x14ac:dyDescent="0.25">
      <c r="A34" s="2">
        <v>9</v>
      </c>
      <c r="B34" s="10">
        <v>1977</v>
      </c>
      <c r="C34" s="7"/>
      <c r="D34" s="7"/>
      <c r="E34" s="7"/>
    </row>
    <row r="35" spans="1:5" x14ac:dyDescent="0.25">
      <c r="A35" s="2">
        <v>9</v>
      </c>
      <c r="B35" s="10">
        <v>1978</v>
      </c>
      <c r="C35" s="7"/>
      <c r="D35" s="7"/>
      <c r="E35" s="7"/>
    </row>
    <row r="36" spans="1:5" x14ac:dyDescent="0.25">
      <c r="A36" s="2">
        <v>9</v>
      </c>
      <c r="B36" s="10">
        <v>1979</v>
      </c>
      <c r="C36" s="8"/>
      <c r="D36" s="8"/>
      <c r="E36" s="8"/>
    </row>
    <row r="37" spans="1:5" x14ac:dyDescent="0.25">
      <c r="A37" s="2">
        <v>10</v>
      </c>
      <c r="B37" s="10">
        <v>1980</v>
      </c>
      <c r="C37" s="8"/>
      <c r="D37" s="8"/>
      <c r="E37" s="8"/>
    </row>
    <row r="38" spans="1:5" x14ac:dyDescent="0.25">
      <c r="A38" s="2">
        <v>10</v>
      </c>
      <c r="B38" s="10">
        <v>1981</v>
      </c>
      <c r="C38" s="8"/>
      <c r="D38" s="8"/>
      <c r="E38" s="8"/>
    </row>
    <row r="39" spans="1:5" x14ac:dyDescent="0.25">
      <c r="A39" s="2">
        <v>10</v>
      </c>
      <c r="B39" s="10">
        <v>1982</v>
      </c>
      <c r="C39" s="7"/>
      <c r="D39" s="7"/>
      <c r="E39" s="7"/>
    </row>
    <row r="40" spans="1:5" x14ac:dyDescent="0.25">
      <c r="A40" s="2">
        <v>10</v>
      </c>
      <c r="B40" s="10">
        <v>1983</v>
      </c>
      <c r="C40" s="7"/>
      <c r="D40" s="7"/>
      <c r="E40" s="7"/>
    </row>
    <row r="41" spans="1:5" x14ac:dyDescent="0.25">
      <c r="A41" s="2">
        <v>10</v>
      </c>
      <c r="B41" s="10">
        <v>1984</v>
      </c>
      <c r="C41" s="7"/>
      <c r="D41" s="7"/>
      <c r="E41" s="7"/>
    </row>
    <row r="42" spans="1:5" x14ac:dyDescent="0.25">
      <c r="A42" s="2">
        <v>10</v>
      </c>
      <c r="B42" s="10">
        <v>1985</v>
      </c>
      <c r="C42" s="8"/>
      <c r="D42" s="8"/>
      <c r="E42" s="8"/>
    </row>
    <row r="43" spans="1:5" x14ac:dyDescent="0.25">
      <c r="A43" s="2">
        <v>12</v>
      </c>
      <c r="B43" s="10">
        <v>1986</v>
      </c>
      <c r="C43" s="7"/>
      <c r="D43" s="7"/>
      <c r="E43" s="7"/>
    </row>
    <row r="44" spans="1:5" x14ac:dyDescent="0.25">
      <c r="A44" s="2">
        <v>12</v>
      </c>
      <c r="B44" s="10">
        <v>1987</v>
      </c>
      <c r="C44" s="7"/>
      <c r="D44" s="7"/>
      <c r="E44" s="7"/>
    </row>
    <row r="45" spans="1:5" x14ac:dyDescent="0.25">
      <c r="A45" s="2">
        <v>12</v>
      </c>
      <c r="B45" s="10">
        <v>1988</v>
      </c>
      <c r="C45" s="7"/>
      <c r="D45" s="7"/>
      <c r="E45" s="7"/>
    </row>
    <row r="46" spans="1:5" x14ac:dyDescent="0.25">
      <c r="A46" s="2">
        <v>12</v>
      </c>
      <c r="B46" s="10">
        <v>1989</v>
      </c>
      <c r="C46" s="7"/>
      <c r="D46" s="7"/>
      <c r="E46" s="7"/>
    </row>
    <row r="47" spans="1:5" x14ac:dyDescent="0.25">
      <c r="A47" s="2">
        <v>12</v>
      </c>
      <c r="B47" s="10">
        <v>1990</v>
      </c>
      <c r="C47" s="7"/>
      <c r="D47" s="7"/>
      <c r="E47" s="7"/>
    </row>
    <row r="48" spans="1:5" x14ac:dyDescent="0.25">
      <c r="A48" s="2">
        <v>12</v>
      </c>
      <c r="B48" s="10">
        <v>1991</v>
      </c>
      <c r="C48" s="7"/>
      <c r="D48" s="7"/>
      <c r="E48" s="7"/>
    </row>
    <row r="49" spans="1:5" x14ac:dyDescent="0.25">
      <c r="A49" s="2">
        <v>12</v>
      </c>
      <c r="B49" s="10">
        <v>1992</v>
      </c>
      <c r="C49" s="7"/>
      <c r="D49" s="7"/>
      <c r="E49" s="7"/>
    </row>
    <row r="50" spans="1:5" x14ac:dyDescent="0.25">
      <c r="A50" s="2">
        <v>12</v>
      </c>
      <c r="B50" s="10">
        <v>1993</v>
      </c>
      <c r="C50" s="7"/>
      <c r="D50" s="7"/>
      <c r="E50" s="7"/>
    </row>
    <row r="51" spans="1:5" x14ac:dyDescent="0.25">
      <c r="A51" s="2">
        <v>12</v>
      </c>
      <c r="B51" s="10">
        <v>1994</v>
      </c>
      <c r="C51" s="7"/>
      <c r="D51" s="7"/>
      <c r="E51" s="7"/>
    </row>
    <row r="52" spans="1:5" x14ac:dyDescent="0.25">
      <c r="A52" s="2">
        <v>12</v>
      </c>
      <c r="B52" s="10">
        <v>1995</v>
      </c>
      <c r="C52" s="7"/>
      <c r="D52" s="7"/>
      <c r="E52" s="7"/>
    </row>
    <row r="53" spans="1:5" x14ac:dyDescent="0.25">
      <c r="A53" s="2">
        <v>15</v>
      </c>
      <c r="B53" s="10">
        <v>1995</v>
      </c>
      <c r="C53" s="7"/>
      <c r="D53" s="7"/>
      <c r="E53" s="7"/>
    </row>
    <row r="54" spans="1:5" x14ac:dyDescent="0.25">
      <c r="A54" s="2">
        <v>15</v>
      </c>
      <c r="B54" s="10">
        <v>1996</v>
      </c>
      <c r="C54" s="7"/>
      <c r="D54" s="7"/>
      <c r="E54" s="7"/>
    </row>
    <row r="55" spans="1:5" x14ac:dyDescent="0.25">
      <c r="A55" s="2">
        <v>15</v>
      </c>
      <c r="B55" s="10">
        <v>1997</v>
      </c>
      <c r="C55" s="7"/>
      <c r="D55" s="7"/>
      <c r="E55" s="7"/>
    </row>
    <row r="56" spans="1:5" x14ac:dyDescent="0.25">
      <c r="A56" s="2">
        <v>15</v>
      </c>
      <c r="B56" s="10">
        <v>1998</v>
      </c>
      <c r="C56" s="7"/>
      <c r="D56" s="7"/>
      <c r="E56" s="7"/>
    </row>
    <row r="57" spans="1:5" x14ac:dyDescent="0.25">
      <c r="A57" s="2">
        <v>15</v>
      </c>
      <c r="B57" s="10">
        <v>1999</v>
      </c>
      <c r="C57" s="7"/>
      <c r="D57" s="7"/>
      <c r="E57" s="7"/>
    </row>
    <row r="58" spans="1:5" x14ac:dyDescent="0.25">
      <c r="A58" s="2">
        <v>15</v>
      </c>
      <c r="B58" s="10">
        <v>2000</v>
      </c>
    </row>
    <row r="59" spans="1:5" x14ac:dyDescent="0.25">
      <c r="A59" s="2">
        <v>15</v>
      </c>
      <c r="B59" s="10">
        <v>2001</v>
      </c>
      <c r="C59" s="7"/>
      <c r="D59" s="7"/>
      <c r="E59" s="7"/>
    </row>
    <row r="60" spans="1:5" x14ac:dyDescent="0.25">
      <c r="A60" s="2">
        <v>15</v>
      </c>
      <c r="B60" s="10">
        <v>2002</v>
      </c>
      <c r="C60" s="7"/>
      <c r="D60" s="7"/>
      <c r="E60" s="7"/>
    </row>
    <row r="61" spans="1:5" x14ac:dyDescent="0.25">
      <c r="A61" s="2">
        <v>15</v>
      </c>
      <c r="B61" s="10">
        <v>2003</v>
      </c>
      <c r="C61" s="7"/>
      <c r="D61" s="7"/>
      <c r="E61" s="7"/>
    </row>
    <row r="62" spans="1:5" x14ac:dyDescent="0.25">
      <c r="A62" s="2">
        <v>27</v>
      </c>
      <c r="B62" s="10">
        <v>2003</v>
      </c>
      <c r="C62" s="7"/>
      <c r="D62" s="7"/>
      <c r="E62" s="7"/>
    </row>
    <row r="63" spans="1:5" x14ac:dyDescent="0.25">
      <c r="A63" s="2">
        <v>27</v>
      </c>
      <c r="B63" s="10">
        <v>2004</v>
      </c>
      <c r="C63" s="7"/>
      <c r="D63" s="7"/>
      <c r="E63" s="7"/>
    </row>
    <row r="64" spans="1:5" x14ac:dyDescent="0.25">
      <c r="A64" s="2">
        <v>27</v>
      </c>
      <c r="B64" s="10">
        <v>2005</v>
      </c>
      <c r="C64" s="7">
        <v>10</v>
      </c>
      <c r="D64" s="7">
        <f>2*4</f>
        <v>8</v>
      </c>
      <c r="E64" s="7">
        <f>2*6</f>
        <v>12</v>
      </c>
    </row>
    <row r="65" spans="1:50" x14ac:dyDescent="0.25">
      <c r="A65" s="2">
        <v>27</v>
      </c>
      <c r="B65" s="10">
        <v>2006</v>
      </c>
      <c r="C65" s="7"/>
      <c r="D65" s="7"/>
      <c r="E65" s="7"/>
    </row>
    <row r="66" spans="1:50" x14ac:dyDescent="0.25">
      <c r="A66" s="2">
        <v>27</v>
      </c>
      <c r="B66" s="10">
        <v>2007</v>
      </c>
      <c r="C66" s="7"/>
      <c r="D66" s="7"/>
      <c r="E66" s="7"/>
    </row>
    <row r="67" spans="1:50" x14ac:dyDescent="0.25">
      <c r="A67" s="2">
        <v>27</v>
      </c>
      <c r="B67" s="10">
        <v>2008</v>
      </c>
      <c r="C67" s="7"/>
      <c r="D67" s="7"/>
      <c r="E67" s="7"/>
    </row>
    <row r="68" spans="1:50" x14ac:dyDescent="0.25">
      <c r="A68" s="2">
        <v>27</v>
      </c>
      <c r="B68" s="10">
        <v>2009</v>
      </c>
      <c r="C68" s="7"/>
      <c r="D68" s="7"/>
      <c r="E68" s="7"/>
    </row>
    <row r="69" spans="1:50" x14ac:dyDescent="0.25">
      <c r="A69" s="2">
        <v>27</v>
      </c>
      <c r="B69" s="10">
        <v>2010</v>
      </c>
      <c r="C69" s="7"/>
      <c r="D69" s="7"/>
      <c r="E69" s="7"/>
    </row>
    <row r="70" spans="1:50" x14ac:dyDescent="0.25">
      <c r="A70" s="2">
        <v>27</v>
      </c>
      <c r="B70" s="10">
        <v>2011</v>
      </c>
      <c r="C70" s="7"/>
      <c r="D70" s="7"/>
      <c r="E70" s="7"/>
    </row>
    <row r="71" spans="1:50" x14ac:dyDescent="0.25">
      <c r="A71" s="2">
        <v>28</v>
      </c>
      <c r="B71" s="10">
        <v>2012</v>
      </c>
      <c r="C71" s="7"/>
      <c r="D71" s="7"/>
      <c r="E71" s="7"/>
    </row>
    <row r="72" spans="1:50" x14ac:dyDescent="0.25">
      <c r="A72" s="2">
        <v>28</v>
      </c>
      <c r="B72" s="10">
        <v>2013</v>
      </c>
      <c r="C72" s="7"/>
      <c r="D72" s="7"/>
      <c r="E72" s="7"/>
    </row>
    <row r="73" spans="1:50" x14ac:dyDescent="0.25">
      <c r="A73" s="2">
        <v>28</v>
      </c>
      <c r="B73" s="10">
        <v>2014</v>
      </c>
      <c r="C73" s="7"/>
      <c r="D73" s="7"/>
      <c r="E73" s="7"/>
    </row>
    <row r="74" spans="1:50" x14ac:dyDescent="0.25">
      <c r="A74" s="2">
        <v>28</v>
      </c>
      <c r="B74" s="10">
        <v>2015</v>
      </c>
      <c r="C74" s="7"/>
      <c r="D74" s="7"/>
      <c r="E74" s="7"/>
    </row>
    <row r="75" spans="1:50" x14ac:dyDescent="0.25">
      <c r="A75" s="2">
        <v>28</v>
      </c>
      <c r="B75" s="10">
        <v>2016</v>
      </c>
      <c r="C75" s="7"/>
      <c r="D75" s="7"/>
      <c r="E75" s="7"/>
    </row>
    <row r="76" spans="1:50" x14ac:dyDescent="0.25">
      <c r="A76" s="2">
        <v>28</v>
      </c>
      <c r="B76" s="10">
        <v>2017</v>
      </c>
      <c r="C76" s="7"/>
      <c r="D76" s="7"/>
      <c r="E76" s="7"/>
    </row>
    <row r="77" spans="1:50" x14ac:dyDescent="0.25">
      <c r="A77" s="2">
        <v>28</v>
      </c>
      <c r="B77" s="10">
        <v>2018</v>
      </c>
      <c r="C77" s="7"/>
      <c r="D77" s="7"/>
      <c r="E77" s="7"/>
    </row>
    <row r="78" spans="1:50" x14ac:dyDescent="0.25">
      <c r="A78" s="2">
        <v>28</v>
      </c>
      <c r="B78" s="10">
        <v>2019</v>
      </c>
      <c r="C78" s="7">
        <f>2*5.5</f>
        <v>11</v>
      </c>
      <c r="D78" s="7">
        <f>2*5</f>
        <v>10</v>
      </c>
      <c r="E78" s="7">
        <f>2*6</f>
        <v>12</v>
      </c>
    </row>
    <row r="79" spans="1:50" s="4" customFormat="1" x14ac:dyDescent="0.25">
      <c r="A79" s="17"/>
      <c r="B79" s="9"/>
      <c r="C79" s="40"/>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row>
    <row r="80" spans="1:50" s="4" customFormat="1" x14ac:dyDescent="0.25">
      <c r="A80" s="17"/>
      <c r="B80" s="9"/>
      <c r="C80" s="40"/>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row>
    <row r="81" spans="1:50" s="4" customFormat="1" x14ac:dyDescent="0.25">
      <c r="A81" s="17"/>
      <c r="B81" s="9"/>
      <c r="C81" s="40"/>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row>
    <row r="84" spans="1:50" x14ac:dyDescent="0.25">
      <c r="A84" s="17"/>
    </row>
    <row r="85" spans="1:50" x14ac:dyDescent="0.25">
      <c r="A85" s="17"/>
    </row>
    <row r="86" spans="1:50" x14ac:dyDescent="0.25">
      <c r="A86" s="17"/>
    </row>
    <row r="88" spans="1:50" s="4" customFormat="1" x14ac:dyDescent="0.25">
      <c r="A88" s="9"/>
      <c r="B88" s="9"/>
      <c r="C88" s="40"/>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row>
    <row r="89" spans="1:50" s="4" customFormat="1" x14ac:dyDescent="0.25">
      <c r="A89" s="9"/>
      <c r="B89" s="9"/>
      <c r="C89" s="40"/>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row>
    <row r="93" spans="1:50" x14ac:dyDescent="0.25">
      <c r="A93" s="17"/>
    </row>
    <row r="94" spans="1:50" x14ac:dyDescent="0.25">
      <c r="A94" s="17"/>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860E8-F42E-40AF-B6C4-708EC0986C76}">
  <dimension ref="A1:BC88"/>
  <sheetViews>
    <sheetView zoomScale="70" zoomScaleNormal="70" workbookViewId="0">
      <selection activeCell="N30" sqref="N30"/>
    </sheetView>
  </sheetViews>
  <sheetFormatPr defaultColWidth="10.7109375" defaultRowHeight="15" x14ac:dyDescent="0.25"/>
  <cols>
    <col min="1" max="1" width="7.42578125" style="2" customWidth="1"/>
    <col min="2" max="2" width="21.28515625" style="1" customWidth="1"/>
    <col min="3" max="16384" width="10.7109375" style="1"/>
  </cols>
  <sheetData>
    <row r="1" spans="1:2" s="36" customFormat="1" x14ac:dyDescent="0.25">
      <c r="A1" s="35" t="s">
        <v>0</v>
      </c>
      <c r="B1" s="5" t="s">
        <v>50</v>
      </c>
    </row>
    <row r="2" spans="1:2" x14ac:dyDescent="0.25">
      <c r="A2" s="10">
        <v>1945</v>
      </c>
    </row>
    <row r="3" spans="1:2" x14ac:dyDescent="0.25">
      <c r="A3" s="10">
        <v>1946</v>
      </c>
    </row>
    <row r="4" spans="1:2" x14ac:dyDescent="0.25">
      <c r="A4" s="10">
        <v>1947</v>
      </c>
    </row>
    <row r="5" spans="1:2" x14ac:dyDescent="0.25">
      <c r="A5" s="10">
        <v>1948</v>
      </c>
    </row>
    <row r="6" spans="1:2" x14ac:dyDescent="0.25">
      <c r="A6" s="10">
        <v>1949</v>
      </c>
    </row>
    <row r="7" spans="1:2" x14ac:dyDescent="0.25">
      <c r="A7" s="10">
        <v>1950</v>
      </c>
    </row>
    <row r="8" spans="1:2" x14ac:dyDescent="0.25">
      <c r="A8" s="10">
        <v>1951</v>
      </c>
    </row>
    <row r="9" spans="1:2" x14ac:dyDescent="0.25">
      <c r="A9" s="10">
        <v>1952</v>
      </c>
    </row>
    <row r="10" spans="1:2" x14ac:dyDescent="0.25">
      <c r="A10" s="10">
        <v>1953</v>
      </c>
    </row>
    <row r="11" spans="1:2" x14ac:dyDescent="0.25">
      <c r="A11" s="10">
        <v>1954</v>
      </c>
    </row>
    <row r="12" spans="1:2" x14ac:dyDescent="0.25">
      <c r="A12" s="10">
        <v>1955</v>
      </c>
    </row>
    <row r="13" spans="1:2" x14ac:dyDescent="0.25">
      <c r="A13" s="10">
        <v>1956</v>
      </c>
    </row>
    <row r="14" spans="1:2" x14ac:dyDescent="0.25">
      <c r="A14" s="10">
        <v>1957</v>
      </c>
    </row>
    <row r="15" spans="1:2" x14ac:dyDescent="0.25">
      <c r="A15" s="10">
        <v>1958</v>
      </c>
    </row>
    <row r="16" spans="1:2" x14ac:dyDescent="0.25">
      <c r="A16" s="10">
        <v>1959</v>
      </c>
    </row>
    <row r="17" spans="1:2" x14ac:dyDescent="0.25">
      <c r="A17" s="10">
        <v>1960</v>
      </c>
    </row>
    <row r="18" spans="1:2" x14ac:dyDescent="0.25">
      <c r="A18" s="10">
        <v>1961</v>
      </c>
    </row>
    <row r="19" spans="1:2" x14ac:dyDescent="0.25">
      <c r="A19" s="10">
        <v>1962</v>
      </c>
    </row>
    <row r="20" spans="1:2" x14ac:dyDescent="0.25">
      <c r="A20" s="10">
        <v>1963</v>
      </c>
    </row>
    <row r="21" spans="1:2" x14ac:dyDescent="0.25">
      <c r="A21" s="10">
        <v>1964</v>
      </c>
    </row>
    <row r="22" spans="1:2" x14ac:dyDescent="0.25">
      <c r="A22" s="10">
        <v>1965</v>
      </c>
    </row>
    <row r="23" spans="1:2" x14ac:dyDescent="0.25">
      <c r="A23" s="10">
        <v>1966</v>
      </c>
    </row>
    <row r="24" spans="1:2" x14ac:dyDescent="0.25">
      <c r="A24" s="10">
        <v>1967</v>
      </c>
    </row>
    <row r="25" spans="1:2" x14ac:dyDescent="0.25">
      <c r="A25" s="10">
        <v>1968</v>
      </c>
    </row>
    <row r="26" spans="1:2" x14ac:dyDescent="0.25">
      <c r="A26" s="10">
        <v>1969</v>
      </c>
    </row>
    <row r="27" spans="1:2" x14ac:dyDescent="0.25">
      <c r="A27" s="10">
        <v>1970</v>
      </c>
      <c r="B27" s="37">
        <v>1605.7353135313531</v>
      </c>
    </row>
    <row r="28" spans="1:2" x14ac:dyDescent="0.25">
      <c r="A28" s="10">
        <v>1971</v>
      </c>
      <c r="B28" s="37"/>
    </row>
    <row r="29" spans="1:2" x14ac:dyDescent="0.25">
      <c r="A29" s="10">
        <v>1972</v>
      </c>
      <c r="B29" s="37"/>
    </row>
    <row r="30" spans="1:2" x14ac:dyDescent="0.25">
      <c r="A30" s="10">
        <v>1973</v>
      </c>
      <c r="B30" s="37"/>
    </row>
    <row r="31" spans="1:2" x14ac:dyDescent="0.25">
      <c r="A31" s="10">
        <v>1974</v>
      </c>
      <c r="B31" s="37"/>
    </row>
    <row r="32" spans="1:2" x14ac:dyDescent="0.25">
      <c r="A32" s="10">
        <v>1975</v>
      </c>
      <c r="B32" s="37">
        <v>1364.8805280528052</v>
      </c>
    </row>
    <row r="33" spans="1:2" x14ac:dyDescent="0.25">
      <c r="A33" s="10">
        <v>1976</v>
      </c>
      <c r="B33" s="37"/>
    </row>
    <row r="34" spans="1:2" x14ac:dyDescent="0.25">
      <c r="A34" s="10">
        <v>1977</v>
      </c>
      <c r="B34" s="37"/>
    </row>
    <row r="35" spans="1:2" x14ac:dyDescent="0.25">
      <c r="A35" s="10">
        <v>1978</v>
      </c>
      <c r="B35" s="37"/>
    </row>
    <row r="36" spans="1:2" x14ac:dyDescent="0.25">
      <c r="A36" s="10">
        <v>1979</v>
      </c>
      <c r="B36" s="37"/>
    </row>
    <row r="37" spans="1:2" x14ac:dyDescent="0.25">
      <c r="A37" s="10">
        <v>1980</v>
      </c>
      <c r="B37" s="37">
        <v>1204.3841584158415</v>
      </c>
    </row>
    <row r="38" spans="1:2" x14ac:dyDescent="0.25">
      <c r="A38" s="10">
        <v>1981</v>
      </c>
      <c r="B38" s="37"/>
    </row>
    <row r="39" spans="1:2" x14ac:dyDescent="0.25">
      <c r="A39" s="10">
        <v>1982</v>
      </c>
      <c r="B39" s="37"/>
    </row>
    <row r="40" spans="1:2" x14ac:dyDescent="0.25">
      <c r="A40" s="10">
        <v>1983</v>
      </c>
      <c r="B40" s="37"/>
    </row>
    <row r="41" spans="1:2" x14ac:dyDescent="0.25">
      <c r="A41" s="10">
        <v>1984</v>
      </c>
      <c r="B41" s="37"/>
    </row>
    <row r="42" spans="1:2" x14ac:dyDescent="0.25">
      <c r="A42" s="10">
        <v>1985</v>
      </c>
      <c r="B42" s="37">
        <v>1083.9016501650165</v>
      </c>
    </row>
    <row r="43" spans="1:2" x14ac:dyDescent="0.25">
      <c r="A43" s="10">
        <v>1986</v>
      </c>
      <c r="B43" s="37"/>
    </row>
    <row r="44" spans="1:2" x14ac:dyDescent="0.25">
      <c r="A44" s="10">
        <v>1987</v>
      </c>
      <c r="B44" s="37"/>
    </row>
    <row r="45" spans="1:2" x14ac:dyDescent="0.25">
      <c r="A45" s="10">
        <v>1988</v>
      </c>
      <c r="B45" s="37"/>
    </row>
    <row r="46" spans="1:2" x14ac:dyDescent="0.25">
      <c r="A46" s="10">
        <v>1989</v>
      </c>
      <c r="B46" s="37"/>
    </row>
    <row r="47" spans="1:2" x14ac:dyDescent="0.25">
      <c r="A47" s="10">
        <v>1990</v>
      </c>
      <c r="B47" s="37">
        <v>1043.7775577557754</v>
      </c>
    </row>
    <row r="48" spans="1:2" x14ac:dyDescent="0.25">
      <c r="A48" s="10">
        <v>1991</v>
      </c>
      <c r="B48" s="37">
        <v>1012.4719471947195</v>
      </c>
    </row>
    <row r="49" spans="1:15" x14ac:dyDescent="0.25">
      <c r="A49" s="10">
        <v>1992</v>
      </c>
      <c r="B49" s="37">
        <v>986.34719471947199</v>
      </c>
    </row>
    <row r="50" spans="1:15" x14ac:dyDescent="0.25">
      <c r="A50" s="10">
        <v>1993</v>
      </c>
      <c r="B50" s="37">
        <v>960.22244224422445</v>
      </c>
    </row>
    <row r="51" spans="1:15" x14ac:dyDescent="0.25">
      <c r="A51" s="10">
        <v>1994</v>
      </c>
      <c r="B51" s="37">
        <v>929.02706270627061</v>
      </c>
    </row>
    <row r="52" spans="1:15" x14ac:dyDescent="0.25">
      <c r="A52" s="10">
        <v>1995</v>
      </c>
      <c r="B52" s="37">
        <v>902.79207920792078</v>
      </c>
    </row>
    <row r="53" spans="1:15" x14ac:dyDescent="0.25">
      <c r="A53" s="10">
        <v>1996</v>
      </c>
      <c r="B53" s="37">
        <v>876.77755775577555</v>
      </c>
    </row>
    <row r="54" spans="1:15" x14ac:dyDescent="0.25">
      <c r="A54" s="10">
        <v>1997</v>
      </c>
      <c r="B54" s="37">
        <v>850.65280528052813</v>
      </c>
    </row>
    <row r="55" spans="1:15" x14ac:dyDescent="0.25">
      <c r="A55" s="10">
        <v>1998</v>
      </c>
      <c r="B55" s="37">
        <v>824.52805280528048</v>
      </c>
    </row>
    <row r="56" spans="1:15" x14ac:dyDescent="0.25">
      <c r="A56" s="10">
        <v>1999</v>
      </c>
      <c r="B56" s="37">
        <v>793.22244224422445</v>
      </c>
    </row>
    <row r="57" spans="1:15" x14ac:dyDescent="0.25">
      <c r="A57" s="10">
        <v>2000</v>
      </c>
      <c r="B57" s="37">
        <v>767.20792079207922</v>
      </c>
      <c r="L57" s="38"/>
      <c r="M57" s="39"/>
      <c r="N57" s="38"/>
      <c r="O57" s="39"/>
    </row>
    <row r="58" spans="1:15" x14ac:dyDescent="0.25">
      <c r="A58" s="10">
        <v>2001</v>
      </c>
      <c r="B58" s="37">
        <v>741.08316831683157</v>
      </c>
      <c r="L58" s="38"/>
      <c r="M58" s="39"/>
      <c r="N58" s="38"/>
      <c r="O58" s="39"/>
    </row>
    <row r="59" spans="1:15" x14ac:dyDescent="0.25">
      <c r="A59" s="10">
        <v>2002</v>
      </c>
      <c r="B59" s="37">
        <v>720.13927392739265</v>
      </c>
      <c r="L59" s="38"/>
      <c r="M59" s="39"/>
      <c r="N59" s="38"/>
      <c r="O59" s="39"/>
    </row>
    <row r="60" spans="1:15" x14ac:dyDescent="0.25">
      <c r="A60" s="10">
        <v>2003</v>
      </c>
      <c r="B60" s="37">
        <v>699.30561056105614</v>
      </c>
      <c r="L60" s="38"/>
      <c r="M60" s="39"/>
      <c r="N60" s="38"/>
      <c r="O60" s="39"/>
    </row>
    <row r="61" spans="1:15" x14ac:dyDescent="0.25">
      <c r="A61" s="10">
        <v>2004</v>
      </c>
      <c r="B61" s="37">
        <v>688.94389438943892</v>
      </c>
    </row>
    <row r="62" spans="1:15" x14ac:dyDescent="0.25">
      <c r="A62" s="10">
        <v>2005</v>
      </c>
      <c r="B62" s="37">
        <v>683.65280528052813</v>
      </c>
    </row>
    <row r="63" spans="1:15" x14ac:dyDescent="0.25">
      <c r="A63" s="10">
        <v>2006</v>
      </c>
      <c r="B63" s="37">
        <v>678.47194719471952</v>
      </c>
    </row>
    <row r="64" spans="1:15" x14ac:dyDescent="0.25">
      <c r="A64" s="10">
        <v>2007</v>
      </c>
      <c r="B64" s="37">
        <v>673.18085808580861</v>
      </c>
    </row>
    <row r="65" spans="1:55" x14ac:dyDescent="0.25">
      <c r="A65" s="10">
        <v>2008</v>
      </c>
      <c r="B65" s="37">
        <v>668</v>
      </c>
    </row>
    <row r="66" spans="1:55" x14ac:dyDescent="0.25">
      <c r="A66" s="10">
        <v>2009</v>
      </c>
      <c r="B66" s="37">
        <v>657.52805280528048</v>
      </c>
    </row>
    <row r="67" spans="1:55" x14ac:dyDescent="0.25">
      <c r="A67" s="10">
        <v>2010</v>
      </c>
      <c r="B67" s="37">
        <v>647.05610561056108</v>
      </c>
    </row>
    <row r="68" spans="1:55" x14ac:dyDescent="0.25">
      <c r="A68" s="10">
        <v>2011</v>
      </c>
      <c r="B68" s="37">
        <v>626.22244224422445</v>
      </c>
    </row>
    <row r="69" spans="1:55" x14ac:dyDescent="0.25">
      <c r="A69" s="10">
        <v>2012</v>
      </c>
      <c r="B69" s="37">
        <v>626.22244224422445</v>
      </c>
    </row>
    <row r="70" spans="1:55" x14ac:dyDescent="0.25">
      <c r="A70" s="10">
        <v>2013</v>
      </c>
      <c r="B70" s="37">
        <v>636.69438943894386</v>
      </c>
    </row>
    <row r="71" spans="1:55" x14ac:dyDescent="0.25">
      <c r="A71" s="10">
        <v>2014</v>
      </c>
      <c r="B71" s="37">
        <v>626.22244224422445</v>
      </c>
    </row>
    <row r="72" spans="1:55" x14ac:dyDescent="0.25">
      <c r="A72" s="10">
        <v>2015</v>
      </c>
      <c r="B72" s="37">
        <v>615.86072607260735</v>
      </c>
    </row>
    <row r="73" spans="1:55" x14ac:dyDescent="0.25">
      <c r="A73" s="10">
        <v>2016</v>
      </c>
      <c r="B73" s="37">
        <v>605.38877887788783</v>
      </c>
    </row>
    <row r="74" spans="1:55" x14ac:dyDescent="0.25">
      <c r="A74" s="10">
        <v>2017</v>
      </c>
      <c r="B74" s="37">
        <v>594.91683168316843</v>
      </c>
    </row>
    <row r="75" spans="1:55" x14ac:dyDescent="0.25">
      <c r="A75" s="10">
        <v>2018</v>
      </c>
      <c r="B75" s="37">
        <v>594.91683168316843</v>
      </c>
    </row>
    <row r="76" spans="1:55" x14ac:dyDescent="0.25">
      <c r="A76" s="10">
        <v>2019</v>
      </c>
    </row>
    <row r="77" spans="1:55" x14ac:dyDescent="0.25">
      <c r="A77" s="10">
        <v>2020</v>
      </c>
    </row>
    <row r="78" spans="1:55" s="40" customFormat="1" x14ac:dyDescent="0.25">
      <c r="A78" s="2"/>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1:55" s="40" customFormat="1" x14ac:dyDescent="0.25">
      <c r="A79" s="2"/>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s="40" customFormat="1" x14ac:dyDescent="0.25">
      <c r="A80" s="2"/>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7" spans="1:55" s="40" customFormat="1" x14ac:dyDescent="0.25">
      <c r="A87" s="2"/>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s="40" customFormat="1" x14ac:dyDescent="0.25">
      <c r="A88" s="2"/>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7D2D6-1F39-4F6F-B2CE-273D29AEF9F0}">
  <dimension ref="A1:AL88"/>
  <sheetViews>
    <sheetView zoomScale="85" zoomScaleNormal="85" workbookViewId="0">
      <selection activeCell="H33" sqref="H33"/>
    </sheetView>
  </sheetViews>
  <sheetFormatPr defaultColWidth="10.7109375" defaultRowHeight="15" x14ac:dyDescent="0.25"/>
  <cols>
    <col min="1" max="1" width="8" style="50" bestFit="1" customWidth="1"/>
    <col min="2" max="4" width="15.140625" style="46" customWidth="1"/>
    <col min="5" max="16384" width="10.7109375" style="46"/>
  </cols>
  <sheetData>
    <row r="1" spans="1:5" s="43" customFormat="1" ht="30" x14ac:dyDescent="0.25">
      <c r="A1" s="41" t="s">
        <v>0</v>
      </c>
      <c r="B1" s="42" t="s">
        <v>51</v>
      </c>
      <c r="C1" s="42" t="s">
        <v>52</v>
      </c>
      <c r="D1" s="42" t="s">
        <v>53</v>
      </c>
      <c r="E1" s="42" t="s">
        <v>54</v>
      </c>
    </row>
    <row r="2" spans="1:5" x14ac:dyDescent="0.25">
      <c r="A2" s="44">
        <v>1945</v>
      </c>
      <c r="B2" s="45"/>
      <c r="C2" s="45"/>
    </row>
    <row r="3" spans="1:5" x14ac:dyDescent="0.25">
      <c r="A3" s="44">
        <v>1946</v>
      </c>
      <c r="B3" s="45"/>
    </row>
    <row r="4" spans="1:5" x14ac:dyDescent="0.25">
      <c r="A4" s="44">
        <v>1947</v>
      </c>
    </row>
    <row r="5" spans="1:5" x14ac:dyDescent="0.25">
      <c r="A5" s="44">
        <v>1948</v>
      </c>
    </row>
    <row r="6" spans="1:5" x14ac:dyDescent="0.25">
      <c r="A6" s="44">
        <v>1949</v>
      </c>
    </row>
    <row r="7" spans="1:5" x14ac:dyDescent="0.25">
      <c r="A7" s="44">
        <v>1950</v>
      </c>
    </row>
    <row r="8" spans="1:5" x14ac:dyDescent="0.25">
      <c r="A8" s="44">
        <v>1951</v>
      </c>
    </row>
    <row r="9" spans="1:5" x14ac:dyDescent="0.25">
      <c r="A9" s="44">
        <v>1952</v>
      </c>
    </row>
    <row r="10" spans="1:5" x14ac:dyDescent="0.25">
      <c r="A10" s="44">
        <v>1953</v>
      </c>
    </row>
    <row r="11" spans="1:5" x14ac:dyDescent="0.25">
      <c r="A11" s="44">
        <v>1954</v>
      </c>
    </row>
    <row r="12" spans="1:5" x14ac:dyDescent="0.25">
      <c r="A12" s="44">
        <v>1955</v>
      </c>
    </row>
    <row r="13" spans="1:5" x14ac:dyDescent="0.25">
      <c r="A13" s="44">
        <v>1956</v>
      </c>
    </row>
    <row r="14" spans="1:5" x14ac:dyDescent="0.25">
      <c r="A14" s="44">
        <v>1957</v>
      </c>
    </row>
    <row r="15" spans="1:5" x14ac:dyDescent="0.25">
      <c r="A15" s="44">
        <v>1958</v>
      </c>
    </row>
    <row r="16" spans="1:5" x14ac:dyDescent="0.25">
      <c r="A16" s="44">
        <v>1959</v>
      </c>
    </row>
    <row r="17" spans="1:7" x14ac:dyDescent="0.25">
      <c r="A17" s="44">
        <v>1960</v>
      </c>
      <c r="G17" s="47"/>
    </row>
    <row r="18" spans="1:7" x14ac:dyDescent="0.25">
      <c r="A18" s="44">
        <v>1961</v>
      </c>
      <c r="G18" s="47"/>
    </row>
    <row r="19" spans="1:7" x14ac:dyDescent="0.25">
      <c r="A19" s="44">
        <v>1962</v>
      </c>
      <c r="G19" s="47"/>
    </row>
    <row r="20" spans="1:7" x14ac:dyDescent="0.25">
      <c r="A20" s="44">
        <v>1963</v>
      </c>
      <c r="G20" s="47"/>
    </row>
    <row r="21" spans="1:7" x14ac:dyDescent="0.25">
      <c r="A21" s="44">
        <v>1964</v>
      </c>
      <c r="G21" s="47"/>
    </row>
    <row r="22" spans="1:7" x14ac:dyDescent="0.25">
      <c r="A22" s="44">
        <v>1965</v>
      </c>
      <c r="G22" s="47"/>
    </row>
    <row r="23" spans="1:7" x14ac:dyDescent="0.25">
      <c r="A23" s="44">
        <v>1966</v>
      </c>
      <c r="G23" s="47"/>
    </row>
    <row r="24" spans="1:7" x14ac:dyDescent="0.25">
      <c r="A24" s="44">
        <v>1967</v>
      </c>
      <c r="B24" s="45"/>
      <c r="C24" s="45"/>
      <c r="D24" s="45"/>
      <c r="G24" s="47"/>
    </row>
    <row r="25" spans="1:7" x14ac:dyDescent="0.25">
      <c r="A25" s="44">
        <v>1968</v>
      </c>
      <c r="B25" s="45"/>
      <c r="C25" s="45"/>
      <c r="D25" s="45"/>
      <c r="G25" s="47"/>
    </row>
    <row r="26" spans="1:7" x14ac:dyDescent="0.25">
      <c r="A26" s="44">
        <v>1969</v>
      </c>
      <c r="B26" s="45"/>
      <c r="C26" s="45"/>
      <c r="D26" s="45"/>
      <c r="G26" s="47"/>
    </row>
    <row r="27" spans="1:7" x14ac:dyDescent="0.25">
      <c r="A27" s="44">
        <v>1970</v>
      </c>
      <c r="B27" s="48">
        <f>0.65*E27</f>
        <v>11.375</v>
      </c>
      <c r="C27" s="48">
        <f>0.14*E27</f>
        <v>2.4500000000000002</v>
      </c>
      <c r="D27" s="48">
        <f>0.2*E27</f>
        <v>3.5</v>
      </c>
      <c r="E27" s="48">
        <v>17.5</v>
      </c>
      <c r="G27" s="47"/>
    </row>
    <row r="28" spans="1:7" x14ac:dyDescent="0.25">
      <c r="A28" s="44">
        <v>1971</v>
      </c>
      <c r="B28" s="45"/>
      <c r="C28" s="45"/>
      <c r="D28" s="45"/>
      <c r="E28" s="48"/>
      <c r="G28" s="47"/>
    </row>
    <row r="29" spans="1:7" x14ac:dyDescent="0.25">
      <c r="A29" s="44">
        <v>1972</v>
      </c>
      <c r="B29" s="45"/>
      <c r="C29" s="45"/>
      <c r="D29" s="45"/>
      <c r="E29" s="48"/>
      <c r="G29" s="47"/>
    </row>
    <row r="30" spans="1:7" x14ac:dyDescent="0.25">
      <c r="A30" s="44">
        <v>1973</v>
      </c>
      <c r="B30" s="48">
        <f>0.65*E30</f>
        <v>11.375</v>
      </c>
      <c r="C30" s="48">
        <f>0.14*E30</f>
        <v>2.4500000000000002</v>
      </c>
      <c r="D30" s="48">
        <f>0.2*E30</f>
        <v>3.5</v>
      </c>
      <c r="E30" s="48">
        <v>17.5</v>
      </c>
      <c r="G30" s="47"/>
    </row>
    <row r="31" spans="1:7" x14ac:dyDescent="0.25">
      <c r="A31" s="44">
        <v>1974</v>
      </c>
      <c r="B31" s="48">
        <f>0.67*E31</f>
        <v>11.457000000000003</v>
      </c>
      <c r="C31" s="48">
        <f>0.14*E31</f>
        <v>2.3940000000000006</v>
      </c>
      <c r="D31" s="48">
        <f>0.21*E31</f>
        <v>3.5910000000000002</v>
      </c>
      <c r="E31" s="48">
        <v>17.100000000000001</v>
      </c>
      <c r="G31" s="47"/>
    </row>
    <row r="32" spans="1:7" x14ac:dyDescent="0.25">
      <c r="A32" s="44">
        <v>1975</v>
      </c>
      <c r="B32" s="48">
        <f>0.56*E32</f>
        <v>9.3520000000000003</v>
      </c>
      <c r="C32" s="48">
        <f>0.15*E32</f>
        <v>2.5049999999999999</v>
      </c>
      <c r="D32" s="48">
        <f>0.2*E32</f>
        <v>3.34</v>
      </c>
      <c r="E32" s="48">
        <v>16.7</v>
      </c>
      <c r="G32" s="47"/>
    </row>
    <row r="33" spans="1:7" x14ac:dyDescent="0.25">
      <c r="A33" s="44">
        <v>1976</v>
      </c>
      <c r="B33" s="48">
        <f>0.62*E33</f>
        <v>9.2379999999999995</v>
      </c>
      <c r="C33" s="48">
        <f>0.15*E33</f>
        <v>2.2349999999999999</v>
      </c>
      <c r="D33" s="48">
        <f>0.22*E33</f>
        <v>3.278</v>
      </c>
      <c r="E33" s="48">
        <v>14.9</v>
      </c>
      <c r="G33" s="47"/>
    </row>
    <row r="34" spans="1:7" x14ac:dyDescent="0.25">
      <c r="A34" s="44">
        <v>1977</v>
      </c>
      <c r="B34" s="48">
        <f>0.62*E34</f>
        <v>8.6180000000000003</v>
      </c>
      <c r="C34" s="48">
        <f>0.14*E34</f>
        <v>1.9460000000000002</v>
      </c>
      <c r="D34" s="48">
        <f>0.24*E34</f>
        <v>3.3359999999999999</v>
      </c>
      <c r="E34" s="48">
        <v>13.9</v>
      </c>
      <c r="G34" s="47"/>
    </row>
    <row r="35" spans="1:7" x14ac:dyDescent="0.25">
      <c r="A35" s="44">
        <v>1978</v>
      </c>
      <c r="B35" s="48">
        <f>0.59*E35</f>
        <v>7.8470000000000004</v>
      </c>
      <c r="C35" s="48">
        <f>0.13*E35</f>
        <v>1.7290000000000001</v>
      </c>
      <c r="D35" s="48">
        <f>0.24*E35</f>
        <v>3.1920000000000002</v>
      </c>
      <c r="E35" s="48">
        <v>13.3</v>
      </c>
      <c r="G35" s="47"/>
    </row>
    <row r="36" spans="1:7" x14ac:dyDescent="0.25">
      <c r="A36" s="44">
        <v>1979</v>
      </c>
      <c r="B36" s="48"/>
      <c r="C36" s="48"/>
      <c r="D36" s="48"/>
      <c r="E36" s="48"/>
      <c r="G36" s="47"/>
    </row>
    <row r="37" spans="1:7" x14ac:dyDescent="0.25">
      <c r="A37" s="44">
        <v>1980</v>
      </c>
      <c r="B37" s="48">
        <f>0.56*E37</f>
        <v>7.056</v>
      </c>
      <c r="C37" s="48">
        <f>0.12*E37</f>
        <v>1.512</v>
      </c>
      <c r="D37" s="48">
        <f>0.22*E37</f>
        <v>2.7719999999999998</v>
      </c>
      <c r="E37" s="48">
        <v>12.6</v>
      </c>
    </row>
    <row r="38" spans="1:7" x14ac:dyDescent="0.25">
      <c r="A38" s="44">
        <v>1981</v>
      </c>
      <c r="B38" s="48">
        <f>0.53*E38</f>
        <v>6.519000000000001</v>
      </c>
      <c r="C38" s="48">
        <f>0.13*E38</f>
        <v>1.5990000000000002</v>
      </c>
      <c r="D38" s="48">
        <f>0.26*E38</f>
        <v>3.1980000000000004</v>
      </c>
      <c r="E38" s="48">
        <v>12.3</v>
      </c>
    </row>
    <row r="39" spans="1:7" x14ac:dyDescent="0.25">
      <c r="A39" s="44">
        <v>1982</v>
      </c>
      <c r="B39" s="45"/>
      <c r="C39" s="45"/>
      <c r="D39" s="45"/>
      <c r="E39" s="45"/>
      <c r="F39" s="45"/>
    </row>
    <row r="40" spans="1:7" x14ac:dyDescent="0.25">
      <c r="A40" s="44">
        <v>1983</v>
      </c>
      <c r="B40" s="48"/>
      <c r="C40" s="48"/>
      <c r="D40" s="48"/>
      <c r="E40" s="48"/>
      <c r="F40" s="48"/>
    </row>
    <row r="41" spans="1:7" x14ac:dyDescent="0.25">
      <c r="A41" s="44">
        <v>1984</v>
      </c>
      <c r="B41" s="48"/>
      <c r="C41" s="48"/>
      <c r="D41" s="48"/>
      <c r="E41" s="48"/>
    </row>
    <row r="42" spans="1:7" x14ac:dyDescent="0.25">
      <c r="A42" s="44">
        <v>1985</v>
      </c>
    </row>
    <row r="43" spans="1:7" x14ac:dyDescent="0.25">
      <c r="A43" s="44">
        <v>1986</v>
      </c>
    </row>
    <row r="44" spans="1:7" x14ac:dyDescent="0.25">
      <c r="A44" s="44">
        <v>1987</v>
      </c>
      <c r="B44" s="48"/>
      <c r="C44" s="48"/>
      <c r="D44" s="48"/>
      <c r="E44" s="48"/>
      <c r="F44" s="48"/>
    </row>
    <row r="45" spans="1:7" x14ac:dyDescent="0.25">
      <c r="A45" s="44">
        <v>1988</v>
      </c>
      <c r="B45" s="48"/>
      <c r="C45" s="48"/>
      <c r="D45" s="48"/>
      <c r="E45" s="48"/>
      <c r="F45" s="48"/>
    </row>
    <row r="46" spans="1:7" x14ac:dyDescent="0.25">
      <c r="A46" s="44">
        <v>1989</v>
      </c>
      <c r="B46" s="48"/>
      <c r="C46" s="48"/>
      <c r="D46" s="48"/>
      <c r="E46" s="48"/>
      <c r="F46" s="48"/>
    </row>
    <row r="47" spans="1:7" x14ac:dyDescent="0.25">
      <c r="A47" s="44">
        <v>1990</v>
      </c>
      <c r="B47" s="48"/>
      <c r="C47" s="48"/>
      <c r="D47" s="48"/>
      <c r="E47" s="48"/>
      <c r="F47" s="48"/>
    </row>
    <row r="48" spans="1:7" x14ac:dyDescent="0.25">
      <c r="A48" s="44">
        <v>1991</v>
      </c>
      <c r="B48" s="48"/>
      <c r="C48" s="48"/>
      <c r="D48" s="48"/>
      <c r="E48" s="48"/>
      <c r="F48" s="48"/>
    </row>
    <row r="49" spans="1:6" x14ac:dyDescent="0.25">
      <c r="A49" s="44">
        <v>1992</v>
      </c>
      <c r="B49" s="48"/>
      <c r="C49" s="48"/>
      <c r="D49" s="48"/>
      <c r="E49" s="48"/>
      <c r="F49" s="48"/>
    </row>
    <row r="50" spans="1:6" x14ac:dyDescent="0.25">
      <c r="A50" s="44">
        <v>1993</v>
      </c>
      <c r="B50" s="48"/>
      <c r="C50" s="48"/>
      <c r="E50" s="48"/>
      <c r="F50" s="48"/>
    </row>
    <row r="51" spans="1:6" x14ac:dyDescent="0.25">
      <c r="A51" s="44">
        <v>1994</v>
      </c>
      <c r="B51" s="45"/>
      <c r="C51" s="48"/>
      <c r="D51" s="48"/>
      <c r="E51" s="48"/>
      <c r="F51" s="48"/>
    </row>
    <row r="52" spans="1:6" x14ac:dyDescent="0.25">
      <c r="A52" s="44">
        <v>1995</v>
      </c>
      <c r="B52" s="48">
        <v>5.01</v>
      </c>
      <c r="C52" s="48">
        <v>1.48</v>
      </c>
      <c r="D52" s="48">
        <v>4.8</v>
      </c>
      <c r="E52" s="48">
        <v>11.3</v>
      </c>
      <c r="F52" s="48"/>
    </row>
    <row r="53" spans="1:6" x14ac:dyDescent="0.25">
      <c r="A53" s="44">
        <v>1996</v>
      </c>
      <c r="B53" s="48"/>
      <c r="C53" s="48"/>
      <c r="D53" s="48"/>
      <c r="E53" s="48"/>
      <c r="F53" s="48"/>
    </row>
    <row r="54" spans="1:6" x14ac:dyDescent="0.25">
      <c r="A54" s="44">
        <v>1997</v>
      </c>
      <c r="B54" s="48"/>
      <c r="C54" s="48"/>
      <c r="D54" s="48"/>
      <c r="E54" s="48"/>
      <c r="F54" s="48"/>
    </row>
    <row r="55" spans="1:6" x14ac:dyDescent="0.25">
      <c r="A55" s="44">
        <v>1998</v>
      </c>
      <c r="B55" s="48"/>
      <c r="C55" s="48"/>
      <c r="D55" s="48"/>
      <c r="E55" s="48"/>
      <c r="F55" s="48"/>
    </row>
    <row r="56" spans="1:6" x14ac:dyDescent="0.25">
      <c r="A56" s="44">
        <v>1999</v>
      </c>
      <c r="B56" s="48"/>
      <c r="C56" s="48"/>
      <c r="D56" s="48"/>
      <c r="E56" s="48"/>
      <c r="F56" s="48"/>
    </row>
    <row r="57" spans="1:6" x14ac:dyDescent="0.25">
      <c r="A57" s="44">
        <v>2000</v>
      </c>
      <c r="F57" s="48"/>
    </row>
    <row r="58" spans="1:6" x14ac:dyDescent="0.25">
      <c r="A58" s="44">
        <v>2001</v>
      </c>
    </row>
    <row r="59" spans="1:6" x14ac:dyDescent="0.25">
      <c r="A59" s="44">
        <v>2002</v>
      </c>
    </row>
    <row r="60" spans="1:6" x14ac:dyDescent="0.25">
      <c r="A60" s="44">
        <v>2003</v>
      </c>
    </row>
    <row r="61" spans="1:6" x14ac:dyDescent="0.25">
      <c r="A61" s="44">
        <v>2004</v>
      </c>
    </row>
    <row r="62" spans="1:6" x14ac:dyDescent="0.25">
      <c r="A62" s="44">
        <v>2005</v>
      </c>
    </row>
    <row r="63" spans="1:6" x14ac:dyDescent="0.25">
      <c r="A63" s="44">
        <v>2006</v>
      </c>
    </row>
    <row r="64" spans="1:6" x14ac:dyDescent="0.25">
      <c r="A64" s="44">
        <v>2007</v>
      </c>
      <c r="B64" s="48"/>
      <c r="C64" s="48"/>
      <c r="D64" s="48"/>
      <c r="E64" s="48"/>
    </row>
    <row r="65" spans="1:38" x14ac:dyDescent="0.25">
      <c r="A65" s="44">
        <v>2008</v>
      </c>
    </row>
    <row r="66" spans="1:38" x14ac:dyDescent="0.25">
      <c r="A66" s="44">
        <v>2009</v>
      </c>
      <c r="B66" s="48"/>
      <c r="C66" s="48"/>
      <c r="D66" s="48"/>
      <c r="E66" s="49"/>
    </row>
    <row r="67" spans="1:38" x14ac:dyDescent="0.25">
      <c r="A67" s="44">
        <v>2010</v>
      </c>
      <c r="B67" s="48">
        <v>2.1</v>
      </c>
      <c r="C67" s="48">
        <v>0.9</v>
      </c>
      <c r="D67" s="48">
        <v>6.1</v>
      </c>
      <c r="E67" s="45">
        <v>9.1</v>
      </c>
    </row>
    <row r="68" spans="1:38" x14ac:dyDescent="0.25">
      <c r="A68" s="44">
        <v>2011</v>
      </c>
    </row>
    <row r="69" spans="1:38" x14ac:dyDescent="0.25">
      <c r="A69" s="44">
        <v>2012</v>
      </c>
      <c r="B69" s="48"/>
      <c r="C69" s="48"/>
      <c r="D69" s="48"/>
    </row>
    <row r="70" spans="1:38" x14ac:dyDescent="0.25">
      <c r="A70" s="44">
        <v>2013</v>
      </c>
      <c r="B70" s="48"/>
      <c r="C70" s="48"/>
      <c r="D70" s="48"/>
    </row>
    <row r="71" spans="1:38" x14ac:dyDescent="0.25">
      <c r="A71" s="44">
        <v>2014</v>
      </c>
      <c r="B71" s="48"/>
      <c r="C71" s="48"/>
      <c r="D71" s="48"/>
    </row>
    <row r="72" spans="1:38" x14ac:dyDescent="0.25">
      <c r="A72" s="44">
        <v>2015</v>
      </c>
      <c r="B72" s="48"/>
      <c r="C72" s="48"/>
      <c r="D72" s="48"/>
    </row>
    <row r="73" spans="1:38" x14ac:dyDescent="0.25">
      <c r="A73" s="44">
        <v>2016</v>
      </c>
      <c r="B73" s="48"/>
      <c r="C73" s="48"/>
      <c r="D73" s="48"/>
    </row>
    <row r="74" spans="1:38" x14ac:dyDescent="0.25">
      <c r="A74" s="44">
        <v>2017</v>
      </c>
    </row>
    <row r="75" spans="1:38" x14ac:dyDescent="0.25">
      <c r="A75" s="44">
        <v>2018</v>
      </c>
    </row>
    <row r="76" spans="1:38" x14ac:dyDescent="0.25">
      <c r="A76" s="44">
        <v>2019</v>
      </c>
      <c r="B76" s="48">
        <v>2.1</v>
      </c>
      <c r="C76" s="48">
        <v>0.9</v>
      </c>
      <c r="D76" s="48">
        <v>6.1</v>
      </c>
      <c r="E76" s="45">
        <v>9.1</v>
      </c>
    </row>
    <row r="77" spans="1:38" x14ac:dyDescent="0.25">
      <c r="A77" s="44">
        <v>2020</v>
      </c>
    </row>
    <row r="78" spans="1:38" s="51" customFormat="1" x14ac:dyDescent="0.25">
      <c r="A78" s="50"/>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row>
    <row r="79" spans="1:38" s="51" customFormat="1" x14ac:dyDescent="0.25">
      <c r="A79" s="50"/>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row>
    <row r="80" spans="1:38" s="51" customFormat="1" x14ac:dyDescent="0.25">
      <c r="A80" s="50"/>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row>
    <row r="87" spans="1:38" s="51" customFormat="1" x14ac:dyDescent="0.25">
      <c r="A87" s="50"/>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row>
    <row r="88" spans="1:38" s="51" customFormat="1" x14ac:dyDescent="0.25">
      <c r="A88" s="50"/>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References</vt:lpstr>
      <vt:lpstr>stock</vt:lpstr>
      <vt:lpstr>prod</vt:lpstr>
      <vt:lpstr>import</vt:lpstr>
      <vt:lpstr>export</vt:lpstr>
      <vt:lpstr>thickness</vt:lpstr>
      <vt:lpstr>emissions</vt:lpstr>
      <vt:lpstr>Energy_Intensity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2021-06-25T14:04:47Z</dcterms:modified>
</cp:coreProperties>
</file>