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8_{2902783C-2187-4515-A0D8-4E51195B0292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开始" sheetId="2" r:id="rId1"/>
    <sheet name="个人月度预算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1" l="1"/>
  <c r="C37" i="1"/>
  <c r="E49" i="1"/>
  <c r="E16" i="1"/>
  <c r="E17" i="1"/>
  <c r="E18" i="1"/>
  <c r="E19" i="1"/>
  <c r="E20" i="1"/>
  <c r="E21" i="1"/>
  <c r="E22" i="1"/>
  <c r="E23" i="1"/>
  <c r="E24" i="1"/>
  <c r="E25" i="1"/>
  <c r="C12" i="1"/>
  <c r="C7" i="1"/>
  <c r="J75" i="1"/>
  <c r="J73" i="1"/>
  <c r="J65" i="1"/>
  <c r="J66" i="1"/>
  <c r="J67" i="1"/>
  <c r="J68" i="1"/>
  <c r="J56" i="1"/>
  <c r="J57" i="1"/>
  <c r="J58" i="1"/>
  <c r="J49" i="1"/>
  <c r="J50" i="1"/>
  <c r="J51" i="1"/>
  <c r="J41" i="1"/>
  <c r="J42" i="1"/>
  <c r="J43" i="1"/>
  <c r="J44" i="1"/>
  <c r="J30" i="1"/>
  <c r="J31" i="1"/>
  <c r="J32" i="1"/>
  <c r="J33" i="1"/>
  <c r="J34" i="1"/>
  <c r="J35" i="1"/>
  <c r="J16" i="1"/>
  <c r="J17" i="1"/>
  <c r="J18" i="1"/>
  <c r="J19" i="1"/>
  <c r="J20" i="1"/>
  <c r="J21" i="1"/>
  <c r="J22" i="1"/>
  <c r="J23" i="1"/>
  <c r="J24" i="1"/>
  <c r="E65" i="1"/>
  <c r="E66" i="1"/>
  <c r="E67" i="1"/>
  <c r="E68" i="1"/>
  <c r="E69" i="1"/>
  <c r="E70" i="1"/>
  <c r="E71" i="1"/>
  <c r="E56" i="1"/>
  <c r="E57" i="1"/>
  <c r="E58" i="1"/>
  <c r="E59" i="1"/>
  <c r="E60" i="1"/>
  <c r="E50" i="1"/>
  <c r="E51" i="1"/>
  <c r="E41" i="1"/>
  <c r="E42" i="1"/>
  <c r="E43" i="1"/>
  <c r="E44" i="1"/>
  <c r="E30" i="1"/>
  <c r="E31" i="1"/>
  <c r="E32" i="1"/>
  <c r="E33" i="1"/>
  <c r="E34" i="1"/>
  <c r="E35" i="1"/>
  <c r="E36" i="1"/>
  <c r="E26" i="1" l="1"/>
  <c r="E52" i="1"/>
  <c r="J77" i="1"/>
  <c r="H4" i="1"/>
  <c r="E37" i="1"/>
  <c r="J69" i="1"/>
  <c r="J52" i="1"/>
  <c r="J36" i="1"/>
  <c r="E45" i="1"/>
  <c r="E61" i="1"/>
  <c r="J25" i="1"/>
  <c r="J59" i="1"/>
  <c r="H6" i="1"/>
  <c r="J45" i="1"/>
  <c r="E72" i="1"/>
  <c r="H8" i="1" l="1"/>
</calcChain>
</file>

<file path=xl/sharedStrings.xml><?xml version="1.0" encoding="utf-8"?>
<sst xmlns="http://schemas.openxmlformats.org/spreadsheetml/2006/main" count="171" uniqueCount="96">
  <si>
    <t>了解此模板</t>
  </si>
  <si>
    <t>使用此“个人月度预算”工作表来跟踪每月预计和实际收入以及预计和实际支出​​。</t>
  </si>
  <si>
    <t>• 分别输入各表中各类别的费用。</t>
  </si>
  <si>
    <t>• 自动计算预计余额、实际余额和差额异。</t>
  </si>
  <si>
    <t>备注： </t>
  </si>
  <si>
    <t>“个人月度预算”工作表的 A 列中提供了附加说明。此文本已被有意隐藏。若要删除文本，请选择 A 列，然后选择“删除”。若要取消隐藏文本，请选择 A 列，然后更改字体颜色。</t>
  </si>
  <si>
    <t>若要了解有关该工作表中各表格的详细信息，请在表格内按 Shift + F10，选择“表格”选项，然后选择“替换文本”。</t>
  </si>
  <si>
    <t>在此工作表中创建个人月度预算。有关如何使用此工作表的有用说明位于此列的单元格中。向下移动箭头以开始了解。</t>
  </si>
  <si>
    <t>此工作表的标题位于右侧单元格中。下一条说明位于单元格 A5 中。</t>
  </si>
  <si>
    <t>预计每月收入标签位于右侧单元格中。分别在单元格 C5 和 C6 中输入收入 1 和额外收入，用于计算 C7 中的每月总收入。下一条指示位于单元格 A7 中。</t>
  </si>
  <si>
    <t>预计余额、实际余额和差额分别在单元格 H4、H6 和 H8 中自动进行计算。下一条指示位于单元格 A9 中。</t>
  </si>
  <si>
    <t>实际每月收入标签位于右侧单元格中。分别在单元格 C10 和 C11 中输入收入 1 和额外收入，用于计算 C12 中的每月总收入。下一条指示位于单元格 A14 中。</t>
  </si>
  <si>
    <t>在“住房”表中从右侧单元格开始输入详细信息，在“娱乐”表中从单元格 G14 开始输入详细信息。下一条说明位于单元格 A27 中。</t>
  </si>
  <si>
    <t>在“交通”表中从右侧单元格开始输入详细信息，在“贷款”表中从单元格 G26 开始输入详细信息。下一条指示位于单元格 A37 中。</t>
  </si>
  <si>
    <t>在“保险”表中从右侧单元格开始输入详细信息，在“税款”表中从单元格 G35 开始输入详细信息。下一条指示位于单元格 A44 中。</t>
  </si>
  <si>
    <t>在“食品”表中从右侧单元格开始输入详细信息，在“存款”表中从单元格 G42 开始输入详细信息。下一条指示位于单元格 A50 中。</t>
  </si>
  <si>
    <t>在“宠物”表中从右侧单元格开始输入详细信息，在“礼品”表中从单元格 G48 开始输入详细信息。下一条指示位于单元格 A58 中。</t>
  </si>
  <si>
    <t>在“个人护理”表中从右侧单元格开始输入详细信息，在“法务”表中从单元格 G54 开始输入详细信息。下一条指示位于单元格 A61 中。</t>
  </si>
  <si>
    <t>总预计支出、总实际支出和总差额分别在单元格 J61、J63 和 J65 中自动进行计算。</t>
  </si>
  <si>
    <t>个人月度预算</t>
  </si>
  <si>
    <t>预计每月收入</t>
  </si>
  <si>
    <t>收入 1</t>
  </si>
  <si>
    <t>额外收入</t>
  </si>
  <si>
    <t>每月总收入</t>
  </si>
  <si>
    <t>实际每月收入</t>
  </si>
  <si>
    <t>住房</t>
  </si>
  <si>
    <t>0</t>
  </si>
  <si>
    <t>抵押贷款或租金</t>
  </si>
  <si>
    <t>电话</t>
  </si>
  <si>
    <t>电费</t>
  </si>
  <si>
    <t>燃气</t>
  </si>
  <si>
    <t>用水和排污</t>
  </si>
  <si>
    <t>有线电视费</t>
  </si>
  <si>
    <t>垃圾处理</t>
  </si>
  <si>
    <t>保养或修理</t>
  </si>
  <si>
    <t>日用品</t>
  </si>
  <si>
    <t>其他</t>
  </si>
  <si>
    <t>小计</t>
  </si>
  <si>
    <t>交通</t>
  </si>
  <si>
    <t>汽车还款</t>
  </si>
  <si>
    <t>公交/出租车费</t>
  </si>
  <si>
    <t>保险</t>
  </si>
  <si>
    <t>牌照</t>
  </si>
  <si>
    <t>燃油</t>
  </si>
  <si>
    <t>维护</t>
  </si>
  <si>
    <t>住宅</t>
  </si>
  <si>
    <t>健康</t>
  </si>
  <si>
    <t>人寿</t>
  </si>
  <si>
    <t>食品</t>
  </si>
  <si>
    <t>日用杂货</t>
  </si>
  <si>
    <t>外出就餐</t>
  </si>
  <si>
    <t>宠物</t>
  </si>
  <si>
    <t>医疗</t>
  </si>
  <si>
    <t>美容</t>
  </si>
  <si>
    <t>玩具</t>
  </si>
  <si>
    <t>个人护理</t>
  </si>
  <si>
    <t>美发/美甲</t>
  </si>
  <si>
    <t>服装</t>
  </si>
  <si>
    <t>干洗</t>
  </si>
  <si>
    <t>健康俱乐部</t>
  </si>
  <si>
    <t>组织费</t>
  </si>
  <si>
    <t>预计
成本</t>
  </si>
  <si>
    <t>实际
成本</t>
  </si>
  <si>
    <t>差额</t>
  </si>
  <si>
    <t>娱乐</t>
  </si>
  <si>
    <t>视频/DVD</t>
  </si>
  <si>
    <t>CD</t>
  </si>
  <si>
    <t>电影</t>
  </si>
  <si>
    <t>音乐会</t>
  </si>
  <si>
    <t>体育活动</t>
  </si>
  <si>
    <t>现场</t>
  </si>
  <si>
    <t>贷款</t>
  </si>
  <si>
    <t>个人</t>
  </si>
  <si>
    <t>学生</t>
  </si>
  <si>
    <t>信用卡</t>
  </si>
  <si>
    <t>税款</t>
  </si>
  <si>
    <t>国税</t>
  </si>
  <si>
    <t>省/市/自治区税</t>
  </si>
  <si>
    <t>地税</t>
  </si>
  <si>
    <t>存款或投资</t>
  </si>
  <si>
    <t>养老金帐户</t>
  </si>
  <si>
    <t>投资帐户</t>
  </si>
  <si>
    <t>礼品和捐赠</t>
  </si>
  <si>
    <t>慈善 1</t>
  </si>
  <si>
    <t>慈善 2</t>
  </si>
  <si>
    <t>慈善 3</t>
  </si>
  <si>
    <t>法务</t>
  </si>
  <si>
    <t>律师</t>
  </si>
  <si>
    <t>赡养费</t>
  </si>
  <si>
    <t>抵押或判决付款</t>
  </si>
  <si>
    <t>预计总成本</t>
  </si>
  <si>
    <t>实际总成本</t>
  </si>
  <si>
    <t>总差额</t>
  </si>
  <si>
    <r>
      <t xml:space="preserve">预计余额
</t>
    </r>
    <r>
      <rPr>
        <sz val="14"/>
        <color theme="1" tint="0.24994659260841701"/>
        <rFont val="Microsoft YaHei UI"/>
        <family val="2"/>
        <charset val="134"/>
      </rPr>
      <t>（预计收入减预计支出）</t>
    </r>
  </si>
  <si>
    <r>
      <t xml:space="preserve">实际余额
</t>
    </r>
    <r>
      <rPr>
        <sz val="14"/>
        <color theme="1" tint="0.24994659260841701"/>
        <rFont val="Microsoft YaHei UI"/>
        <family val="2"/>
        <charset val="134"/>
      </rPr>
      <t>（实际收入减实际支出）</t>
    </r>
  </si>
  <si>
    <r>
      <t xml:space="preserve">差额
</t>
    </r>
    <r>
      <rPr>
        <sz val="14"/>
        <color theme="1" tint="0.24994659260841701"/>
        <rFont val="Microsoft YaHei UI"/>
        <family val="2"/>
        <charset val="134"/>
      </rPr>
      <t>（实际值减预计值）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</si>
</sst>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7" formatCode="&quot;¥&quot;#,##0.00;&quot;¥&quot;\-#,##0.00"/>
    <numFmt numFmtId="42" formatCode="_ &quot;¥&quot;* #,##0_ ;_ &quot;¥&quot;* \-#,##0_ ;_ &quot;¥&quot;* &quot;-&quot;_ ;_ @_ "/>
    <numFmt numFmtId="44" formatCode="_ &quot;¥&quot;* #,##0.00_ ;_ &quot;¥&quot;* \-#,##0.00_ ;_ &quot;¥&quot;* &quot;-&quot;??_ ;_ @_ "/>
    <numFmt numFmtId="176" formatCode="_(* #,##0_);_(* \(#,##0\);_(* &quot;-&quot;_);_(@_)"/>
    <numFmt numFmtId="177" formatCode="_(* #,##0.00_);_(* \(#,##0.00\);_(* &quot;-&quot;??_);_(@_)"/>
    <numFmt numFmtId="178" formatCode="[&lt;=9999999]###\-####;\(###\)\ ###\-####"/>
    <numFmt numFmtId="179" formatCode="&quot;¥&quot;#,##0.00_);[Red]\(&quot;¥&quot;#,##0.00\)"/>
  </numFmts>
  <fonts count="46" x14ac:knownFonts="1">
    <font>
      <sz val="10"/>
      <color theme="1" tint="0.24994659260841701"/>
      <name val="Microsoft YaHei UI"/>
      <family val="2"/>
    </font>
    <font>
      <sz val="11"/>
      <color theme="1"/>
      <name val="Microsoft YaHei UI"/>
      <family val="2"/>
    </font>
    <font>
      <sz val="11"/>
      <color theme="0"/>
      <name val="Microsoft YaHei UI"/>
      <family val="2"/>
    </font>
    <font>
      <sz val="11"/>
      <color rgb="FF9C0006"/>
      <name val="Microsoft YaHei UI"/>
      <family val="2"/>
    </font>
    <font>
      <b/>
      <sz val="11"/>
      <color rgb="FFFA7D00"/>
      <name val="Microsoft YaHei UI"/>
      <family val="2"/>
    </font>
    <font>
      <b/>
      <sz val="11"/>
      <color theme="0"/>
      <name val="Microsoft YaHei UI"/>
      <family val="2"/>
    </font>
    <font>
      <sz val="10"/>
      <color theme="1" tint="0.24994659260841701"/>
      <name val="Microsoft YaHei UI"/>
      <family val="2"/>
    </font>
    <font>
      <i/>
      <sz val="11"/>
      <color rgb="FF7F7F7F"/>
      <name val="Microsoft YaHei UI"/>
      <family val="2"/>
    </font>
    <font>
      <sz val="11"/>
      <color rgb="FF006100"/>
      <name val="Microsoft YaHei UI"/>
      <family val="2"/>
    </font>
    <font>
      <sz val="22"/>
      <color theme="3" tint="0.24994659260841701"/>
      <name val="Microsoft YaHei UI"/>
      <family val="2"/>
    </font>
    <font>
      <b/>
      <sz val="10"/>
      <color theme="1" tint="0.24994659260841701"/>
      <name val="Microsoft YaHei UI"/>
      <family val="2"/>
    </font>
    <font>
      <b/>
      <sz val="11"/>
      <color theme="3"/>
      <name val="Microsoft YaHei UI"/>
      <family val="2"/>
    </font>
    <font>
      <sz val="11"/>
      <color rgb="FF3F3F76"/>
      <name val="Microsoft YaHei UI"/>
      <family val="2"/>
    </font>
    <font>
      <sz val="11"/>
      <color rgb="FFFA7D00"/>
      <name val="Microsoft YaHei UI"/>
      <family val="2"/>
    </font>
    <font>
      <sz val="11"/>
      <color rgb="FF9C5700"/>
      <name val="Microsoft YaHei UI"/>
      <family val="2"/>
    </font>
    <font>
      <b/>
      <sz val="11"/>
      <color rgb="FF3F3F3F"/>
      <name val="Microsoft YaHei UI"/>
      <family val="2"/>
    </font>
    <font>
      <sz val="18"/>
      <color theme="3"/>
      <name val="Microsoft YaHei UI"/>
      <family val="2"/>
    </font>
    <font>
      <b/>
      <sz val="11"/>
      <color theme="1"/>
      <name val="Microsoft YaHei UI"/>
      <family val="2"/>
    </font>
    <font>
      <sz val="11"/>
      <color rgb="FFFF0000"/>
      <name val="Microsoft YaHei UI"/>
      <family val="2"/>
    </font>
    <font>
      <sz val="11"/>
      <color theme="4" tint="-0.499984740745262"/>
      <name val="Microsoft YaHei UI"/>
      <family val="2"/>
    </font>
    <font>
      <b/>
      <sz val="40"/>
      <color theme="8"/>
      <name val="Microsoft YaHei UI"/>
      <family val="2"/>
    </font>
    <font>
      <sz val="10"/>
      <color theme="1" tint="0.24994659260841701"/>
      <name val="Microsoft YaHei UI"/>
      <family val="2"/>
      <charset val="134"/>
    </font>
    <font>
      <sz val="14"/>
      <color theme="1" tint="0.24994659260841701"/>
      <name val="Microsoft YaHei UI"/>
      <family val="2"/>
      <charset val="134"/>
    </font>
    <font>
      <sz val="12"/>
      <color theme="1" tint="0.24994659260841701"/>
      <name val="Microsoft YaHei UI"/>
      <family val="2"/>
      <charset val="134"/>
    </font>
    <font>
      <b/>
      <sz val="14"/>
      <color theme="1" tint="0.34998626667073579"/>
      <name val="Microsoft YaHei UI"/>
      <family val="2"/>
      <charset val="134"/>
    </font>
    <font>
      <sz val="9"/>
      <name val="宋体"/>
      <family val="3"/>
      <charset val="134"/>
    </font>
    <font>
      <sz val="11"/>
      <color theme="1"/>
      <name val="Microsoft YaHei UI"/>
      <family val="2"/>
      <charset val="134"/>
    </font>
    <font>
      <b/>
      <sz val="40"/>
      <color theme="8"/>
      <name val="Microsoft YaHei UI"/>
      <family val="2"/>
      <charset val="134"/>
    </font>
    <font>
      <sz val="22"/>
      <color theme="3" tint="0.24994659260841701"/>
      <name val="Microsoft YaHei UI"/>
      <family val="2"/>
      <charset val="134"/>
    </font>
    <font>
      <b/>
      <sz val="20"/>
      <color theme="8"/>
      <name val="Microsoft YaHei UI"/>
      <family val="2"/>
      <charset val="134"/>
    </font>
    <font>
      <sz val="14"/>
      <color theme="8"/>
      <name val="Microsoft YaHei UI"/>
      <family val="2"/>
      <charset val="134"/>
    </font>
    <font>
      <b/>
      <sz val="14"/>
      <color theme="1" tint="0.24994659260841701"/>
      <name val="Microsoft YaHei UI"/>
      <family val="2"/>
      <charset val="134"/>
    </font>
    <font>
      <sz val="12"/>
      <color theme="1" tint="0.34998626667073579"/>
      <name val="Microsoft YaHei UI"/>
      <family val="2"/>
      <charset val="134"/>
    </font>
    <font>
      <b/>
      <sz val="12"/>
      <color theme="1" tint="0.34998626667073579"/>
      <name val="Microsoft YaHei UI"/>
      <family val="2"/>
      <charset val="134"/>
    </font>
    <font>
      <b/>
      <sz val="10"/>
      <color theme="1" tint="0.24994659260841701"/>
      <name val="Microsoft YaHei UI"/>
      <family val="2"/>
      <charset val="134"/>
    </font>
    <font>
      <sz val="12"/>
      <name val="Microsoft YaHei UI"/>
      <family val="2"/>
      <charset val="134"/>
    </font>
    <font>
      <b/>
      <sz val="12"/>
      <name val="Microsoft YaHei UI"/>
      <family val="2"/>
      <charset val="134"/>
    </font>
    <font>
      <sz val="10"/>
      <color theme="8"/>
      <name val="Microsoft YaHei UI"/>
      <family val="2"/>
      <charset val="134"/>
    </font>
    <font>
      <sz val="12"/>
      <color theme="0"/>
      <name val="Microsoft YaHei UI"/>
      <family val="2"/>
      <charset val="134"/>
    </font>
    <font>
      <b/>
      <sz val="14"/>
      <color theme="0"/>
      <name val="Microsoft YaHei UI"/>
      <family val="2"/>
      <charset val="134"/>
    </font>
    <font>
      <sz val="12"/>
      <color theme="1"/>
      <name val="Microsoft YaHei UI"/>
      <family val="2"/>
      <charset val="134"/>
    </font>
    <font>
      <b/>
      <sz val="14"/>
      <color theme="8"/>
      <name val="Microsoft YaHei UI"/>
      <family val="2"/>
      <charset val="134"/>
    </font>
    <font>
      <b/>
      <sz val="20"/>
      <color theme="0"/>
      <name val="Microsoft YaHei UI"/>
      <family val="2"/>
      <charset val="134"/>
    </font>
    <font>
      <b/>
      <sz val="12"/>
      <color theme="1" tint="0.24994659260841701"/>
      <name val="Microsoft YaHei UI"/>
      <family val="2"/>
      <charset val="134"/>
    </font>
    <font>
      <sz val="10"/>
      <color theme="1"/>
      <name val="Microsoft YaHei UI"/>
      <family val="2"/>
      <charset val="134"/>
    </font>
    <font>
      <b/>
      <sz val="20"/>
      <color theme="1"/>
      <name val="Microsoft YaHei UI"/>
      <family val="2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6">
    <border>
      <left/>
      <right/>
      <top/>
      <bottom/>
      <diagonal/>
    </border>
    <border>
      <left/>
      <right/>
      <top/>
      <bottom style="medium">
        <color theme="4" tint="-0.249946592608417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/>
      <top style="thin">
        <color theme="0" tint="-0.14993743705557422"/>
      </top>
      <bottom/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/>
      <top/>
      <bottom style="thin">
        <color theme="8"/>
      </bottom>
      <diagonal/>
    </border>
    <border>
      <left/>
      <right/>
      <top style="thin">
        <color theme="8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3743705557422"/>
      </bottom>
      <diagonal/>
    </border>
    <border>
      <left style="thin">
        <color theme="0" tint="-0.14996795556505021"/>
      </left>
      <right/>
      <top/>
      <bottom style="thin">
        <color theme="0" tint="-0.14993743705557422"/>
      </bottom>
      <diagonal/>
    </border>
    <border>
      <left/>
      <right style="thin">
        <color theme="0" tint="-0.499984740745262"/>
      </right>
      <top/>
      <bottom style="thin">
        <color theme="8"/>
      </bottom>
      <diagonal/>
    </border>
    <border>
      <left style="thin">
        <color theme="0" tint="-0.499984740745262"/>
      </left>
      <right/>
      <top/>
      <bottom style="thin">
        <color theme="8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3743705557422"/>
      </top>
      <bottom style="thin">
        <color theme="0" tint="-0.14990691854609822"/>
      </bottom>
      <diagonal/>
    </border>
    <border>
      <left/>
      <right style="thin">
        <color theme="0" tint="-0.149906918546098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0691854609822"/>
      </left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 style="thin">
        <color theme="0" tint="-0.14990691854609822"/>
      </right>
      <top style="thin">
        <color theme="0" tint="-0.14993743705557422"/>
      </top>
      <bottom style="thin">
        <color theme="0" tint="-0.14990691854609822"/>
      </bottom>
      <diagonal/>
    </border>
    <border>
      <left style="thin">
        <color theme="0" tint="-0.14990691854609822"/>
      </left>
      <right/>
      <top style="thin">
        <color theme="0" tint="-0.14993743705557422"/>
      </top>
      <bottom style="thin">
        <color theme="0" tint="-0.14990691854609822"/>
      </bottom>
      <diagonal/>
    </border>
    <border>
      <left/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/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0691854609822"/>
      </left>
      <right/>
      <top style="thin">
        <color theme="0" tint="-0.14996795556505021"/>
      </top>
      <bottom style="thin">
        <color theme="0" tint="-0.1498764000366222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6795556505021"/>
      </top>
      <bottom style="thin">
        <color theme="0" tint="-0.1498764000366222"/>
      </bottom>
      <diagonal/>
    </border>
    <border>
      <left/>
      <right style="thin">
        <color theme="0" tint="-0.14993743705557422"/>
      </right>
      <top style="thin">
        <color theme="0" tint="-0.14996795556505021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/>
      <diagonal/>
    </border>
    <border>
      <left style="thin">
        <color theme="0" tint="-0.14993743705557422"/>
      </left>
      <right/>
      <top style="thin">
        <color theme="0" tint="-0.1499679555650502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9" fillId="0" borderId="1" applyNumberFormat="0" applyFill="0" applyAlignment="0" applyProtection="0"/>
    <xf numFmtId="0" fontId="6" fillId="0" borderId="2" applyNumberFormat="0" applyFill="0" applyBorder="0" applyAlignment="0" applyProtection="0"/>
    <xf numFmtId="0" fontId="10" fillId="0" borderId="3" applyNumberFormat="0" applyFill="0" applyBorder="0" applyAlignment="0" applyProtection="0"/>
    <xf numFmtId="178" fontId="19" fillId="0" borderId="0" applyFont="0" applyFill="0" applyBorder="0" applyAlignment="0" applyProtection="0"/>
    <xf numFmtId="14" fontId="19" fillId="0" borderId="0" applyFont="0" applyFill="0" applyBorder="0" applyAlignment="0" applyProtection="0"/>
    <xf numFmtId="177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8" fillId="7" borderId="0" applyNumberFormat="0" applyBorder="0" applyAlignment="0" applyProtection="0"/>
    <xf numFmtId="0" fontId="3" fillId="8" borderId="0" applyNumberFormat="0" applyBorder="0" applyAlignment="0" applyProtection="0"/>
    <xf numFmtId="0" fontId="14" fillId="9" borderId="0" applyNumberFormat="0" applyBorder="0" applyAlignment="0" applyProtection="0"/>
    <xf numFmtId="0" fontId="12" fillId="10" borderId="40" applyNumberFormat="0" applyAlignment="0" applyProtection="0"/>
    <xf numFmtId="0" fontId="15" fillId="11" borderId="41" applyNumberFormat="0" applyAlignment="0" applyProtection="0"/>
    <xf numFmtId="0" fontId="4" fillId="11" borderId="40" applyNumberFormat="0" applyAlignment="0" applyProtection="0"/>
    <xf numFmtId="0" fontId="13" fillId="0" borderId="42" applyNumberFormat="0" applyFill="0" applyAlignment="0" applyProtection="0"/>
    <xf numFmtId="0" fontId="5" fillId="12" borderId="43" applyNumberFormat="0" applyAlignment="0" applyProtection="0"/>
    <xf numFmtId="0" fontId="18" fillId="0" borderId="0" applyNumberFormat="0" applyFill="0" applyBorder="0" applyAlignment="0" applyProtection="0"/>
    <xf numFmtId="0" fontId="6" fillId="13" borderId="44" applyNumberFormat="0" applyFont="0" applyAlignment="0" applyProtection="0"/>
    <xf numFmtId="0" fontId="7" fillId="0" borderId="0" applyNumberFormat="0" applyFill="0" applyBorder="0" applyAlignment="0" applyProtection="0"/>
    <xf numFmtId="0" fontId="17" fillId="0" borderId="45" applyNumberFormat="0" applyFill="0" applyAlignment="0" applyProtection="0"/>
    <xf numFmtId="0" fontId="2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</cellStyleXfs>
  <cellXfs count="113">
    <xf numFmtId="0" fontId="0" fillId="0" borderId="0" xfId="0"/>
    <xf numFmtId="0" fontId="0" fillId="0" borderId="0" xfId="0" applyFont="1"/>
    <xf numFmtId="0" fontId="20" fillId="0" borderId="0" xfId="2" applyFont="1" applyFill="1" applyBorder="1" applyAlignment="1">
      <alignment horizontal="left" vertical="center" indent="11"/>
    </xf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 wrapText="1"/>
    </xf>
    <xf numFmtId="0" fontId="23" fillId="0" borderId="0" xfId="0" applyFont="1" applyAlignment="1">
      <alignment vertical="center" wrapText="1"/>
    </xf>
    <xf numFmtId="0" fontId="24" fillId="0" borderId="0" xfId="0" applyFont="1" applyAlignment="1">
      <alignment wrapText="1"/>
    </xf>
    <xf numFmtId="0" fontId="26" fillId="0" borderId="0" xfId="0" applyFont="1"/>
    <xf numFmtId="0" fontId="28" fillId="2" borderId="0" xfId="1" applyFont="1" applyFill="1" applyBorder="1"/>
    <xf numFmtId="0" fontId="21" fillId="0" borderId="0" xfId="0" applyFont="1"/>
    <xf numFmtId="0" fontId="21" fillId="0" borderId="0" xfId="2" applyFont="1" applyBorder="1" applyAlignment="1">
      <alignment vertical="center" wrapText="1"/>
    </xf>
    <xf numFmtId="0" fontId="32" fillId="2" borderId="19" xfId="2" applyFont="1" applyFill="1" applyBorder="1" applyAlignment="1">
      <alignment horizontal="left" vertical="center" indent="1"/>
    </xf>
    <xf numFmtId="179" fontId="32" fillId="2" borderId="20" xfId="0" applyNumberFormat="1" applyFont="1" applyFill="1" applyBorder="1" applyAlignment="1">
      <alignment horizontal="center" vertical="center"/>
    </xf>
    <xf numFmtId="0" fontId="21" fillId="0" borderId="0" xfId="2" applyFont="1" applyBorder="1" applyAlignment="1">
      <alignment vertical="center"/>
    </xf>
    <xf numFmtId="0" fontId="32" fillId="2" borderId="14" xfId="2" applyFont="1" applyFill="1" applyBorder="1" applyAlignment="1">
      <alignment horizontal="left" vertical="center" indent="1"/>
    </xf>
    <xf numFmtId="179" fontId="32" fillId="2" borderId="15" xfId="0" applyNumberFormat="1" applyFont="1" applyFill="1" applyBorder="1" applyAlignment="1">
      <alignment horizontal="center" vertical="center"/>
    </xf>
    <xf numFmtId="0" fontId="24" fillId="3" borderId="29" xfId="2" applyFont="1" applyFill="1" applyBorder="1" applyAlignment="1">
      <alignment horizontal="left" vertical="center" indent="1"/>
    </xf>
    <xf numFmtId="179" fontId="33" fillId="3" borderId="30" xfId="0" applyNumberFormat="1" applyFont="1" applyFill="1" applyBorder="1" applyAlignment="1">
      <alignment horizontal="center" vertical="center"/>
    </xf>
    <xf numFmtId="0" fontId="21" fillId="0" borderId="0" xfId="2" applyFont="1" applyBorder="1" applyAlignment="1">
      <alignment horizontal="left" vertical="center"/>
    </xf>
    <xf numFmtId="0" fontId="32" fillId="2" borderId="5" xfId="2" applyFont="1" applyFill="1" applyBorder="1" applyAlignment="1">
      <alignment horizontal="left" vertical="center" indent="1"/>
    </xf>
    <xf numFmtId="179" fontId="32" fillId="2" borderId="7" xfId="0" applyNumberFormat="1" applyFont="1" applyFill="1" applyBorder="1" applyAlignment="1">
      <alignment horizontal="center" vertical="center"/>
    </xf>
    <xf numFmtId="179" fontId="34" fillId="0" borderId="0" xfId="0" applyNumberFormat="1" applyFont="1" applyAlignment="1">
      <alignment vertical="center"/>
    </xf>
    <xf numFmtId="0" fontId="35" fillId="2" borderId="0" xfId="2" applyFont="1" applyFill="1" applyBorder="1" applyAlignment="1">
      <alignment vertical="center"/>
    </xf>
    <xf numFmtId="179" fontId="36" fillId="2" borderId="0" xfId="0" applyNumberFormat="1" applyFont="1" applyFill="1" applyBorder="1" applyAlignment="1">
      <alignment vertical="center"/>
    </xf>
    <xf numFmtId="0" fontId="29" fillId="2" borderId="0" xfId="2" applyFont="1" applyFill="1" applyBorder="1" applyAlignment="1">
      <alignment horizontal="left" vertical="center" indent="1"/>
    </xf>
    <xf numFmtId="0" fontId="29" fillId="0" borderId="0" xfId="0" applyFont="1" applyBorder="1" applyAlignment="1">
      <alignment horizontal="left" vertical="center" indent="1"/>
    </xf>
    <xf numFmtId="0" fontId="37" fillId="0" borderId="0" xfId="0" applyFont="1" applyBorder="1" applyAlignment="1">
      <alignment horizontal="left" vertical="center" indent="1"/>
    </xf>
    <xf numFmtId="0" fontId="21" fillId="0" borderId="0" xfId="0" applyFont="1" applyBorder="1"/>
    <xf numFmtId="0" fontId="38" fillId="2" borderId="4" xfId="0" applyFont="1" applyFill="1" applyBorder="1" applyAlignment="1">
      <alignment horizontal="left" vertical="center" indent="1"/>
    </xf>
    <xf numFmtId="0" fontId="24" fillId="2" borderId="4" xfId="0" applyFont="1" applyFill="1" applyBorder="1" applyAlignment="1">
      <alignment horizontal="center" vertical="center" wrapText="1"/>
    </xf>
    <xf numFmtId="0" fontId="24" fillId="2" borderId="4" xfId="0" applyFont="1" applyFill="1" applyBorder="1" applyAlignment="1">
      <alignment horizontal="center" vertical="center"/>
    </xf>
    <xf numFmtId="0" fontId="23" fillId="0" borderId="0" xfId="0" applyFont="1" applyBorder="1"/>
    <xf numFmtId="0" fontId="39" fillId="2" borderId="4" xfId="0" applyFont="1" applyFill="1" applyBorder="1" applyAlignment="1">
      <alignment horizontal="left" vertical="center" indent="1"/>
    </xf>
    <xf numFmtId="0" fontId="32" fillId="2" borderId="33" xfId="0" applyFont="1" applyFill="1" applyBorder="1" applyAlignment="1">
      <alignment horizontal="left" vertical="center" indent="1"/>
    </xf>
    <xf numFmtId="7" fontId="32" fillId="2" borderId="26" xfId="0" applyNumberFormat="1" applyFont="1" applyFill="1" applyBorder="1" applyAlignment="1">
      <alignment horizontal="center" vertical="center"/>
    </xf>
    <xf numFmtId="7" fontId="32" fillId="2" borderId="34" xfId="0" applyNumberFormat="1" applyFont="1" applyFill="1" applyBorder="1" applyAlignment="1">
      <alignment horizontal="center" vertical="center"/>
    </xf>
    <xf numFmtId="0" fontId="32" fillId="2" borderId="5" xfId="0" applyFont="1" applyFill="1" applyBorder="1" applyAlignment="1">
      <alignment horizontal="left" vertical="center" indent="1"/>
    </xf>
    <xf numFmtId="7" fontId="32" fillId="2" borderId="6" xfId="0" applyNumberFormat="1" applyFont="1" applyFill="1" applyBorder="1" applyAlignment="1">
      <alignment horizontal="center" vertical="center"/>
    </xf>
    <xf numFmtId="7" fontId="32" fillId="2" borderId="7" xfId="0" applyNumberFormat="1" applyFont="1" applyFill="1" applyBorder="1" applyAlignment="1">
      <alignment horizontal="center" vertical="center"/>
    </xf>
    <xf numFmtId="0" fontId="32" fillId="2" borderId="8" xfId="0" applyFont="1" applyFill="1" applyBorder="1" applyAlignment="1">
      <alignment horizontal="left" vertical="center" indent="1"/>
    </xf>
    <xf numFmtId="7" fontId="32" fillId="2" borderId="9" xfId="0" applyNumberFormat="1" applyFont="1" applyFill="1" applyBorder="1" applyAlignment="1">
      <alignment horizontal="center" vertical="center"/>
    </xf>
    <xf numFmtId="7" fontId="32" fillId="2" borderId="10" xfId="0" applyNumberFormat="1" applyFont="1" applyFill="1" applyBorder="1" applyAlignment="1">
      <alignment horizontal="center" vertical="center"/>
    </xf>
    <xf numFmtId="0" fontId="32" fillId="2" borderId="11" xfId="0" applyFont="1" applyFill="1" applyBorder="1" applyAlignment="1">
      <alignment horizontal="left" vertical="center" indent="1"/>
    </xf>
    <xf numFmtId="7" fontId="32" fillId="2" borderId="12" xfId="0" applyNumberFormat="1" applyFont="1" applyFill="1" applyBorder="1" applyAlignment="1">
      <alignment horizontal="center" vertical="center"/>
    </xf>
    <xf numFmtId="7" fontId="32" fillId="2" borderId="13" xfId="0" applyNumberFormat="1" applyFont="1" applyFill="1" applyBorder="1" applyAlignment="1">
      <alignment horizontal="center" vertical="center"/>
    </xf>
    <xf numFmtId="0" fontId="24" fillId="3" borderId="23" xfId="0" applyFont="1" applyFill="1" applyBorder="1" applyAlignment="1">
      <alignment horizontal="left" vertical="center" indent="1"/>
    </xf>
    <xf numFmtId="7" fontId="40" fillId="3" borderId="24" xfId="0" applyNumberFormat="1" applyFont="1" applyFill="1" applyBorder="1" applyAlignment="1">
      <alignment horizontal="center" vertical="center"/>
    </xf>
    <xf numFmtId="7" fontId="33" fillId="3" borderId="25" xfId="0" applyNumberFormat="1" applyFont="1" applyFill="1" applyBorder="1" applyAlignment="1">
      <alignment horizontal="center" vertical="center"/>
    </xf>
    <xf numFmtId="0" fontId="24" fillId="3" borderId="37" xfId="0" applyFont="1" applyFill="1" applyBorder="1" applyAlignment="1">
      <alignment horizontal="left" vertical="center" indent="1"/>
    </xf>
    <xf numFmtId="7" fontId="23" fillId="3" borderId="38" xfId="0" applyNumberFormat="1" applyFont="1" applyFill="1" applyBorder="1" applyAlignment="1">
      <alignment horizontal="center" vertical="center"/>
    </xf>
    <xf numFmtId="7" fontId="32" fillId="3" borderId="39" xfId="0" applyNumberFormat="1" applyFont="1" applyFill="1" applyBorder="1" applyAlignment="1">
      <alignment horizontal="center" vertical="center"/>
    </xf>
    <xf numFmtId="0" fontId="41" fillId="2" borderId="0" xfId="0" applyFont="1" applyFill="1" applyBorder="1" applyAlignment="1">
      <alignment horizontal="left" vertical="center" indent="1"/>
    </xf>
    <xf numFmtId="7" fontId="23" fillId="2" borderId="0" xfId="0" applyNumberFormat="1" applyFont="1" applyFill="1" applyBorder="1" applyAlignment="1">
      <alignment horizontal="center" vertical="center"/>
    </xf>
    <xf numFmtId="0" fontId="23" fillId="0" borderId="0" xfId="0" applyFont="1" applyAlignment="1">
      <alignment horizontal="center"/>
    </xf>
    <xf numFmtId="0" fontId="39" fillId="2" borderId="4" xfId="0" applyFont="1" applyFill="1" applyBorder="1" applyAlignment="1">
      <alignment horizontal="center" vertical="center"/>
    </xf>
    <xf numFmtId="0" fontId="23" fillId="0" borderId="0" xfId="0" applyFont="1"/>
    <xf numFmtId="0" fontId="38" fillId="2" borderId="18" xfId="0" applyFont="1" applyFill="1" applyBorder="1" applyAlignment="1">
      <alignment horizontal="left" vertical="center" indent="1"/>
    </xf>
    <xf numFmtId="0" fontId="24" fillId="2" borderId="18" xfId="0" applyFont="1" applyFill="1" applyBorder="1" applyAlignment="1">
      <alignment horizontal="center" vertical="center" wrapText="1"/>
    </xf>
    <xf numFmtId="0" fontId="24" fillId="2" borderId="18" xfId="0" applyFont="1" applyFill="1" applyBorder="1" applyAlignment="1">
      <alignment horizontal="center" vertical="center"/>
    </xf>
    <xf numFmtId="0" fontId="24" fillId="3" borderId="29" xfId="0" applyFont="1" applyFill="1" applyBorder="1" applyAlignment="1">
      <alignment horizontal="left" vertical="center" indent="1"/>
    </xf>
    <xf numFmtId="7" fontId="23" fillId="3" borderId="27" xfId="0" applyNumberFormat="1" applyFont="1" applyFill="1" applyBorder="1" applyAlignment="1">
      <alignment horizontal="center" vertical="center"/>
    </xf>
    <xf numFmtId="7" fontId="33" fillId="3" borderId="30" xfId="0" applyNumberFormat="1" applyFont="1" applyFill="1" applyBorder="1" applyAlignment="1">
      <alignment horizontal="center" vertical="center"/>
    </xf>
    <xf numFmtId="7" fontId="23" fillId="3" borderId="36" xfId="0" applyNumberFormat="1" applyFont="1" applyFill="1" applyBorder="1" applyAlignment="1">
      <alignment horizontal="center" vertical="center"/>
    </xf>
    <xf numFmtId="7" fontId="33" fillId="3" borderId="35" xfId="0" applyNumberFormat="1" applyFont="1" applyFill="1" applyBorder="1" applyAlignment="1">
      <alignment horizontal="center" vertical="center"/>
    </xf>
    <xf numFmtId="7" fontId="23" fillId="2" borderId="0" xfId="0" applyNumberFormat="1" applyFont="1" applyFill="1" applyBorder="1" applyAlignment="1">
      <alignment horizontal="left" vertical="center" indent="1"/>
    </xf>
    <xf numFmtId="0" fontId="41" fillId="2" borderId="0" xfId="0" applyFont="1" applyFill="1" applyBorder="1" applyAlignment="1">
      <alignment vertical="center"/>
    </xf>
    <xf numFmtId="7" fontId="23" fillId="2" borderId="0" xfId="0" applyNumberFormat="1" applyFont="1" applyFill="1" applyBorder="1" applyAlignment="1">
      <alignment vertical="center"/>
    </xf>
    <xf numFmtId="7" fontId="32" fillId="3" borderId="27" xfId="0" applyNumberFormat="1" applyFont="1" applyFill="1" applyBorder="1" applyAlignment="1">
      <alignment horizontal="center" vertical="center"/>
    </xf>
    <xf numFmtId="0" fontId="33" fillId="2" borderId="0" xfId="0" applyFont="1" applyFill="1" applyBorder="1" applyAlignment="1">
      <alignment horizontal="left" vertical="center" indent="1"/>
    </xf>
    <xf numFmtId="7" fontId="32" fillId="2" borderId="0" xfId="0" applyNumberFormat="1" applyFont="1" applyFill="1" applyBorder="1" applyAlignment="1">
      <alignment horizontal="left" vertical="center"/>
    </xf>
    <xf numFmtId="7" fontId="32" fillId="2" borderId="0" xfId="0" applyNumberFormat="1" applyFont="1" applyFill="1" applyBorder="1" applyAlignment="1">
      <alignment horizontal="center" vertical="center"/>
    </xf>
    <xf numFmtId="0" fontId="42" fillId="2" borderId="4" xfId="0" applyFont="1" applyFill="1" applyBorder="1" applyAlignment="1">
      <alignment horizontal="left" vertical="center" indent="1"/>
    </xf>
    <xf numFmtId="0" fontId="32" fillId="2" borderId="14" xfId="0" applyFont="1" applyFill="1" applyBorder="1" applyAlignment="1">
      <alignment horizontal="left" vertical="center" indent="1"/>
    </xf>
    <xf numFmtId="7" fontId="32" fillId="2" borderId="16" xfId="0" applyNumberFormat="1" applyFont="1" applyFill="1" applyBorder="1" applyAlignment="1">
      <alignment horizontal="center" vertical="center"/>
    </xf>
    <xf numFmtId="7" fontId="32" fillId="2" borderId="15" xfId="0" applyNumberFormat="1" applyFont="1" applyFill="1" applyBorder="1" applyAlignment="1">
      <alignment horizontal="center" vertical="center"/>
    </xf>
    <xf numFmtId="7" fontId="32" fillId="3" borderId="24" xfId="0" applyNumberFormat="1" applyFont="1" applyFill="1" applyBorder="1" applyAlignment="1">
      <alignment horizontal="center" vertical="center"/>
    </xf>
    <xf numFmtId="0" fontId="24" fillId="3" borderId="33" xfId="0" applyFont="1" applyFill="1" applyBorder="1" applyAlignment="1">
      <alignment horizontal="left" vertical="center" indent="1"/>
    </xf>
    <xf numFmtId="7" fontId="23" fillId="3" borderId="26" xfId="0" applyNumberFormat="1" applyFont="1" applyFill="1" applyBorder="1" applyAlignment="1">
      <alignment horizontal="center" vertical="center"/>
    </xf>
    <xf numFmtId="7" fontId="33" fillId="3" borderId="34" xfId="0" applyNumberFormat="1" applyFont="1" applyFill="1" applyBorder="1" applyAlignment="1">
      <alignment horizontal="center" vertical="center"/>
    </xf>
    <xf numFmtId="0" fontId="43" fillId="2" borderId="0" xfId="0" applyFont="1" applyFill="1" applyBorder="1" applyAlignment="1">
      <alignment horizontal="left" vertical="center" indent="1"/>
    </xf>
    <xf numFmtId="0" fontId="43" fillId="0" borderId="0" xfId="0" applyFont="1" applyAlignment="1">
      <alignment vertical="center"/>
    </xf>
    <xf numFmtId="7" fontId="23" fillId="0" borderId="0" xfId="0" applyNumberFormat="1" applyFont="1" applyAlignment="1">
      <alignment vertical="center"/>
    </xf>
    <xf numFmtId="0" fontId="39" fillId="2" borderId="18" xfId="0" applyFont="1" applyFill="1" applyBorder="1" applyAlignment="1">
      <alignment vertical="center"/>
    </xf>
    <xf numFmtId="7" fontId="24" fillId="3" borderId="24" xfId="0" applyNumberFormat="1" applyFont="1" applyFill="1" applyBorder="1" applyAlignment="1">
      <alignment horizontal="center" vertical="center"/>
    </xf>
    <xf numFmtId="7" fontId="24" fillId="3" borderId="25" xfId="0" applyNumberFormat="1" applyFont="1" applyFill="1" applyBorder="1" applyAlignment="1">
      <alignment horizontal="center" vertical="center"/>
    </xf>
    <xf numFmtId="7" fontId="41" fillId="2" borderId="0" xfId="0" applyNumberFormat="1" applyFont="1" applyFill="1" applyBorder="1" applyAlignment="1">
      <alignment vertical="center"/>
    </xf>
    <xf numFmtId="0" fontId="43" fillId="2" borderId="0" xfId="0" applyFont="1" applyFill="1" applyBorder="1" applyAlignment="1">
      <alignment vertical="center"/>
    </xf>
    <xf numFmtId="0" fontId="23" fillId="2" borderId="4" xfId="0" applyFont="1" applyFill="1" applyBorder="1" applyAlignment="1">
      <alignment horizontal="left" vertical="center" indent="1"/>
    </xf>
    <xf numFmtId="0" fontId="32" fillId="2" borderId="23" xfId="0" applyFont="1" applyFill="1" applyBorder="1" applyAlignment="1">
      <alignment horizontal="left" vertical="center" indent="1"/>
    </xf>
    <xf numFmtId="7" fontId="32" fillId="2" borderId="24" xfId="0" applyNumberFormat="1" applyFont="1" applyFill="1" applyBorder="1" applyAlignment="1">
      <alignment horizontal="center" vertical="center"/>
    </xf>
    <xf numFmtId="7" fontId="32" fillId="2" borderId="25" xfId="0" applyNumberFormat="1" applyFont="1" applyFill="1" applyBorder="1" applyAlignment="1">
      <alignment horizontal="center" vertical="center"/>
    </xf>
    <xf numFmtId="0" fontId="24" fillId="3" borderId="31" xfId="0" applyFont="1" applyFill="1" applyBorder="1" applyAlignment="1">
      <alignment horizontal="left" vertical="center" indent="1"/>
    </xf>
    <xf numFmtId="7" fontId="32" fillId="3" borderId="28" xfId="0" applyNumberFormat="1" applyFont="1" applyFill="1" applyBorder="1" applyAlignment="1">
      <alignment horizontal="center" vertical="center"/>
    </xf>
    <xf numFmtId="7" fontId="33" fillId="3" borderId="32" xfId="0" applyNumberFormat="1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31" fillId="4" borderId="0" xfId="2" applyFont="1" applyFill="1" applyBorder="1" applyAlignment="1">
      <alignment horizontal="left" vertical="center" wrapText="1" indent="1"/>
    </xf>
    <xf numFmtId="179" fontId="24" fillId="4" borderId="0" xfId="0" applyNumberFormat="1" applyFont="1" applyFill="1" applyBorder="1" applyAlignment="1">
      <alignment horizontal="center" vertical="center"/>
    </xf>
    <xf numFmtId="179" fontId="22" fillId="6" borderId="0" xfId="0" applyNumberFormat="1" applyFont="1" applyFill="1" applyBorder="1" applyAlignment="1">
      <alignment horizontal="center" vertical="center"/>
    </xf>
    <xf numFmtId="179" fontId="22" fillId="5" borderId="0" xfId="0" applyNumberFormat="1" applyFont="1" applyFill="1" applyBorder="1" applyAlignment="1">
      <alignment horizontal="center" vertical="center"/>
    </xf>
    <xf numFmtId="0" fontId="31" fillId="5" borderId="0" xfId="2" applyFont="1" applyFill="1" applyBorder="1" applyAlignment="1">
      <alignment horizontal="left" vertical="center" wrapText="1" indent="1"/>
    </xf>
    <xf numFmtId="0" fontId="29" fillId="2" borderId="17" xfId="0" applyFont="1" applyFill="1" applyBorder="1" applyAlignment="1">
      <alignment horizontal="left" vertical="center" indent="1"/>
    </xf>
    <xf numFmtId="0" fontId="29" fillId="0" borderId="17" xfId="0" applyFont="1" applyBorder="1" applyAlignment="1">
      <alignment horizontal="left" vertical="center" indent="1"/>
    </xf>
    <xf numFmtId="0" fontId="29" fillId="2" borderId="17" xfId="0" applyFont="1" applyFill="1" applyBorder="1" applyAlignment="1">
      <alignment vertical="center"/>
    </xf>
    <xf numFmtId="0" fontId="27" fillId="0" borderId="0" xfId="0" applyFont="1" applyAlignment="1">
      <alignment horizontal="left" vertical="center" indent="11"/>
    </xf>
    <xf numFmtId="0" fontId="31" fillId="6" borderId="0" xfId="2" applyFont="1" applyFill="1" applyBorder="1" applyAlignment="1">
      <alignment horizontal="left" vertical="center" wrapText="1" indent="1"/>
    </xf>
    <xf numFmtId="0" fontId="29" fillId="2" borderId="21" xfId="3" applyFont="1" applyFill="1" applyBorder="1" applyAlignment="1">
      <alignment horizontal="left" vertical="center" indent="1"/>
    </xf>
    <xf numFmtId="0" fontId="30" fillId="2" borderId="22" xfId="3" applyFont="1" applyFill="1" applyBorder="1" applyAlignment="1">
      <alignment horizontal="left" vertical="center" indent="1"/>
    </xf>
    <xf numFmtId="0" fontId="29" fillId="2" borderId="22" xfId="3" applyFont="1" applyFill="1" applyBorder="1" applyAlignment="1">
      <alignment horizontal="left" vertical="center" indent="1"/>
    </xf>
    <xf numFmtId="0" fontId="26" fillId="0" borderId="0" xfId="0" applyFont="1" applyAlignment="1">
      <alignment wrapText="1"/>
    </xf>
    <xf numFmtId="0" fontId="44" fillId="0" borderId="0" xfId="0" applyFont="1"/>
    <xf numFmtId="0" fontId="45" fillId="0" borderId="0" xfId="0" applyFont="1"/>
    <xf numFmtId="0" fontId="44" fillId="0" borderId="0" xfId="0" applyFont="1" applyBorder="1"/>
  </cellXfs>
  <cellStyles count="49">
    <cellStyle name="20% - 着色 1" xfId="26" builtinId="30" customBuiltin="1"/>
    <cellStyle name="20% - 着色 2" xfId="30" builtinId="34" customBuiltin="1"/>
    <cellStyle name="20% - 着色 3" xfId="34" builtinId="38" customBuiltin="1"/>
    <cellStyle name="20% - 着色 4" xfId="38" builtinId="42" customBuiltin="1"/>
    <cellStyle name="20% - 着色 5" xfId="42" builtinId="46" customBuiltin="1"/>
    <cellStyle name="20% - 着色 6" xfId="46" builtinId="50" customBuiltin="1"/>
    <cellStyle name="40% - 着色 1" xfId="27" builtinId="31" customBuiltin="1"/>
    <cellStyle name="40% - 着色 2" xfId="31" builtinId="35" customBuiltin="1"/>
    <cellStyle name="40% - 着色 3" xfId="35" builtinId="39" customBuiltin="1"/>
    <cellStyle name="40% - 着色 4" xfId="39" builtinId="43" customBuiltin="1"/>
    <cellStyle name="40% - 着色 5" xfId="43" builtinId="47" customBuiltin="1"/>
    <cellStyle name="40% - 着色 6" xfId="47" builtinId="51" customBuiltin="1"/>
    <cellStyle name="60% - 着色 1" xfId="28" builtinId="32" customBuiltin="1"/>
    <cellStyle name="60% - 着色 2" xfId="32" builtinId="36" customBuiltin="1"/>
    <cellStyle name="60% - 着色 3" xfId="36" builtinId="40" customBuiltin="1"/>
    <cellStyle name="60% - 着色 4" xfId="40" builtinId="44" customBuiltin="1"/>
    <cellStyle name="60% - 着色 5" xfId="44" builtinId="48" customBuiltin="1"/>
    <cellStyle name="60% - 着色 6" xfId="48" builtinId="52" customBuiltin="1"/>
    <cellStyle name="百分比" xfId="10" builtinId="5" customBuiltin="1"/>
    <cellStyle name="标题" xfId="11" builtinId="15" customBuiltin="1"/>
    <cellStyle name="标题 1" xfId="1" builtinId="16" customBuiltin="1"/>
    <cellStyle name="标题 2" xfId="2" builtinId="17" customBuiltin="1"/>
    <cellStyle name="标题 3" xfId="3" builtinId="18" customBuiltin="1"/>
    <cellStyle name="标题 4" xfId="12" builtinId="19" customBuiltin="1"/>
    <cellStyle name="差" xfId="14" builtinId="27" customBuiltin="1"/>
    <cellStyle name="常规" xfId="0" builtinId="0" customBuiltin="1"/>
    <cellStyle name="电话" xfId="4" xr:uid="{70E46558-98AC-446F-861A-54F270CBD905}"/>
    <cellStyle name="好" xfId="13" builtinId="26" customBuiltin="1"/>
    <cellStyle name="汇总" xfId="24" builtinId="25" customBuiltin="1"/>
    <cellStyle name="货币" xfId="8" builtinId="4" customBuiltin="1"/>
    <cellStyle name="货币[0]" xfId="9" builtinId="7" customBuiltin="1"/>
    <cellStyle name="计算" xfId="18" builtinId="22" customBuiltin="1"/>
    <cellStyle name="检查单元格" xfId="20" builtinId="23" customBuiltin="1"/>
    <cellStyle name="解释性文本" xfId="23" builtinId="53" customBuiltin="1"/>
    <cellStyle name="警告文本" xfId="21" builtinId="11" customBuiltin="1"/>
    <cellStyle name="链接单元格" xfId="19" builtinId="24" customBuiltin="1"/>
    <cellStyle name="千位分隔" xfId="6" builtinId="3" customBuiltin="1"/>
    <cellStyle name="千位分隔[0]" xfId="7" builtinId="6" customBuiltin="1"/>
    <cellStyle name="日期" xfId="5" xr:uid="{FE33F3B2-B201-45AD-A81E-81BCB12ED9D2}"/>
    <cellStyle name="适中" xfId="15" builtinId="28" customBuiltin="1"/>
    <cellStyle name="输出" xfId="17" builtinId="21" customBuiltin="1"/>
    <cellStyle name="输入" xfId="16" builtinId="20" customBuiltin="1"/>
    <cellStyle name="着色 1" xfId="25" builtinId="29" customBuiltin="1"/>
    <cellStyle name="着色 2" xfId="29" builtinId="33" customBuiltin="1"/>
    <cellStyle name="着色 3" xfId="33" builtinId="37" customBuiltin="1"/>
    <cellStyle name="着色 4" xfId="37" builtinId="41" customBuiltin="1"/>
    <cellStyle name="着色 5" xfId="41" builtinId="45" customBuiltin="1"/>
    <cellStyle name="着色 6" xfId="45" builtinId="49" customBuiltin="1"/>
    <cellStyle name="注释" xfId="22" builtinId="10" customBuiltin="1"/>
  </cellStyles>
  <dxfs count="17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numFmt numFmtId="11" formatCode="&quot;¥&quot;#,##0.00;&quot;¥&quot;\-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 style="thin">
          <color theme="0" tint="-0.14996795556505021"/>
        </top>
        <bottom style="thin">
          <color theme="0" tint="-0.14987640003662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numFmt numFmtId="11" formatCode="&quot;¥&quot;#,##0.00;&quot;¥&quot;\-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 style="thin">
          <color theme="0" tint="-0.14996795556505021"/>
        </top>
        <bottom style="thin">
          <color theme="0" tint="-0.149876400036622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numFmt numFmtId="11" formatCode="&quot;¥&quot;#,##0.00;&quot;¥&quot;\-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/>
        <top style="thin">
          <color theme="0" tint="-0.14996795556505021"/>
        </top>
        <bottom style="thin">
          <color theme="0" tint="-0.149876400036622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Microsoft YaHei UI"/>
        <family val="2"/>
        <charset val="134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0691854609822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numFmt numFmtId="11" formatCode="&quot;¥&quot;#,##0.00;&quot;¥&quot;\-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numFmt numFmtId="11" formatCode="&quot;¥&quot;#,##0.00;&quot;¥&quot;\-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numFmt numFmtId="11" formatCode="&quot;¥&quot;#,##0.00;&quot;¥&quot;\-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Microsoft YaHei UI"/>
        <family val="2"/>
        <charset val="134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numFmt numFmtId="11" formatCode="&quot;¥&quot;#,##0.00;&quot;¥&quot;\-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numFmt numFmtId="11" formatCode="&quot;¥&quot;#,##0.00;&quot;¥&quot;\-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numFmt numFmtId="11" formatCode="&quot;¥&quot;#,##0.00;&quot;¥&quot;\-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numFmt numFmtId="11" formatCode="&quot;¥&quot;#,##0.00;&quot;¥&quot;\-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numFmt numFmtId="11" formatCode="&quot;¥&quot;#,##0.00;&quot;¥&quot;\-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numFmt numFmtId="11" formatCode="&quot;¥&quot;#,##0.00;&quot;¥&quot;\-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Microsoft YaHei UI"/>
        <family val="2"/>
        <charset val="134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06918546098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theme="0" tint="-0.14993743705557422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numFmt numFmtId="11" formatCode="&quot;¥&quot;#,##0.00;&quot;¥&quot;\-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numFmt numFmtId="11" formatCode="&quot;¥&quot;#,##0.00;&quot;¥&quot;\-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numFmt numFmtId="11" formatCode="&quot;¥&quot;#,##0.00;&quot;¥&quot;\-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numFmt numFmtId="11" formatCode="&quot;¥&quot;#,##0.00;&quot;¥&quot;\-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numFmt numFmtId="11" formatCode="&quot;¥&quot;#,##0.00;&quot;¥&quot;\-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numFmt numFmtId="11" formatCode="&quot;¥&quot;#,##0.00;&quot;¥&quot;\-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Microsoft YaHei UI"/>
        <family val="2"/>
        <charset val="134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Microsoft YaHei UI"/>
        <family val="2"/>
        <charset val="134"/>
        <scheme val="none"/>
      </font>
      <numFmt numFmtId="11" formatCode="&quot;¥&quot;#,##0.00;&quot;¥&quot;\-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numFmt numFmtId="11" formatCode="&quot;¥&quot;#,##0.00;&quot;¥&quot;\-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Microsoft YaHei UI"/>
        <family val="2"/>
        <charset val="134"/>
        <scheme val="none"/>
      </font>
      <numFmt numFmtId="11" formatCode="&quot;¥&quot;#,##0.00;&quot;¥&quot;\-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numFmt numFmtId="11" formatCode="&quot;¥&quot;#,##0.00;&quot;¥&quot;\-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Microsoft YaHei UI"/>
        <family val="2"/>
        <charset val="134"/>
        <scheme val="none"/>
      </font>
      <numFmt numFmtId="11" formatCode="&quot;¥&quot;#,##0.00;&quot;¥&quot;\-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numFmt numFmtId="11" formatCode="&quot;¥&quot;#,##0.00;&quot;¥&quot;\-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Microsoft YaHei UI"/>
        <family val="2"/>
        <charset val="134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theme="0" tint="-0.1499679555650502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theme="0" tint="-0.14996795556505021"/>
        </top>
      </border>
    </dxf>
    <dxf>
      <font>
        <b/>
        <i val="0"/>
        <strike val="0"/>
        <outline val="0"/>
        <shadow val="0"/>
        <u val="none"/>
        <vertAlign val="baseline"/>
        <sz val="14"/>
        <color theme="1" tint="0.34998626667073579"/>
        <name val="Microsoft YaHei UI"/>
        <family val="2"/>
        <charset val="134"/>
        <scheme val="none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numFmt numFmtId="11" formatCode="&quot;¥&quot;#,##0.00;&quot;¥&quot;\-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numFmt numFmtId="11" formatCode="&quot;¥&quot;#,##0.00;&quot;¥&quot;\-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numFmt numFmtId="11" formatCode="&quot;¥&quot;#,##0.00;&quot;¥&quot;\-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numFmt numFmtId="11" formatCode="&quot;¥&quot;#,##0.00;&quot;¥&quot;\-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numFmt numFmtId="11" formatCode="&quot;¥&quot;#,##0.00;&quot;¥&quot;\-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numFmt numFmtId="11" formatCode="&quot;¥&quot;#,##0.00;&quot;¥&quot;\-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Microsoft YaHei UI"/>
        <family val="2"/>
        <charset val="134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numFmt numFmtId="11" formatCode="&quot;¥&quot;#,##0.00;&quot;¥&quot;\-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numFmt numFmtId="11" formatCode="&quot;¥&quot;#,##0.00;&quot;¥&quot;\-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numFmt numFmtId="11" formatCode="&quot;¥&quot;#,##0.00;&quot;¥&quot;\-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border diagonalUp="0" diagonalDown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numFmt numFmtId="11" formatCode="&quot;¥&quot;#,##0.00;&quot;¥&quot;\-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3743705557422"/>
        </left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numFmt numFmtId="11" formatCode="&quot;¥&quot;#,##0.00;&quot;¥&quot;\-#,##0.00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numFmt numFmtId="11" formatCode="&quot;¥&quot;#,##0.00;&quot;¥&quot;\-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3743705557422"/>
        </left>
        <right style="thin">
          <color theme="0" tint="-0.149937437055574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numFmt numFmtId="11" formatCode="&quot;¥&quot;#,##0.00;&quot;¥&quot;\-#,##0.00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numFmt numFmtId="11" formatCode="&quot;¥&quot;#,##0.00;&quot;¥&quot;\-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3743705557422"/>
        </left>
        <right style="thin">
          <color theme="0" tint="-0.149937437055574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numFmt numFmtId="11" formatCode="&quot;¥&quot;#,##0.00;&quot;¥&quot;\-#,##0.00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Microsoft YaHei UI"/>
        <family val="2"/>
        <charset val="134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37437055574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fill>
        <patternFill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3743705557422"/>
        </left>
        <right style="thin">
          <color theme="0" tint="-0.149937437055574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fill>
        <patternFill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numFmt numFmtId="11" formatCode="&quot;¥&quot;#,##0.00;&quot;¥&quot;\-#,##0.00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0691854609822"/>
        </left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numFmt numFmtId="11" formatCode="&quot;¥&quot;#,##0.00;&quot;¥&quot;\-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numFmt numFmtId="11" formatCode="&quot;¥&quot;#,##0.00;&quot;¥&quot;\-#,##0.00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numFmt numFmtId="11" formatCode="&quot;¥&quot;#,##0.00;&quot;¥&quot;\-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numFmt numFmtId="11" formatCode="&quot;¥&quot;#,##0.00;&quot;¥&quot;\-#,##0.00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numFmt numFmtId="11" formatCode="&quot;¥&quot;#,##0.00;&quot;¥&quot;\-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Microsoft YaHei UI"/>
        <family val="2"/>
        <charset val="134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06918546098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border diagonalUp="0" diagonalDown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numFmt numFmtId="11" formatCode="&quot;¥&quot;#,##0.00;&quot;¥&quot;\-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numFmt numFmtId="11" formatCode="&quot;¥&quot;#,##0.00;&quot;¥&quot;\-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numFmt numFmtId="11" formatCode="&quot;¥&quot;#,##0.00;&quot;¥&quot;\-#,##0.00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numFmt numFmtId="11" formatCode="&quot;¥&quot;#,##0.00;&quot;¥&quot;\-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numFmt numFmtId="11" formatCode="&quot;¥&quot;#,##0.00;&quot;¥&quot;\-#,##0.00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numFmt numFmtId="11" formatCode="&quot;¥&quot;#,##0.00;&quot;¥&quot;\-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Microsoft YaHei UI"/>
        <family val="2"/>
        <charset val="134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0691854609822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border diagonalUp="0" diagonalDown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numFmt numFmtId="11" formatCode="&quot;¥&quot;#,##0.00;&quot;¥&quot;\-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numFmt numFmtId="11" formatCode="&quot;¥&quot;#,##0.00;&quot;¥&quot;\-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numFmt numFmtId="11" formatCode="&quot;¥&quot;#,##0.00;&quot;¥&quot;\-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border diagonalUp="0" diagonalDown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numFmt numFmtId="11" formatCode="&quot;¥&quot;#,##0.00;&quot;¥&quot;\-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numFmt numFmtId="11" formatCode="&quot;¥&quot;#,##0.00;&quot;¥&quot;\-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numFmt numFmtId="11" formatCode="&quot;¥&quot;#,##0.00;&quot;¥&quot;\-#,##0.00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numFmt numFmtId="11" formatCode="&quot;¥&quot;#,##0.00;&quot;¥&quot;\-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numFmt numFmtId="11" formatCode="&quot;¥&quot;#,##0.00;&quot;¥&quot;\-#,##0.00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numFmt numFmtId="11" formatCode="&quot;¥&quot;#,##0.00;&quot;¥&quot;\-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Microsoft YaHei UI"/>
        <family val="2"/>
        <charset val="134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06918546098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indent="1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border diagonalUp="0" diagonalDown="0">
        <left/>
        <right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center" textRotation="0" indent="1" justifyLastLine="0" shrinkToFit="0" readingOrder="0"/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numFmt numFmtId="11" formatCode="&quot;¥&quot;#,##0.00;&quot;¥&quot;\-#,##0.00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numFmt numFmtId="11" formatCode="&quot;¥&quot;#,##0.00;&quot;¥&quot;\-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icrosoft YaHei UI"/>
        <family val="2"/>
        <charset val="134"/>
        <scheme val="none"/>
      </font>
      <numFmt numFmtId="11" formatCode="&quot;¥&quot;#,##0.00;&quot;¥&quot;\-#,##0.00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numFmt numFmtId="11" formatCode="&quot;¥&quot;#,##0.00;&quot;¥&quot;\-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icrosoft YaHei UI"/>
        <family val="2"/>
        <charset val="134"/>
        <scheme val="none"/>
      </font>
      <numFmt numFmtId="11" formatCode="&quot;¥&quot;#,##0.00;&quot;¥&quot;\-#,##0.00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numFmt numFmtId="11" formatCode="&quot;¥&quot;#,##0.00;&quot;¥&quot;\-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Microsoft YaHei UI"/>
        <family val="2"/>
        <charset val="134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border diagonalUp="0" diagonalDown="0">
        <left/>
        <right/>
        <top style="thin">
          <color theme="8"/>
        </top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alignment horizontal="left" vertical="center" textRotation="0" indent="1" justifyLastLine="0" shrinkToFit="0" readingOrder="0"/>
    </dxf>
    <dxf>
      <border>
        <bottom style="thin">
          <color theme="0" tint="-0.14996795556505021"/>
        </bottom>
      </border>
    </dxf>
    <dxf>
      <font>
        <b/>
        <i val="0"/>
        <strike val="0"/>
        <outline val="0"/>
        <shadow val="0"/>
        <u val="none"/>
        <vertAlign val="baseline"/>
        <sz val="14"/>
        <color theme="1" tint="0.34998626667073579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numFmt numFmtId="11" formatCode="&quot;¥&quot;#,##0.00;&quot;¥&quot;\-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3743705557422"/>
        </left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numFmt numFmtId="11" formatCode="&quot;¥&quot;#,##0.00;&quot;¥&quot;\-#,##0.00"/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3743705557422"/>
        </left>
        <right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numFmt numFmtId="11" formatCode="&quot;¥&quot;#,##0.00;&quot;¥&quot;\-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3743705557422"/>
        </left>
        <right style="thin">
          <color theme="0" tint="-0.149937437055574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numFmt numFmtId="11" formatCode="&quot;¥&quot;#,##0.00;&quot;¥&quot;\-#,##0.00"/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3743705557422"/>
        </left>
        <right style="thin">
          <color theme="0" tint="-0.1499374370555742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numFmt numFmtId="11" formatCode="&quot;¥&quot;#,##0.00;&quot;¥&quot;\-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3743705557422"/>
        </left>
        <right style="thin">
          <color theme="0" tint="-0.149937437055574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numFmt numFmtId="11" formatCode="&quot;¥&quot;#,##0.00;&quot;¥&quot;\-#,##0.00"/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3743705557422"/>
        </left>
        <right style="thin">
          <color theme="0" tint="-0.14993743705557422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Microsoft YaHei UI"/>
        <family val="2"/>
        <charset val="134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37437055574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3743705557422"/>
        </right>
      </border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Microsoft YaHei UI"/>
        <family val="2"/>
        <charset val="134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3743705557422"/>
        </left>
        <right style="thin">
          <color theme="0" tint="-0.14993743705557422"/>
        </right>
        <top/>
        <bottom/>
      </border>
    </dxf>
    <dxf>
      <border diagonalUp="0" diagonalDown="0">
        <left/>
        <right/>
        <top style="thin">
          <color theme="8"/>
        </top>
        <bottom style="thin">
          <color theme="0" tint="-0.1499679555650502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bottom style="thin">
          <color theme="0" tint="-0.1499679555650502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Microsoft YaHei UI"/>
        <family val="2"/>
        <charset val="134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 val="0"/>
        <i val="0"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 tint="-0.499984740745262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  <dxf>
      <fill>
        <patternFill patternType="solid">
          <fgColor theme="2" tint="0.59996337778862885"/>
          <bgColor theme="0" tint="-4.9989318521683403E-2"/>
        </patternFill>
      </fill>
    </dxf>
    <dxf>
      <fill>
        <patternFill patternType="solid">
          <fgColor theme="2" tint="0.79995117038483843"/>
          <bgColor theme="2"/>
        </patternFill>
      </fill>
    </dxf>
    <dxf>
      <border>
        <top style="thin">
          <color theme="6" tint="-0.499984740745262"/>
        </top>
      </border>
    </dxf>
    <dxf>
      <font>
        <color theme="2" tint="0.79995117038483843"/>
      </font>
      <fill>
        <patternFill>
          <bgColor theme="6" tint="-0.499984740745262"/>
        </patternFill>
      </fill>
      <border>
        <top style="thick">
          <color theme="0"/>
        </top>
      </border>
    </dxf>
    <dxf>
      <font>
        <b val="0"/>
        <i val="0"/>
        <color auto="1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6" tint="-0.499984740745262"/>
        </bottom>
        <vertical/>
        <horizontal/>
      </border>
    </dxf>
  </dxfs>
  <tableStyles count="2" defaultTableStyle="TableStyleMedium2" defaultPivotStyle="PivotStyleLight16">
    <tableStyle name="通讯簿" pivot="0" count="5" xr9:uid="{00000000-0011-0000-FFFF-FFFF00000000}">
      <tableStyleElement type="wholeTable" dxfId="174"/>
      <tableStyleElement type="headerRow" dxfId="173"/>
      <tableStyleElement type="totalRow" dxfId="172"/>
      <tableStyleElement type="firstRowStripe" dxfId="171"/>
      <tableStyleElement type="secondRowStripe" dxfId="170"/>
    </tableStyle>
    <tableStyle name="个人月度预算" pivot="0" count="7" xr9:uid="{DF2684C2-C435-47FA-9646-E632C3AE8948}">
      <tableStyleElement type="wholeTable" dxfId="169"/>
      <tableStyleElement type="headerRow" dxfId="168"/>
      <tableStyleElement type="totalRow" dxfId="167"/>
      <tableStyleElement type="firstColumn" dxfId="166"/>
      <tableStyleElement type="lastColumn" dxfId="165"/>
      <tableStyleElement type="firstRowStripe" dxfId="164"/>
      <tableStyleElement type="firstColumnStripe" dxfId="16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254004</xdr:rowOff>
    </xdr:from>
    <xdr:to>
      <xdr:col>1</xdr:col>
      <xdr:colOff>685800</xdr:colOff>
      <xdr:row>1</xdr:row>
      <xdr:rowOff>939804</xdr:rowOff>
    </xdr:to>
    <xdr:pic>
      <xdr:nvPicPr>
        <xdr:cNvPr id="3" name="图形 2" descr="金钱">
          <a:extLst>
            <a:ext uri="{FF2B5EF4-FFF2-40B4-BE49-F238E27FC236}">
              <a16:creationId xmlns:a16="http://schemas.microsoft.com/office/drawing/2014/main" id="{D4FC616A-5101-4F29-9ACA-5397EC757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373188" y="508004"/>
          <a:ext cx="685800" cy="685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244940</xdr:rowOff>
    </xdr:from>
    <xdr:to>
      <xdr:col>1</xdr:col>
      <xdr:colOff>685800</xdr:colOff>
      <xdr:row>1</xdr:row>
      <xdr:rowOff>930740</xdr:rowOff>
    </xdr:to>
    <xdr:pic>
      <xdr:nvPicPr>
        <xdr:cNvPr id="4" name="图形 3" descr="金钱">
          <a:extLst>
            <a:ext uri="{FF2B5EF4-FFF2-40B4-BE49-F238E27FC236}">
              <a16:creationId xmlns:a16="http://schemas.microsoft.com/office/drawing/2014/main" id="{132E34AD-9B34-4E07-A53A-B9135BAE2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44929" y="367404"/>
          <a:ext cx="685800" cy="6858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住房" displayName="住房" ref="B15:E26" totalsRowCount="1" headerRowDxfId="162" dataDxfId="160" totalsRowDxfId="158" headerRowBorderDxfId="161" tableBorderDxfId="159" totalsRowBorderDxfId="157">
  <tableColumns count="4">
    <tableColumn id="1" xr3:uid="{00000000-0010-0000-0000-000001000000}" name="0" totalsRowLabel="小计" dataDxfId="156" totalsRowDxfId="155"/>
    <tableColumn id="2" xr3:uid="{00000000-0010-0000-0000-000002000000}" name="预计_x000a_成本" dataDxfId="154" totalsRowDxfId="153"/>
    <tableColumn id="3" xr3:uid="{00000000-0010-0000-0000-000003000000}" name="实际_x000a_成本" dataDxfId="152" totalsRowDxfId="151"/>
    <tableColumn id="4" xr3:uid="{00000000-0010-0000-0000-000004000000}" name="差额" totalsRowFunction="sum" dataDxfId="150" totalsRowDxfId="149"/>
  </tableColumns>
  <tableStyleInfo name="TableStyleLight4" showFirstColumn="0" showLastColumn="0" showRowStripes="1" showColumnStripes="0"/>
  <extLst>
    <ext xmlns:x14="http://schemas.microsoft.com/office/spreadsheetml/2009/9/main" uri="{504A1905-F514-4f6f-8877-14C23A59335A}">
      <x14:table altTextSummary="在此表中输入预计和实际居住成本。差额是自动计算的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宠物" displayName="宠物" ref="B55:E61" totalsRowCount="1" headerRowDxfId="46" dataDxfId="44" totalsRowDxfId="43" headerRowBorderDxfId="45" totalsRowBorderDxfId="42">
  <tableColumns count="4">
    <tableColumn id="1" xr3:uid="{00000000-0010-0000-0900-000001000000}" name="0" totalsRowLabel="小计" dataDxfId="41" totalsRowDxfId="40"/>
    <tableColumn id="2" xr3:uid="{00000000-0010-0000-0900-000002000000}" name="预计_x000a_成本" dataDxfId="39" totalsRowDxfId="38"/>
    <tableColumn id="3" xr3:uid="{00000000-0010-0000-0900-000003000000}" name="实际_x000a_成本" dataDxfId="37" totalsRowDxfId="36"/>
    <tableColumn id="4" xr3:uid="{00000000-0010-0000-0900-000004000000}" name="差额" totalsRowFunction="sum" dataDxfId="35" totalsRowDxfId="34"/>
  </tableColumns>
  <tableStyleInfo name="通讯簿" showFirstColumn="1" showLastColumn="1" showRowStripes="1" showColumnStripes="0"/>
  <extLst>
    <ext xmlns:x14="http://schemas.microsoft.com/office/spreadsheetml/2009/9/main" uri="{504A1905-F514-4f6f-8877-14C23A59335A}">
      <x14:table altTextSummary="在此表中输入预计和实际宠物成本。差额是自动计算的"/>
    </ext>
  </extLst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法务" displayName="法务" ref="G64:J69" totalsRowCount="1" headerRowDxfId="33" dataDxfId="31" totalsRowDxfId="30" headerRowBorderDxfId="32" totalsRowBorderDxfId="29">
  <tableColumns count="4">
    <tableColumn id="1" xr3:uid="{00000000-0010-0000-0A00-000001000000}" name="法务" totalsRowLabel="小计" dataDxfId="28" totalsRowDxfId="27"/>
    <tableColumn id="2" xr3:uid="{00000000-0010-0000-0A00-000002000000}" name="预计_x000a_成本" dataDxfId="26" totalsRowDxfId="25"/>
    <tableColumn id="3" xr3:uid="{00000000-0010-0000-0A00-000003000000}" name="实际_x000a_成本" dataDxfId="24" totalsRowDxfId="23"/>
    <tableColumn id="4" xr3:uid="{00000000-0010-0000-0A00-000004000000}" name="差额" totalsRowFunction="sum" dataDxfId="22" totalsRowDxfId="21"/>
  </tableColumns>
  <tableStyleInfo name="通讯簿" showFirstColumn="1" showLastColumn="1" showRowStripes="1" showColumnStripes="0"/>
  <extLst>
    <ext xmlns:x14="http://schemas.microsoft.com/office/spreadsheetml/2009/9/main" uri="{504A1905-F514-4f6f-8877-14C23A59335A}">
      <x14:table altTextSummary="在此表中输入预计和实际法务成本。差额是自动计算的"/>
    </ext>
  </extLst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个人护理" displayName="个人护理" ref="B64:E72" totalsRowCount="1" headerRowDxfId="20" dataDxfId="18" totalsRowDxfId="17" headerRowBorderDxfId="19" totalsRowBorderDxfId="16">
  <tableColumns count="4">
    <tableColumn id="1" xr3:uid="{00000000-0010-0000-0B00-000001000000}" name="0" totalsRowLabel="小计" dataDxfId="15" totalsRowDxfId="14"/>
    <tableColumn id="2" xr3:uid="{00000000-0010-0000-0B00-000002000000}" name="预计_x000a_成本" dataDxfId="13" totalsRowDxfId="12"/>
    <tableColumn id="3" xr3:uid="{00000000-0010-0000-0B00-000003000000}" name="实际_x000a_成本" dataDxfId="11" totalsRowDxfId="10"/>
    <tableColumn id="4" xr3:uid="{00000000-0010-0000-0B00-000004000000}" name="差额" totalsRowFunction="sum" dataDxfId="9" totalsRowDxfId="8"/>
  </tableColumns>
  <tableStyleInfo name="通讯簿" showFirstColumn="1" showLastColumn="1" showRowStripes="1" showColumnStripes="0"/>
  <extLst>
    <ext xmlns:x14="http://schemas.microsoft.com/office/spreadsheetml/2009/9/main" uri="{504A1905-F514-4f6f-8877-14C23A59335A}">
      <x14:table altTextSummary="在此表中输入预计和实际个人护理成本。差额是自动计算的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娱乐" displayName="娱乐" ref="G15:J25" totalsRowCount="1" headerRowDxfId="148" dataDxfId="146" totalsRowDxfId="144" headerRowBorderDxfId="147" tableBorderDxfId="145" totalsRowBorderDxfId="143">
  <tableColumns count="4">
    <tableColumn id="1" xr3:uid="{00000000-0010-0000-0100-000001000000}" name="0" totalsRowLabel="小计" dataDxfId="142" totalsRowDxfId="141"/>
    <tableColumn id="2" xr3:uid="{00000000-0010-0000-0100-000002000000}" name="预计_x000a_成本" dataDxfId="140" totalsRowDxfId="139"/>
    <tableColumn id="3" xr3:uid="{00000000-0010-0000-0100-000003000000}" name="实际_x000a_成本" dataDxfId="138" totalsRowDxfId="137"/>
    <tableColumn id="4" xr3:uid="{00000000-0010-0000-0100-000004000000}" name="差额" totalsRowFunction="sum" dataDxfId="136" totalsRowDxfId="135"/>
  </tableColumns>
  <tableStyleInfo name="通讯簿" showFirstColumn="1" showLastColumn="1" showRowStripes="1" showColumnStripes="0"/>
  <extLst>
    <ext xmlns:x14="http://schemas.microsoft.com/office/spreadsheetml/2009/9/main" uri="{504A1905-F514-4f6f-8877-14C23A59335A}">
      <x14:table altTextSummary="在此表中输入预计和实际娱乐成本。差额是自动计算的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贷款" displayName="贷款" ref="G29:J36" totalsRowCount="1" headerRowDxfId="134" dataDxfId="132" totalsRowDxfId="130" headerRowBorderDxfId="133" tableBorderDxfId="131" totalsRowBorderDxfId="129">
  <tableColumns count="4">
    <tableColumn id="1" xr3:uid="{00000000-0010-0000-0200-000001000000}" name="0" totalsRowLabel="小计" dataDxfId="128" totalsRowDxfId="127"/>
    <tableColumn id="2" xr3:uid="{00000000-0010-0000-0200-000002000000}" name="预计_x000a_成本" dataDxfId="126" totalsRowDxfId="125"/>
    <tableColumn id="3" xr3:uid="{00000000-0010-0000-0200-000003000000}" name="实际_x000a_成本" dataDxfId="124" totalsRowDxfId="123"/>
    <tableColumn id="4" xr3:uid="{00000000-0010-0000-0200-000004000000}" name="差额" totalsRowFunction="sum" dataDxfId="122" totalsRowDxfId="121"/>
  </tableColumns>
  <tableStyleInfo name="通讯簿" showFirstColumn="1" showLastColumn="1" showRowStripes="1" showColumnStripes="0"/>
  <extLst>
    <ext xmlns:x14="http://schemas.microsoft.com/office/spreadsheetml/2009/9/main" uri="{504A1905-F514-4f6f-8877-14C23A59335A}">
      <x14:table altTextSummary="在此表中输入预计和实际贷款成本。差额是自动计算的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交通" displayName="交通" ref="B29:E37" totalsRowCount="1" headerRowDxfId="120" dataDxfId="118" totalsRowDxfId="116" headerRowBorderDxfId="119" tableBorderDxfId="117" totalsRowBorderDxfId="115">
  <tableColumns count="4">
    <tableColumn id="1" xr3:uid="{00000000-0010-0000-0300-000001000000}" name="0" totalsRowLabel="小计" dataDxfId="114" totalsRowDxfId="3"/>
    <tableColumn id="2" xr3:uid="{00000000-0010-0000-0300-000002000000}" name="预计_x000a_成本" totalsRowFunction="sum" dataDxfId="113" totalsRowDxfId="1"/>
    <tableColumn id="3" xr3:uid="{00000000-0010-0000-0300-000003000000}" name="实际_x000a_成本" totalsRowFunction="average" dataDxfId="112" totalsRowDxfId="0"/>
    <tableColumn id="4" xr3:uid="{00000000-0010-0000-0300-000004000000}" name="差额" totalsRowFunction="sum" dataDxfId="111" totalsRowDxfId="2"/>
  </tableColumns>
  <tableStyleInfo name="通讯簿" showFirstColumn="1" showLastColumn="1" showRowStripes="1" showColumnStripes="0"/>
  <extLst>
    <ext xmlns:x14="http://schemas.microsoft.com/office/spreadsheetml/2009/9/main" uri="{504A1905-F514-4f6f-8877-14C23A59335A}">
      <x14:table altTextSummary="在此表中输入预计和实际交通成本。差额是自动计算的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保险" displayName="保险" ref="B40:E45" totalsRowCount="1" headerRowDxfId="110" dataDxfId="108" totalsRowDxfId="106" headerRowBorderDxfId="109" tableBorderDxfId="107" totalsRowBorderDxfId="105">
  <tableColumns count="4">
    <tableColumn id="1" xr3:uid="{00000000-0010-0000-0400-000001000000}" name="0" totalsRowLabel="小计" dataDxfId="104" totalsRowDxfId="103"/>
    <tableColumn id="2" xr3:uid="{00000000-0010-0000-0400-000002000000}" name="预计_x000a_成本" dataDxfId="102" totalsRowDxfId="101"/>
    <tableColumn id="3" xr3:uid="{00000000-0010-0000-0400-000003000000}" name="实际_x000a_成本" dataDxfId="100" totalsRowDxfId="99"/>
    <tableColumn id="4" xr3:uid="{00000000-0010-0000-0400-000004000000}" name="差额" totalsRowFunction="sum" dataDxfId="98" totalsRowDxfId="97"/>
  </tableColumns>
  <tableStyleInfo name="通讯簿" showFirstColumn="1" showLastColumn="1" showRowStripes="1" showColumnStripes="0"/>
  <extLst>
    <ext xmlns:x14="http://schemas.microsoft.com/office/spreadsheetml/2009/9/main" uri="{504A1905-F514-4f6f-8877-14C23A59335A}">
      <x14:table altTextSummary="在此表中输入预计和实际保险成本。差额是自动计算的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税款" displayName="税款" ref="G40:J45" totalsRowCount="1" headerRowDxfId="96" dataDxfId="94" totalsRowDxfId="92" headerRowBorderDxfId="95" tableBorderDxfId="93" totalsRowBorderDxfId="91">
  <tableColumns count="4">
    <tableColumn id="1" xr3:uid="{00000000-0010-0000-0500-000001000000}" name="0" totalsRowLabel="小计" dataDxfId="90" totalsRowDxfId="89"/>
    <tableColumn id="2" xr3:uid="{00000000-0010-0000-0500-000002000000}" name="预计_x000a_成本" dataDxfId="88" totalsRowDxfId="87"/>
    <tableColumn id="3" xr3:uid="{00000000-0010-0000-0500-000003000000}" name="实际_x000a_成本" dataDxfId="86" totalsRowDxfId="85"/>
    <tableColumn id="4" xr3:uid="{00000000-0010-0000-0500-000004000000}" name="差额" totalsRowFunction="sum" dataDxfId="84" totalsRowDxfId="83"/>
  </tableColumns>
  <tableStyleInfo name="通讯簿" showFirstColumn="1" showLastColumn="1" showRowStripes="1" showColumnStripes="0"/>
  <extLst>
    <ext xmlns:x14="http://schemas.microsoft.com/office/spreadsheetml/2009/9/main" uri="{504A1905-F514-4f6f-8877-14C23A59335A}">
      <x14:table altTextSummary="在此表中输入预计税款和实际税款成本。差额是自动计算的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存款" displayName="存款" ref="G48:J52" totalsRowCount="1" headerRowDxfId="82" dataDxfId="80" totalsRowDxfId="79" headerRowBorderDxfId="81" totalsRowBorderDxfId="78">
  <tableColumns count="4">
    <tableColumn id="1" xr3:uid="{00000000-0010-0000-0600-000001000000}" name="0" totalsRowLabel="小计" dataDxfId="77" totalsRowDxfId="76"/>
    <tableColumn id="2" xr3:uid="{00000000-0010-0000-0600-000002000000}" name="预计_x000a_成本" dataDxfId="75" totalsRowDxfId="74"/>
    <tableColumn id="3" xr3:uid="{00000000-0010-0000-0600-000003000000}" name="实际_x000a_成本" dataDxfId="73" totalsRowDxfId="72"/>
    <tableColumn id="4" xr3:uid="{00000000-0010-0000-0600-000004000000}" name="差额" totalsRowFunction="sum" dataDxfId="71" totalsRowDxfId="70"/>
  </tableColumns>
  <tableStyleInfo name="通讯簿" showFirstColumn="1" showLastColumn="1" showRowStripes="1" showColumnStripes="0"/>
  <extLst>
    <ext xmlns:x14="http://schemas.microsoft.com/office/spreadsheetml/2009/9/main" uri="{504A1905-F514-4f6f-8877-14C23A59335A}">
      <x14:table altTextSummary="在此表中输入预计和实际存款或投资成本。差额是自动计算的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食品" displayName="食品" ref="B48:E52" totalsRowCount="1" headerRowDxfId="69" dataDxfId="67" totalsRowDxfId="65" headerRowBorderDxfId="68" tableBorderDxfId="66" totalsRowBorderDxfId="64">
  <tableColumns count="4">
    <tableColumn id="1" xr3:uid="{00000000-0010-0000-0700-000001000000}" name="0" totalsRowLabel="小计" dataDxfId="63" totalsRowDxfId="7"/>
    <tableColumn id="2" xr3:uid="{00000000-0010-0000-0700-000002000000}" name="预计_x000a_成本" dataDxfId="62" totalsRowDxfId="6"/>
    <tableColumn id="3" xr3:uid="{00000000-0010-0000-0700-000003000000}" name="实际_x000a_成本" dataDxfId="61" totalsRowDxfId="5"/>
    <tableColumn id="4" xr3:uid="{00000000-0010-0000-0700-000004000000}" name="差额" totalsRowFunction="sum" dataDxfId="60" totalsRowDxfId="4"/>
  </tableColumns>
  <tableStyleInfo name="通讯簿" showFirstColumn="1" showLastColumn="1" showRowStripes="1" showColumnStripes="0"/>
  <extLst>
    <ext xmlns:x14="http://schemas.microsoft.com/office/spreadsheetml/2009/9/main" uri="{504A1905-F514-4f6f-8877-14C23A59335A}">
      <x14:table altTextSummary="在此表中输入预计和实际食物成本。差额是自动计算的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礼品" displayName="礼品" ref="G55:J59" totalsRowCount="1" headerRowDxfId="59" dataDxfId="57" totalsRowDxfId="56" headerRowBorderDxfId="58" totalsRowBorderDxfId="55">
  <tableColumns count="4">
    <tableColumn id="1" xr3:uid="{00000000-0010-0000-0800-000001000000}" name="0" totalsRowLabel="小计" dataDxfId="54" totalsRowDxfId="53"/>
    <tableColumn id="2" xr3:uid="{00000000-0010-0000-0800-000002000000}" name="预计_x000a_成本" dataDxfId="52" totalsRowDxfId="51"/>
    <tableColumn id="3" xr3:uid="{00000000-0010-0000-0800-000003000000}" name="实际_x000a_成本" dataDxfId="50" totalsRowDxfId="49"/>
    <tableColumn id="4" xr3:uid="{00000000-0010-0000-0800-000004000000}" name="差额" totalsRowFunction="sum" dataDxfId="48" totalsRowDxfId="47"/>
  </tableColumns>
  <tableStyleInfo name="通讯簿" showFirstColumn="1" showLastColumn="1" showRowStripes="1" showColumnStripes="0"/>
  <extLst>
    <ext xmlns:x14="http://schemas.microsoft.com/office/spreadsheetml/2009/9/main" uri="{504A1905-F514-4f6f-8877-14C23A59335A}">
      <x14:table altTextSummary="在此表中输入礼品和捐赠的预计和实际支出。差额是自动计算的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31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CF256-A10A-4A5C-8FB4-95F27AB5BFA3}">
  <sheetPr>
    <tabColor theme="9" tint="-0.499984740745262"/>
  </sheetPr>
  <dimension ref="B1:B9"/>
  <sheetViews>
    <sheetView showGridLines="0" zoomScaleNormal="100" workbookViewId="0">
      <selection activeCell="D4" sqref="D4"/>
    </sheetView>
  </sheetViews>
  <sheetFormatPr defaultColWidth="8.69921875" defaultRowHeight="15" x14ac:dyDescent="0.35"/>
  <cols>
    <col min="1" max="1" width="1.3984375" style="1" customWidth="1"/>
    <col min="2" max="2" width="100.59765625" style="1" customWidth="1"/>
    <col min="3" max="3" width="2.59765625" style="1" customWidth="1"/>
    <col min="4" max="16384" width="8.69921875" style="1"/>
  </cols>
  <sheetData>
    <row r="1" spans="2:2" ht="19.95" customHeight="1" x14ac:dyDescent="0.35"/>
    <row r="2" spans="2:2" s="3" customFormat="1" ht="94.95" customHeight="1" x14ac:dyDescent="0.35">
      <c r="B2" s="2" t="s">
        <v>0</v>
      </c>
    </row>
    <row r="3" spans="2:2" ht="48.6" customHeight="1" x14ac:dyDescent="0.35">
      <c r="B3" s="4" t="s">
        <v>1</v>
      </c>
    </row>
    <row r="4" spans="2:2" ht="30" customHeight="1" x14ac:dyDescent="0.35">
      <c r="B4" s="5" t="s">
        <v>2</v>
      </c>
    </row>
    <row r="5" spans="2:2" ht="30" customHeight="1" x14ac:dyDescent="0.35">
      <c r="B5" s="5" t="s">
        <v>3</v>
      </c>
    </row>
    <row r="6" spans="2:2" ht="45.75" customHeight="1" x14ac:dyDescent="0.45">
      <c r="B6" s="6" t="s">
        <v>4</v>
      </c>
    </row>
    <row r="7" spans="2:2" ht="34.799999999999997" x14ac:dyDescent="0.35">
      <c r="B7" s="5" t="s">
        <v>5</v>
      </c>
    </row>
    <row r="8" spans="2:2" ht="10.199999999999999" customHeight="1" x14ac:dyDescent="0.35">
      <c r="B8" s="5"/>
    </row>
    <row r="9" spans="2:2" ht="34.799999999999997" x14ac:dyDescent="0.35">
      <c r="B9" s="5" t="s">
        <v>6</v>
      </c>
    </row>
  </sheetData>
  <phoneticPr fontId="25" type="noConversion"/>
  <pageMargins left="0.7" right="0.7" top="0.75" bottom="0.75" header="0.3" footer="0.3"/>
  <pageSetup paperSize="9" scale="9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 fitToPage="1"/>
  </sheetPr>
  <dimension ref="A1:K81"/>
  <sheetViews>
    <sheetView showGridLines="0" tabSelected="1" topLeftCell="A71" zoomScaleNormal="100" zoomScaleSheetLayoutView="30" workbookViewId="0">
      <selection activeCell="C37" sqref="C37"/>
    </sheetView>
  </sheetViews>
  <sheetFormatPr defaultColWidth="8.69921875" defaultRowHeight="15" x14ac:dyDescent="0.35"/>
  <cols>
    <col min="1" max="1" width="37.09765625" style="110" customWidth="1"/>
    <col min="2" max="2" width="30.59765625" style="9" customWidth="1"/>
    <col min="3" max="5" width="20.59765625" style="9" customWidth="1"/>
    <col min="6" max="6" width="15.59765625" style="9" customWidth="1"/>
    <col min="7" max="7" width="30.59765625" style="9" customWidth="1"/>
    <col min="8" max="10" width="20.59765625" style="9" customWidth="1"/>
    <col min="11" max="11" width="2.59765625" style="9" customWidth="1"/>
    <col min="12" max="16384" width="8.69921875" style="9"/>
  </cols>
  <sheetData>
    <row r="1" spans="1:11" s="7" customFormat="1" ht="19.8" customHeight="1" x14ac:dyDescent="0.35">
      <c r="A1" s="7" t="s">
        <v>7</v>
      </c>
    </row>
    <row r="2" spans="1:11" s="7" customFormat="1" ht="94.95" customHeight="1" x14ac:dyDescent="0.6">
      <c r="A2" s="109" t="s">
        <v>8</v>
      </c>
      <c r="B2" s="104" t="s">
        <v>19</v>
      </c>
      <c r="C2" s="104"/>
      <c r="D2" s="104"/>
      <c r="E2" s="104"/>
      <c r="F2" s="104"/>
      <c r="G2" s="104"/>
      <c r="H2" s="104"/>
      <c r="I2" s="8"/>
      <c r="J2" s="8"/>
    </row>
    <row r="3" spans="1:11" ht="15" customHeight="1" x14ac:dyDescent="0.35"/>
    <row r="4" spans="1:11" ht="30" customHeight="1" x14ac:dyDescent="0.35">
      <c r="A4" s="110" t="s">
        <v>9</v>
      </c>
      <c r="B4" s="106" t="s">
        <v>20</v>
      </c>
      <c r="C4" s="107"/>
      <c r="D4" s="10"/>
      <c r="E4" s="105" t="s">
        <v>93</v>
      </c>
      <c r="F4" s="105"/>
      <c r="G4" s="105"/>
      <c r="H4" s="98">
        <f>C7-J73</f>
        <v>-845</v>
      </c>
    </row>
    <row r="5" spans="1:11" ht="30" customHeight="1" x14ac:dyDescent="0.35">
      <c r="B5" s="11" t="s">
        <v>21</v>
      </c>
      <c r="C5" s="12">
        <v>8500</v>
      </c>
      <c r="E5" s="105"/>
      <c r="F5" s="105"/>
      <c r="G5" s="105"/>
      <c r="H5" s="98"/>
      <c r="I5" s="13"/>
    </row>
    <row r="6" spans="1:11" ht="30" customHeight="1" x14ac:dyDescent="0.35">
      <c r="B6" s="14" t="s">
        <v>22</v>
      </c>
      <c r="C6" s="15">
        <v>600</v>
      </c>
      <c r="E6" s="100" t="s">
        <v>94</v>
      </c>
      <c r="F6" s="100"/>
      <c r="G6" s="100"/>
      <c r="H6" s="99">
        <f>C12-J75</f>
        <v>-6652</v>
      </c>
      <c r="I6" s="13"/>
    </row>
    <row r="7" spans="1:11" ht="30" customHeight="1" x14ac:dyDescent="0.35">
      <c r="A7" s="110" t="s">
        <v>10</v>
      </c>
      <c r="B7" s="16" t="s">
        <v>23</v>
      </c>
      <c r="C7" s="17">
        <f>SUM(C5:C6)</f>
        <v>9100</v>
      </c>
      <c r="E7" s="100"/>
      <c r="F7" s="100"/>
      <c r="G7" s="100"/>
      <c r="H7" s="99"/>
      <c r="I7" s="13"/>
    </row>
    <row r="8" spans="1:11" ht="30" customHeight="1" x14ac:dyDescent="0.35">
      <c r="E8" s="96" t="s">
        <v>95</v>
      </c>
      <c r="F8" s="96"/>
      <c r="G8" s="96"/>
      <c r="H8" s="97">
        <f>H6-H4</f>
        <v>-5807</v>
      </c>
      <c r="I8" s="13"/>
    </row>
    <row r="9" spans="1:11" ht="30" customHeight="1" x14ac:dyDescent="0.35">
      <c r="A9" s="110" t="s">
        <v>11</v>
      </c>
      <c r="B9" s="106" t="s">
        <v>24</v>
      </c>
      <c r="C9" s="108"/>
      <c r="D9" s="10"/>
      <c r="E9" s="96"/>
      <c r="F9" s="96"/>
      <c r="G9" s="96"/>
      <c r="H9" s="97"/>
      <c r="I9" s="18"/>
    </row>
    <row r="10" spans="1:11" ht="30" customHeight="1" x14ac:dyDescent="0.35">
      <c r="B10" s="14" t="s">
        <v>21</v>
      </c>
      <c r="C10" s="15">
        <v>4000</v>
      </c>
      <c r="I10" s="13"/>
    </row>
    <row r="11" spans="1:11" ht="30" customHeight="1" x14ac:dyDescent="0.35">
      <c r="B11" s="19" t="s">
        <v>22</v>
      </c>
      <c r="C11" s="20">
        <v>300</v>
      </c>
      <c r="E11" s="13"/>
      <c r="H11" s="21"/>
      <c r="I11" s="13"/>
    </row>
    <row r="12" spans="1:11" ht="30" customHeight="1" x14ac:dyDescent="0.35">
      <c r="B12" s="16" t="s">
        <v>23</v>
      </c>
      <c r="C12" s="17">
        <f>SUM(C10:C11)</f>
        <v>4300</v>
      </c>
    </row>
    <row r="13" spans="1:11" ht="37.950000000000003" customHeight="1" x14ac:dyDescent="0.35">
      <c r="B13" s="22"/>
      <c r="C13" s="23"/>
    </row>
    <row r="14" spans="1:11" ht="30" customHeight="1" x14ac:dyDescent="0.6">
      <c r="A14" s="111"/>
      <c r="B14" s="24" t="s">
        <v>25</v>
      </c>
      <c r="C14" s="25"/>
      <c r="D14" s="26"/>
      <c r="E14" s="26"/>
      <c r="F14" s="27"/>
      <c r="G14" s="25" t="s">
        <v>64</v>
      </c>
      <c r="H14" s="25"/>
      <c r="I14" s="25"/>
      <c r="J14" s="25"/>
      <c r="K14" s="27"/>
    </row>
    <row r="15" spans="1:11" ht="48" customHeight="1" x14ac:dyDescent="0.4">
      <c r="A15" s="110" t="s">
        <v>12</v>
      </c>
      <c r="B15" s="28" t="s">
        <v>26</v>
      </c>
      <c r="C15" s="29" t="s">
        <v>61</v>
      </c>
      <c r="D15" s="29" t="s">
        <v>62</v>
      </c>
      <c r="E15" s="30" t="s">
        <v>63</v>
      </c>
      <c r="F15" s="31"/>
      <c r="G15" s="32" t="s">
        <v>26</v>
      </c>
      <c r="H15" s="29" t="s">
        <v>61</v>
      </c>
      <c r="I15" s="29" t="s">
        <v>62</v>
      </c>
      <c r="J15" s="30" t="s">
        <v>63</v>
      </c>
      <c r="K15" s="27"/>
    </row>
    <row r="16" spans="1:11" ht="30" customHeight="1" x14ac:dyDescent="0.4">
      <c r="B16" s="33" t="s">
        <v>27</v>
      </c>
      <c r="C16" s="34">
        <v>1000</v>
      </c>
      <c r="D16" s="34">
        <v>1000</v>
      </c>
      <c r="E16" s="35">
        <f>住房[[#This Row],[预计
成本]]-住房[[#This Row],[实际
成本]]</f>
        <v>0</v>
      </c>
      <c r="F16" s="31"/>
      <c r="G16" s="36" t="s">
        <v>65</v>
      </c>
      <c r="H16" s="37"/>
      <c r="I16" s="37"/>
      <c r="J16" s="38">
        <f>娱乐[[#This Row],[预计
成本]]-娱乐[[#This Row],[实际
成本]]</f>
        <v>0</v>
      </c>
      <c r="K16" s="27"/>
    </row>
    <row r="17" spans="1:11" ht="30" customHeight="1" x14ac:dyDescent="0.4">
      <c r="B17" s="39" t="s">
        <v>28</v>
      </c>
      <c r="C17" s="40">
        <v>54</v>
      </c>
      <c r="D17" s="40">
        <v>100</v>
      </c>
      <c r="E17" s="41">
        <f>住房[[#This Row],[预计
成本]]-住房[[#This Row],[实际
成本]]</f>
        <v>-46</v>
      </c>
      <c r="F17" s="31"/>
      <c r="G17" s="36" t="s">
        <v>66</v>
      </c>
      <c r="H17" s="37"/>
      <c r="I17" s="37"/>
      <c r="J17" s="38">
        <f>娱乐[[#This Row],[预计
成本]]-娱乐[[#This Row],[实际
成本]]</f>
        <v>0</v>
      </c>
      <c r="K17" s="27"/>
    </row>
    <row r="18" spans="1:11" ht="30" customHeight="1" x14ac:dyDescent="0.4">
      <c r="B18" s="39" t="s">
        <v>29</v>
      </c>
      <c r="C18" s="40">
        <v>44</v>
      </c>
      <c r="D18" s="40">
        <v>56</v>
      </c>
      <c r="E18" s="41">
        <f>住房[[#This Row],[预计
成本]]-住房[[#This Row],[实际
成本]]</f>
        <v>-12</v>
      </c>
      <c r="F18" s="31"/>
      <c r="G18" s="36" t="s">
        <v>67</v>
      </c>
      <c r="H18" s="37"/>
      <c r="I18" s="37"/>
      <c r="J18" s="38">
        <f>娱乐[[#This Row],[预计
成本]]-娱乐[[#This Row],[实际
成本]]</f>
        <v>0</v>
      </c>
      <c r="K18" s="27"/>
    </row>
    <row r="19" spans="1:11" ht="30" customHeight="1" x14ac:dyDescent="0.4">
      <c r="B19" s="39" t="s">
        <v>30</v>
      </c>
      <c r="C19" s="40">
        <v>22</v>
      </c>
      <c r="D19" s="40">
        <v>28</v>
      </c>
      <c r="E19" s="41">
        <f>住房[[#This Row],[预计
成本]]-住房[[#This Row],[实际
成本]]</f>
        <v>-6</v>
      </c>
      <c r="F19" s="31"/>
      <c r="G19" s="36" t="s">
        <v>68</v>
      </c>
      <c r="H19" s="37"/>
      <c r="I19" s="37"/>
      <c r="J19" s="38">
        <f>娱乐[[#This Row],[预计
成本]]-娱乐[[#This Row],[实际
成本]]</f>
        <v>0</v>
      </c>
      <c r="K19" s="27"/>
    </row>
    <row r="20" spans="1:11" ht="30" customHeight="1" x14ac:dyDescent="0.4">
      <c r="B20" s="39" t="s">
        <v>31</v>
      </c>
      <c r="C20" s="40">
        <v>8</v>
      </c>
      <c r="D20" s="40">
        <v>8</v>
      </c>
      <c r="E20" s="41">
        <f>住房[[#This Row],[预计
成本]]-住房[[#This Row],[实际
成本]]</f>
        <v>0</v>
      </c>
      <c r="F20" s="31"/>
      <c r="G20" s="36" t="s">
        <v>69</v>
      </c>
      <c r="H20" s="37"/>
      <c r="I20" s="37"/>
      <c r="J20" s="38">
        <f>娱乐[[#This Row],[预计
成本]]-娱乐[[#This Row],[实际
成本]]</f>
        <v>0</v>
      </c>
      <c r="K20" s="27"/>
    </row>
    <row r="21" spans="1:11" ht="30" customHeight="1" x14ac:dyDescent="0.4">
      <c r="B21" s="39" t="s">
        <v>32</v>
      </c>
      <c r="C21" s="40">
        <v>34</v>
      </c>
      <c r="D21" s="40">
        <v>34</v>
      </c>
      <c r="E21" s="41">
        <f>住房[[#This Row],[预计
成本]]-住房[[#This Row],[实际
成本]]</f>
        <v>0</v>
      </c>
      <c r="F21" s="31"/>
      <c r="G21" s="36" t="s">
        <v>70</v>
      </c>
      <c r="H21" s="37"/>
      <c r="I21" s="37"/>
      <c r="J21" s="38">
        <f>娱乐[[#This Row],[预计
成本]]-娱乐[[#This Row],[实际
成本]]</f>
        <v>0</v>
      </c>
      <c r="K21" s="27"/>
    </row>
    <row r="22" spans="1:11" ht="30" customHeight="1" x14ac:dyDescent="0.4">
      <c r="B22" s="39" t="s">
        <v>33</v>
      </c>
      <c r="C22" s="40">
        <v>10</v>
      </c>
      <c r="D22" s="40">
        <v>10</v>
      </c>
      <c r="E22" s="41">
        <f>住房[[#This Row],[预计
成本]]-住房[[#This Row],[实际
成本]]</f>
        <v>0</v>
      </c>
      <c r="F22" s="31"/>
      <c r="G22" s="36" t="s">
        <v>36</v>
      </c>
      <c r="H22" s="37"/>
      <c r="I22" s="37"/>
      <c r="J22" s="38">
        <f>娱乐[[#This Row],[预计
成本]]-娱乐[[#This Row],[实际
成本]]</f>
        <v>0</v>
      </c>
      <c r="K22" s="27"/>
    </row>
    <row r="23" spans="1:11" ht="30" customHeight="1" x14ac:dyDescent="0.4">
      <c r="B23" s="39" t="s">
        <v>34</v>
      </c>
      <c r="C23" s="40">
        <v>23</v>
      </c>
      <c r="D23" s="40">
        <v>0</v>
      </c>
      <c r="E23" s="41">
        <f>住房[[#This Row],[预计
成本]]-住房[[#This Row],[实际
成本]]</f>
        <v>23</v>
      </c>
      <c r="F23" s="31"/>
      <c r="G23" s="36" t="s">
        <v>36</v>
      </c>
      <c r="H23" s="37"/>
      <c r="I23" s="37"/>
      <c r="J23" s="38">
        <f>娱乐[[#This Row],[预计
成本]]-娱乐[[#This Row],[实际
成本]]</f>
        <v>0</v>
      </c>
      <c r="K23" s="27"/>
    </row>
    <row r="24" spans="1:11" ht="30" customHeight="1" x14ac:dyDescent="0.4">
      <c r="B24" s="39" t="s">
        <v>35</v>
      </c>
      <c r="C24" s="40">
        <v>0</v>
      </c>
      <c r="D24" s="40">
        <v>0</v>
      </c>
      <c r="E24" s="41">
        <f>住房[[#This Row],[预计
成本]]-住房[[#This Row],[实际
成本]]</f>
        <v>0</v>
      </c>
      <c r="F24" s="31"/>
      <c r="G24" s="36" t="s">
        <v>36</v>
      </c>
      <c r="H24" s="37"/>
      <c r="I24" s="37"/>
      <c r="J24" s="38">
        <f>娱乐[[#This Row],[预计
成本]]-娱乐[[#This Row],[实际
成本]]</f>
        <v>0</v>
      </c>
      <c r="K24" s="27"/>
    </row>
    <row r="25" spans="1:11" ht="30" customHeight="1" x14ac:dyDescent="0.4">
      <c r="B25" s="42" t="s">
        <v>36</v>
      </c>
      <c r="C25" s="43">
        <v>0</v>
      </c>
      <c r="D25" s="43">
        <v>0</v>
      </c>
      <c r="E25" s="44">
        <f>住房[[#This Row],[预计
成本]]-住房[[#This Row],[实际
成本]]</f>
        <v>0</v>
      </c>
      <c r="F25" s="31"/>
      <c r="G25" s="45" t="s">
        <v>37</v>
      </c>
      <c r="H25" s="46"/>
      <c r="I25" s="46"/>
      <c r="J25" s="47">
        <f>SUBTOTAL(109,娱乐[差额])</f>
        <v>0</v>
      </c>
      <c r="K25" s="27"/>
    </row>
    <row r="26" spans="1:11" ht="30" customHeight="1" x14ac:dyDescent="0.4">
      <c r="A26" s="112"/>
      <c r="B26" s="48" t="s">
        <v>37</v>
      </c>
      <c r="C26" s="49"/>
      <c r="D26" s="49"/>
      <c r="E26" s="50">
        <f>SUBTOTAL(109,住房[差额])</f>
        <v>-41</v>
      </c>
      <c r="F26" s="31"/>
      <c r="G26" s="95"/>
      <c r="H26" s="95"/>
      <c r="I26" s="95"/>
      <c r="J26" s="95"/>
    </row>
    <row r="27" spans="1:11" ht="37.950000000000003" customHeight="1" x14ac:dyDescent="0.4">
      <c r="A27" s="112"/>
      <c r="B27" s="51"/>
      <c r="C27" s="52"/>
      <c r="D27" s="52"/>
      <c r="E27" s="52"/>
      <c r="F27" s="31"/>
      <c r="G27" s="53"/>
      <c r="H27" s="53"/>
      <c r="I27" s="53"/>
      <c r="J27" s="53"/>
    </row>
    <row r="28" spans="1:11" ht="30" customHeight="1" x14ac:dyDescent="0.4">
      <c r="B28" s="101" t="s">
        <v>38</v>
      </c>
      <c r="C28" s="101"/>
      <c r="D28" s="101"/>
      <c r="E28" s="101"/>
      <c r="F28" s="31"/>
      <c r="G28" s="102" t="s">
        <v>71</v>
      </c>
      <c r="H28" s="102"/>
      <c r="I28" s="102"/>
      <c r="J28" s="102"/>
    </row>
    <row r="29" spans="1:11" ht="48" customHeight="1" x14ac:dyDescent="0.4">
      <c r="B29" s="54" t="s">
        <v>26</v>
      </c>
      <c r="C29" s="29" t="s">
        <v>61</v>
      </c>
      <c r="D29" s="29" t="s">
        <v>62</v>
      </c>
      <c r="E29" s="30" t="s">
        <v>63</v>
      </c>
      <c r="F29" s="55"/>
      <c r="G29" s="56" t="s">
        <v>26</v>
      </c>
      <c r="H29" s="57" t="s">
        <v>61</v>
      </c>
      <c r="I29" s="57" t="s">
        <v>62</v>
      </c>
      <c r="J29" s="58" t="s">
        <v>63</v>
      </c>
    </row>
    <row r="30" spans="1:11" ht="30" customHeight="1" x14ac:dyDescent="0.4">
      <c r="A30" s="110" t="s">
        <v>13</v>
      </c>
      <c r="B30" s="36" t="s">
        <v>39</v>
      </c>
      <c r="C30" s="37">
        <v>3000</v>
      </c>
      <c r="D30" s="37">
        <v>3500</v>
      </c>
      <c r="E30" s="38">
        <f>交通[[#This Row],[预计
成本]]-交通[[#This Row],[实际
成本]]</f>
        <v>-500</v>
      </c>
      <c r="F30" s="55"/>
      <c r="G30" s="36" t="s">
        <v>72</v>
      </c>
      <c r="H30" s="37"/>
      <c r="I30" s="37"/>
      <c r="J30" s="38">
        <f>贷款[[#This Row],[预计
成本]]-贷款[[#This Row],[实际
成本]]</f>
        <v>0</v>
      </c>
    </row>
    <row r="31" spans="1:11" ht="30" customHeight="1" x14ac:dyDescent="0.4">
      <c r="B31" s="36" t="s">
        <v>40</v>
      </c>
      <c r="C31" s="37">
        <v>200</v>
      </c>
      <c r="D31" s="37">
        <v>100</v>
      </c>
      <c r="E31" s="38">
        <f>交通[[#This Row],[预计
成本]]-交通[[#This Row],[实际
成本]]</f>
        <v>100</v>
      </c>
      <c r="F31" s="55"/>
      <c r="G31" s="36" t="s">
        <v>73</v>
      </c>
      <c r="H31" s="37"/>
      <c r="I31" s="37"/>
      <c r="J31" s="38">
        <f>贷款[[#This Row],[预计
成本]]-贷款[[#This Row],[实际
成本]]</f>
        <v>0</v>
      </c>
    </row>
    <row r="32" spans="1:11" ht="30" customHeight="1" x14ac:dyDescent="0.4">
      <c r="B32" s="36" t="s">
        <v>41</v>
      </c>
      <c r="C32" s="37">
        <v>250</v>
      </c>
      <c r="D32" s="37">
        <v>216</v>
      </c>
      <c r="E32" s="38">
        <f>交通[[#This Row],[预计
成本]]-交通[[#This Row],[实际
成本]]</f>
        <v>34</v>
      </c>
      <c r="F32" s="55"/>
      <c r="G32" s="36" t="s">
        <v>74</v>
      </c>
      <c r="H32" s="37"/>
      <c r="I32" s="37"/>
      <c r="J32" s="38">
        <f>贷款[[#This Row],[预计
成本]]-贷款[[#This Row],[实际
成本]]</f>
        <v>0</v>
      </c>
    </row>
    <row r="33" spans="1:10" ht="30" customHeight="1" x14ac:dyDescent="0.4">
      <c r="B33" s="36" t="s">
        <v>42</v>
      </c>
      <c r="C33" s="37">
        <v>1000</v>
      </c>
      <c r="D33" s="37">
        <v>1000</v>
      </c>
      <c r="E33" s="38">
        <f>交通[[#This Row],[预计
成本]]-交通[[#This Row],[实际
成本]]</f>
        <v>0</v>
      </c>
      <c r="F33" s="55"/>
      <c r="G33" s="36" t="s">
        <v>74</v>
      </c>
      <c r="H33" s="37"/>
      <c r="I33" s="37"/>
      <c r="J33" s="38">
        <f>贷款[[#This Row],[预计
成本]]-贷款[[#This Row],[实际
成本]]</f>
        <v>0</v>
      </c>
    </row>
    <row r="34" spans="1:10" ht="30" customHeight="1" x14ac:dyDescent="0.4">
      <c r="B34" s="36" t="s">
        <v>43</v>
      </c>
      <c r="C34" s="37">
        <v>500</v>
      </c>
      <c r="D34" s="37">
        <v>600</v>
      </c>
      <c r="E34" s="38">
        <f>交通[[#This Row],[预计
成本]]-交通[[#This Row],[实际
成本]]</f>
        <v>-100</v>
      </c>
      <c r="F34" s="55"/>
      <c r="G34" s="36" t="s">
        <v>74</v>
      </c>
      <c r="H34" s="37"/>
      <c r="I34" s="37"/>
      <c r="J34" s="38">
        <f>贷款[[#This Row],[预计
成本]]-贷款[[#This Row],[实际
成本]]</f>
        <v>0</v>
      </c>
    </row>
    <row r="35" spans="1:10" ht="30" customHeight="1" x14ac:dyDescent="0.4">
      <c r="B35" s="36" t="s">
        <v>44</v>
      </c>
      <c r="C35" s="37">
        <v>1800</v>
      </c>
      <c r="D35" s="37">
        <v>2000</v>
      </c>
      <c r="E35" s="38">
        <f>交通[[#This Row],[预计
成本]]-交通[[#This Row],[实际
成本]]</f>
        <v>-200</v>
      </c>
      <c r="F35" s="55"/>
      <c r="G35" s="36" t="s">
        <v>36</v>
      </c>
      <c r="H35" s="37"/>
      <c r="I35" s="37"/>
      <c r="J35" s="38">
        <f>贷款[[#This Row],[预计
成本]]-贷款[[#This Row],[实际
成本]]</f>
        <v>0</v>
      </c>
    </row>
    <row r="36" spans="1:10" ht="30" customHeight="1" x14ac:dyDescent="0.4">
      <c r="B36" s="36" t="s">
        <v>36</v>
      </c>
      <c r="C36" s="37">
        <v>2000</v>
      </c>
      <c r="D36" s="37">
        <v>2300</v>
      </c>
      <c r="E36" s="38">
        <f>交通[[#This Row],[预计
成本]]-交通[[#This Row],[实际
成本]]</f>
        <v>-300</v>
      </c>
      <c r="F36" s="55"/>
      <c r="G36" s="59" t="s">
        <v>37</v>
      </c>
      <c r="H36" s="60"/>
      <c r="I36" s="60"/>
      <c r="J36" s="61">
        <f>SUBTOTAL(109,贷款[差额])</f>
        <v>0</v>
      </c>
    </row>
    <row r="37" spans="1:10" ht="30" customHeight="1" x14ac:dyDescent="0.4">
      <c r="B37" s="59" t="s">
        <v>37</v>
      </c>
      <c r="C37" s="62">
        <f>SUBTOTAL(109,交通[预计
成本])</f>
        <v>8750</v>
      </c>
      <c r="D37" s="62">
        <f>SUBTOTAL(101,交通[实际
成本])</f>
        <v>1388</v>
      </c>
      <c r="E37" s="63">
        <f>SUBTOTAL(109,交通[差额])</f>
        <v>-966</v>
      </c>
      <c r="F37" s="55"/>
      <c r="G37" s="51"/>
      <c r="H37" s="64"/>
      <c r="I37" s="64"/>
      <c r="J37" s="64"/>
    </row>
    <row r="38" spans="1:10" ht="37.950000000000003" customHeight="1" x14ac:dyDescent="0.4">
      <c r="B38" s="65"/>
      <c r="C38" s="66"/>
      <c r="D38" s="66"/>
      <c r="E38" s="52"/>
      <c r="F38" s="55"/>
      <c r="G38" s="95"/>
      <c r="H38" s="95"/>
      <c r="I38" s="95"/>
      <c r="J38" s="95"/>
    </row>
    <row r="39" spans="1:10" ht="30" customHeight="1" x14ac:dyDescent="0.4">
      <c r="B39" s="102" t="s">
        <v>41</v>
      </c>
      <c r="C39" s="102"/>
      <c r="D39" s="102"/>
      <c r="E39" s="102"/>
      <c r="F39" s="55"/>
      <c r="G39" s="102" t="s">
        <v>75</v>
      </c>
      <c r="H39" s="102"/>
      <c r="I39" s="102"/>
      <c r="J39" s="102"/>
    </row>
    <row r="40" spans="1:10" ht="48" customHeight="1" x14ac:dyDescent="0.4">
      <c r="B40" s="56" t="s">
        <v>26</v>
      </c>
      <c r="C40" s="57" t="s">
        <v>61</v>
      </c>
      <c r="D40" s="57" t="s">
        <v>62</v>
      </c>
      <c r="E40" s="58" t="s">
        <v>63</v>
      </c>
      <c r="F40" s="55"/>
      <c r="G40" s="32" t="s">
        <v>26</v>
      </c>
      <c r="H40" s="29" t="s">
        <v>61</v>
      </c>
      <c r="I40" s="29" t="s">
        <v>62</v>
      </c>
      <c r="J40" s="30" t="s">
        <v>63</v>
      </c>
    </row>
    <row r="41" spans="1:10" ht="30" customHeight="1" x14ac:dyDescent="0.4">
      <c r="B41" s="36" t="s">
        <v>45</v>
      </c>
      <c r="C41" s="37"/>
      <c r="D41" s="37"/>
      <c r="E41" s="38">
        <f>保险[[#This Row],[预计
成本]]-保险[[#This Row],[实际
成本]]</f>
        <v>0</v>
      </c>
      <c r="F41" s="55"/>
      <c r="G41" s="36" t="s">
        <v>76</v>
      </c>
      <c r="H41" s="37"/>
      <c r="I41" s="37"/>
      <c r="J41" s="38">
        <f>税款[[#This Row],[预计
成本]]-税款[[#This Row],[实际
成本]]</f>
        <v>0</v>
      </c>
    </row>
    <row r="42" spans="1:10" ht="30" customHeight="1" x14ac:dyDescent="0.4">
      <c r="A42" s="110" t="s">
        <v>14</v>
      </c>
      <c r="B42" s="36" t="s">
        <v>46</v>
      </c>
      <c r="C42" s="37"/>
      <c r="D42" s="37"/>
      <c r="E42" s="38">
        <f>保险[[#This Row],[预计
成本]]-保险[[#This Row],[实际
成本]]</f>
        <v>0</v>
      </c>
      <c r="F42" s="55"/>
      <c r="G42" s="36" t="s">
        <v>77</v>
      </c>
      <c r="H42" s="37"/>
      <c r="I42" s="37"/>
      <c r="J42" s="38">
        <f>税款[[#This Row],[预计
成本]]-税款[[#This Row],[实际
成本]]</f>
        <v>0</v>
      </c>
    </row>
    <row r="43" spans="1:10" ht="30" customHeight="1" x14ac:dyDescent="0.4">
      <c r="B43" s="36" t="s">
        <v>47</v>
      </c>
      <c r="C43" s="37"/>
      <c r="D43" s="37"/>
      <c r="E43" s="38">
        <f>保险[[#This Row],[预计
成本]]-保险[[#This Row],[实际
成本]]</f>
        <v>0</v>
      </c>
      <c r="F43" s="55"/>
      <c r="G43" s="36" t="s">
        <v>78</v>
      </c>
      <c r="H43" s="37"/>
      <c r="I43" s="37"/>
      <c r="J43" s="38">
        <f>税款[[#This Row],[预计
成本]]-税款[[#This Row],[实际
成本]]</f>
        <v>0</v>
      </c>
    </row>
    <row r="44" spans="1:10" ht="30" customHeight="1" x14ac:dyDescent="0.4">
      <c r="B44" s="36" t="s">
        <v>36</v>
      </c>
      <c r="C44" s="37"/>
      <c r="D44" s="37"/>
      <c r="E44" s="38">
        <f>保险[[#This Row],[预计
成本]]-保险[[#This Row],[实际
成本]]</f>
        <v>0</v>
      </c>
      <c r="F44" s="55"/>
      <c r="G44" s="36" t="s">
        <v>36</v>
      </c>
      <c r="H44" s="37"/>
      <c r="I44" s="37"/>
      <c r="J44" s="38">
        <f>税款[[#This Row],[预计
成本]]-税款[[#This Row],[实际
成本]]</f>
        <v>0</v>
      </c>
    </row>
    <row r="45" spans="1:10" ht="30" customHeight="1" x14ac:dyDescent="0.4">
      <c r="B45" s="59" t="s">
        <v>37</v>
      </c>
      <c r="C45" s="67"/>
      <c r="D45" s="67"/>
      <c r="E45" s="61">
        <f>SUBTOTAL(109,保险[差额])</f>
        <v>0</v>
      </c>
      <c r="F45" s="55"/>
      <c r="G45" s="59" t="s">
        <v>37</v>
      </c>
      <c r="H45" s="60"/>
      <c r="I45" s="60"/>
      <c r="J45" s="61">
        <f>SUBTOTAL(109,税款[差额])</f>
        <v>0</v>
      </c>
    </row>
    <row r="46" spans="1:10" ht="37.950000000000003" customHeight="1" x14ac:dyDescent="0.4">
      <c r="B46" s="68"/>
      <c r="C46" s="69"/>
      <c r="D46" s="69"/>
      <c r="E46" s="70"/>
      <c r="F46" s="55"/>
      <c r="G46" s="95"/>
      <c r="H46" s="95"/>
      <c r="I46" s="95"/>
      <c r="J46" s="95"/>
    </row>
    <row r="47" spans="1:10" ht="30" customHeight="1" x14ac:dyDescent="0.4">
      <c r="B47" s="101" t="s">
        <v>48</v>
      </c>
      <c r="C47" s="101"/>
      <c r="D47" s="101"/>
      <c r="E47" s="101"/>
      <c r="F47" s="55"/>
      <c r="G47" s="102" t="s">
        <v>79</v>
      </c>
      <c r="H47" s="102"/>
      <c r="I47" s="102"/>
      <c r="J47" s="102"/>
    </row>
    <row r="48" spans="1:10" ht="49.95" customHeight="1" x14ac:dyDescent="0.4">
      <c r="B48" s="71" t="s">
        <v>26</v>
      </c>
      <c r="C48" s="29" t="s">
        <v>61</v>
      </c>
      <c r="D48" s="29" t="s">
        <v>62</v>
      </c>
      <c r="E48" s="30" t="s">
        <v>63</v>
      </c>
      <c r="F48" s="55"/>
      <c r="G48" s="32" t="s">
        <v>26</v>
      </c>
      <c r="H48" s="29" t="s">
        <v>61</v>
      </c>
      <c r="I48" s="29" t="s">
        <v>62</v>
      </c>
      <c r="J48" s="30" t="s">
        <v>63</v>
      </c>
    </row>
    <row r="49" spans="1:10" ht="30" customHeight="1" x14ac:dyDescent="0.4">
      <c r="B49" s="36" t="s">
        <v>49</v>
      </c>
      <c r="C49" s="37"/>
      <c r="D49" s="37"/>
      <c r="E49" s="38">
        <f>食品[[#This Row],[预计
成本]]-食品[[#This Row],[实际
成本]]</f>
        <v>0</v>
      </c>
      <c r="F49" s="55"/>
      <c r="G49" s="72" t="s">
        <v>80</v>
      </c>
      <c r="H49" s="73"/>
      <c r="I49" s="73"/>
      <c r="J49" s="74">
        <f>存款[[#This Row],[预计
成本]]-存款[[#This Row],[实际
成本]]</f>
        <v>0</v>
      </c>
    </row>
    <row r="50" spans="1:10" ht="30" customHeight="1" x14ac:dyDescent="0.4">
      <c r="B50" s="36" t="s">
        <v>50</v>
      </c>
      <c r="C50" s="37"/>
      <c r="D50" s="37"/>
      <c r="E50" s="38">
        <f>食品[[#This Row],[预计
成本]]-食品[[#This Row],[实际
成本]]</f>
        <v>0</v>
      </c>
      <c r="F50" s="55"/>
      <c r="G50" s="36" t="s">
        <v>81</v>
      </c>
      <c r="H50" s="37"/>
      <c r="I50" s="37"/>
      <c r="J50" s="38">
        <f>存款[[#This Row],[预计
成本]]-存款[[#This Row],[实际
成本]]</f>
        <v>0</v>
      </c>
    </row>
    <row r="51" spans="1:10" ht="30" customHeight="1" x14ac:dyDescent="0.4">
      <c r="A51" s="110" t="s">
        <v>15</v>
      </c>
      <c r="B51" s="36" t="s">
        <v>36</v>
      </c>
      <c r="C51" s="37"/>
      <c r="D51" s="37"/>
      <c r="E51" s="38">
        <f>食品[[#This Row],[预计
成本]]-食品[[#This Row],[实际
成本]]</f>
        <v>0</v>
      </c>
      <c r="F51" s="55"/>
      <c r="G51" s="36" t="s">
        <v>36</v>
      </c>
      <c r="H51" s="37"/>
      <c r="I51" s="37"/>
      <c r="J51" s="38">
        <f>存款[[#This Row],[预计
成本]]-存款[[#This Row],[实际
成本]]</f>
        <v>0</v>
      </c>
    </row>
    <row r="52" spans="1:10" ht="30" customHeight="1" x14ac:dyDescent="0.4">
      <c r="B52" s="45" t="s">
        <v>37</v>
      </c>
      <c r="C52" s="75"/>
      <c r="D52" s="75"/>
      <c r="E52" s="47">
        <f>SUBTOTAL(109,食品[差额])</f>
        <v>0</v>
      </c>
      <c r="F52" s="55"/>
      <c r="G52" s="76" t="s">
        <v>37</v>
      </c>
      <c r="H52" s="77"/>
      <c r="I52" s="77"/>
      <c r="J52" s="78">
        <f>SUBTOTAL(109,存款[差额])</f>
        <v>0</v>
      </c>
    </row>
    <row r="53" spans="1:10" ht="37.950000000000003" customHeight="1" x14ac:dyDescent="0.4">
      <c r="B53" s="79"/>
      <c r="C53" s="64"/>
      <c r="D53" s="64"/>
      <c r="E53" s="64"/>
      <c r="F53" s="55"/>
      <c r="G53" s="80"/>
      <c r="H53" s="81"/>
      <c r="I53" s="81"/>
      <c r="J53" s="81"/>
    </row>
    <row r="54" spans="1:10" ht="30" customHeight="1" x14ac:dyDescent="0.4">
      <c r="B54" s="101" t="s">
        <v>51</v>
      </c>
      <c r="C54" s="101"/>
      <c r="D54" s="101"/>
      <c r="E54" s="101"/>
      <c r="F54" s="55"/>
      <c r="G54" s="102" t="s">
        <v>82</v>
      </c>
      <c r="H54" s="102"/>
      <c r="I54" s="102"/>
      <c r="J54" s="102"/>
    </row>
    <row r="55" spans="1:10" ht="48" customHeight="1" x14ac:dyDescent="0.4">
      <c r="B55" s="82" t="s">
        <v>26</v>
      </c>
      <c r="C55" s="57" t="s">
        <v>61</v>
      </c>
      <c r="D55" s="57" t="s">
        <v>62</v>
      </c>
      <c r="E55" s="58" t="s">
        <v>63</v>
      </c>
      <c r="F55" s="55"/>
      <c r="G55" s="28" t="s">
        <v>26</v>
      </c>
      <c r="H55" s="29" t="s">
        <v>61</v>
      </c>
      <c r="I55" s="29" t="s">
        <v>62</v>
      </c>
      <c r="J55" s="30" t="s">
        <v>63</v>
      </c>
    </row>
    <row r="56" spans="1:10" ht="30" customHeight="1" x14ac:dyDescent="0.4">
      <c r="B56" s="72" t="s">
        <v>48</v>
      </c>
      <c r="C56" s="73"/>
      <c r="D56" s="73"/>
      <c r="E56" s="74">
        <f>宠物[[#This Row],[预计
成本]]-宠物[[#This Row],[实际
成本]]</f>
        <v>0</v>
      </c>
      <c r="F56" s="55"/>
      <c r="G56" s="72" t="s">
        <v>83</v>
      </c>
      <c r="H56" s="73"/>
      <c r="I56" s="73"/>
      <c r="J56" s="74">
        <f>礼品[[#This Row],[预计
成本]]-礼品[[#This Row],[实际
成本]]</f>
        <v>0</v>
      </c>
    </row>
    <row r="57" spans="1:10" ht="30" customHeight="1" x14ac:dyDescent="0.4">
      <c r="B57" s="36" t="s">
        <v>52</v>
      </c>
      <c r="C57" s="37"/>
      <c r="D57" s="37"/>
      <c r="E57" s="38">
        <f>宠物[[#This Row],[预计
成本]]-宠物[[#This Row],[实际
成本]]</f>
        <v>0</v>
      </c>
      <c r="F57" s="55"/>
      <c r="G57" s="36" t="s">
        <v>84</v>
      </c>
      <c r="H57" s="37"/>
      <c r="I57" s="37"/>
      <c r="J57" s="38">
        <f>礼品[[#This Row],[预计
成本]]-礼品[[#This Row],[实际
成本]]</f>
        <v>0</v>
      </c>
    </row>
    <row r="58" spans="1:10" ht="30" customHeight="1" x14ac:dyDescent="0.4">
      <c r="B58" s="36" t="s">
        <v>53</v>
      </c>
      <c r="C58" s="37"/>
      <c r="D58" s="37"/>
      <c r="E58" s="38">
        <f>宠物[[#This Row],[预计
成本]]-宠物[[#This Row],[实际
成本]]</f>
        <v>0</v>
      </c>
      <c r="F58" s="55"/>
      <c r="G58" s="36" t="s">
        <v>85</v>
      </c>
      <c r="H58" s="37"/>
      <c r="I58" s="37"/>
      <c r="J58" s="38">
        <f>礼品[[#This Row],[预计
成本]]-礼品[[#This Row],[实际
成本]]</f>
        <v>0</v>
      </c>
    </row>
    <row r="59" spans="1:10" ht="30" customHeight="1" x14ac:dyDescent="0.4">
      <c r="A59" s="110" t="s">
        <v>16</v>
      </c>
      <c r="B59" s="36" t="s">
        <v>54</v>
      </c>
      <c r="C59" s="37"/>
      <c r="D59" s="37"/>
      <c r="E59" s="38">
        <f>宠物[[#This Row],[预计
成本]]-宠物[[#This Row],[实际
成本]]</f>
        <v>0</v>
      </c>
      <c r="F59" s="55"/>
      <c r="G59" s="45" t="s">
        <v>37</v>
      </c>
      <c r="H59" s="75"/>
      <c r="I59" s="75"/>
      <c r="J59" s="47">
        <f>SUBTOTAL(109,礼品[差额])</f>
        <v>0</v>
      </c>
    </row>
    <row r="60" spans="1:10" ht="30" customHeight="1" x14ac:dyDescent="0.4">
      <c r="B60" s="36" t="s">
        <v>36</v>
      </c>
      <c r="C60" s="37"/>
      <c r="D60" s="37"/>
      <c r="E60" s="38">
        <f>宠物[[#This Row],[预计
成本]]-宠物[[#This Row],[实际
成本]]</f>
        <v>0</v>
      </c>
      <c r="F60" s="55"/>
      <c r="G60" s="51"/>
      <c r="H60" s="66"/>
      <c r="I60" s="66"/>
      <c r="J60" s="52"/>
    </row>
    <row r="61" spans="1:10" ht="30" customHeight="1" x14ac:dyDescent="0.4">
      <c r="B61" s="45" t="s">
        <v>37</v>
      </c>
      <c r="C61" s="83"/>
      <c r="D61" s="83"/>
      <c r="E61" s="84">
        <f>SUBTOTAL(109,宠物[差额])</f>
        <v>0</v>
      </c>
      <c r="F61" s="55"/>
      <c r="G61" s="51"/>
      <c r="H61" s="66"/>
      <c r="I61" s="66"/>
      <c r="J61" s="52"/>
    </row>
    <row r="62" spans="1:10" ht="37.950000000000003" customHeight="1" x14ac:dyDescent="0.4">
      <c r="B62" s="65"/>
      <c r="C62" s="85"/>
      <c r="D62" s="85"/>
      <c r="E62" s="85"/>
      <c r="F62" s="55"/>
      <c r="G62" s="86"/>
      <c r="H62" s="66"/>
      <c r="I62" s="66"/>
      <c r="J62" s="66"/>
    </row>
    <row r="63" spans="1:10" ht="30" customHeight="1" x14ac:dyDescent="0.4">
      <c r="B63" s="103" t="s">
        <v>55</v>
      </c>
      <c r="C63" s="103"/>
      <c r="D63" s="103"/>
      <c r="E63" s="103"/>
      <c r="F63" s="55"/>
      <c r="G63" s="101" t="s">
        <v>86</v>
      </c>
      <c r="H63" s="101"/>
      <c r="I63" s="101"/>
      <c r="J63" s="101"/>
    </row>
    <row r="64" spans="1:10" ht="48" customHeight="1" x14ac:dyDescent="0.4">
      <c r="B64" s="32" t="s">
        <v>26</v>
      </c>
      <c r="C64" s="29" t="s">
        <v>61</v>
      </c>
      <c r="D64" s="29" t="s">
        <v>62</v>
      </c>
      <c r="E64" s="30" t="s">
        <v>63</v>
      </c>
      <c r="F64" s="55"/>
      <c r="G64" s="87" t="s">
        <v>86</v>
      </c>
      <c r="H64" s="29" t="s">
        <v>61</v>
      </c>
      <c r="I64" s="29" t="s">
        <v>62</v>
      </c>
      <c r="J64" s="30" t="s">
        <v>63</v>
      </c>
    </row>
    <row r="65" spans="1:10" ht="30" customHeight="1" x14ac:dyDescent="0.4">
      <c r="B65" s="72" t="s">
        <v>52</v>
      </c>
      <c r="C65" s="73"/>
      <c r="D65" s="73"/>
      <c r="E65" s="74">
        <f>个人护理[[#This Row],[预计
成本]]-个人护理[[#This Row],[实际
成本]]</f>
        <v>0</v>
      </c>
      <c r="F65" s="55"/>
      <c r="G65" s="72" t="s">
        <v>87</v>
      </c>
      <c r="H65" s="73"/>
      <c r="I65" s="73"/>
      <c r="J65" s="74">
        <f>法务[[#This Row],[预计
成本]]-法务[[#This Row],[实际
成本]]</f>
        <v>0</v>
      </c>
    </row>
    <row r="66" spans="1:10" ht="30" customHeight="1" x14ac:dyDescent="0.4">
      <c r="B66" s="36" t="s">
        <v>56</v>
      </c>
      <c r="C66" s="37"/>
      <c r="D66" s="37"/>
      <c r="E66" s="38">
        <f>个人护理[[#This Row],[预计
成本]]-个人护理[[#This Row],[实际
成本]]</f>
        <v>0</v>
      </c>
      <c r="F66" s="55"/>
      <c r="G66" s="36" t="s">
        <v>88</v>
      </c>
      <c r="H66" s="37"/>
      <c r="I66" s="37"/>
      <c r="J66" s="38">
        <f>法务[[#This Row],[预计
成本]]-法务[[#This Row],[实际
成本]]</f>
        <v>0</v>
      </c>
    </row>
    <row r="67" spans="1:10" ht="30" customHeight="1" x14ac:dyDescent="0.4">
      <c r="B67" s="36" t="s">
        <v>57</v>
      </c>
      <c r="C67" s="37"/>
      <c r="D67" s="37"/>
      <c r="E67" s="38">
        <f>个人护理[[#This Row],[预计
成本]]-个人护理[[#This Row],[实际
成本]]</f>
        <v>0</v>
      </c>
      <c r="F67" s="55"/>
      <c r="G67" s="36" t="s">
        <v>89</v>
      </c>
      <c r="H67" s="37"/>
      <c r="I67" s="37"/>
      <c r="J67" s="38">
        <f>法务[[#This Row],[预计
成本]]-法务[[#This Row],[实际
成本]]</f>
        <v>0</v>
      </c>
    </row>
    <row r="68" spans="1:10" ht="30" customHeight="1" x14ac:dyDescent="0.4">
      <c r="B68" s="36" t="s">
        <v>58</v>
      </c>
      <c r="C68" s="37"/>
      <c r="D68" s="37"/>
      <c r="E68" s="38">
        <f>个人护理[[#This Row],[预计
成本]]-个人护理[[#This Row],[实际
成本]]</f>
        <v>0</v>
      </c>
      <c r="F68" s="55"/>
      <c r="G68" s="36" t="s">
        <v>36</v>
      </c>
      <c r="H68" s="37"/>
      <c r="I68" s="37"/>
      <c r="J68" s="38">
        <f>法务[[#This Row],[预计
成本]]-法务[[#This Row],[实际
成本]]</f>
        <v>0</v>
      </c>
    </row>
    <row r="69" spans="1:10" ht="30" customHeight="1" x14ac:dyDescent="0.4">
      <c r="B69" s="36" t="s">
        <v>59</v>
      </c>
      <c r="C69" s="37"/>
      <c r="D69" s="37"/>
      <c r="E69" s="38">
        <f>个人护理[[#This Row],[预计
成本]]-个人护理[[#This Row],[实际
成本]]</f>
        <v>0</v>
      </c>
      <c r="F69" s="55"/>
      <c r="G69" s="45" t="s">
        <v>37</v>
      </c>
      <c r="H69" s="75"/>
      <c r="I69" s="75"/>
      <c r="J69" s="47">
        <f>SUBTOTAL(109,法务[差额])</f>
        <v>0</v>
      </c>
    </row>
    <row r="70" spans="1:10" ht="30" customHeight="1" x14ac:dyDescent="0.4">
      <c r="B70" s="36" t="s">
        <v>60</v>
      </c>
      <c r="C70" s="37"/>
      <c r="D70" s="37"/>
      <c r="E70" s="38">
        <f>个人护理[[#This Row],[预计
成本]]-个人护理[[#This Row],[实际
成本]]</f>
        <v>0</v>
      </c>
      <c r="F70" s="55"/>
      <c r="G70" s="95"/>
      <c r="H70" s="95"/>
      <c r="I70" s="95"/>
      <c r="J70" s="95"/>
    </row>
    <row r="71" spans="1:10" ht="30" customHeight="1" x14ac:dyDescent="0.4">
      <c r="B71" s="88" t="s">
        <v>36</v>
      </c>
      <c r="C71" s="89"/>
      <c r="D71" s="89"/>
      <c r="E71" s="90">
        <f>个人护理[[#This Row],[预计
成本]]-个人护理[[#This Row],[实际
成本]]</f>
        <v>0</v>
      </c>
      <c r="F71" s="55"/>
      <c r="G71" s="53"/>
      <c r="H71" s="53"/>
      <c r="I71" s="53"/>
      <c r="J71" s="53"/>
    </row>
    <row r="72" spans="1:10" ht="30" customHeight="1" x14ac:dyDescent="0.4">
      <c r="B72" s="91" t="s">
        <v>37</v>
      </c>
      <c r="C72" s="92"/>
      <c r="D72" s="92"/>
      <c r="E72" s="93">
        <f>SUBTOTAL(109,个人护理[差额])</f>
        <v>0</v>
      </c>
      <c r="F72" s="55"/>
      <c r="G72" s="53"/>
      <c r="H72" s="53"/>
      <c r="I72" s="53"/>
      <c r="J72" s="53"/>
    </row>
    <row r="73" spans="1:10" ht="30" customHeight="1" x14ac:dyDescent="0.4">
      <c r="A73" s="110" t="s">
        <v>17</v>
      </c>
      <c r="B73" s="94"/>
      <c r="C73" s="94"/>
      <c r="D73" s="94"/>
      <c r="E73" s="94"/>
      <c r="F73" s="55"/>
      <c r="G73" s="105" t="s">
        <v>90</v>
      </c>
      <c r="H73" s="105"/>
      <c r="I73" s="105"/>
      <c r="J73" s="98">
        <f>SUBTOTAL(109,住房[预计
成本],交通[预计
成本],保险[预计
成本],食品[预计
成本],宠物[预计
成本],个人护理[预计
成本],娱乐[预计
成本],贷款[预计
成本],税款[预计
成本],存款[预计
成本],礼品[预计
成本],法务[预计
成本])</f>
        <v>9945</v>
      </c>
    </row>
    <row r="74" spans="1:10" ht="30" customHeight="1" x14ac:dyDescent="0.4">
      <c r="F74" s="55"/>
      <c r="G74" s="105"/>
      <c r="H74" s="105"/>
      <c r="I74" s="105"/>
      <c r="J74" s="98"/>
    </row>
    <row r="75" spans="1:10" ht="30" customHeight="1" x14ac:dyDescent="0.4">
      <c r="F75" s="55"/>
      <c r="G75" s="100" t="s">
        <v>91</v>
      </c>
      <c r="H75" s="100"/>
      <c r="I75" s="100"/>
      <c r="J75" s="99">
        <f>SUBTOTAL(109,住房[实际
成本],交通[实际
成本],保险[实际
成本],食品[实际
成本],宠物[实际
成本],个人护理[实际
成本],娱乐[实际
成本],贷款[实际
成本],税款[实际
成本],存款[实际
成本],礼品[实际
成本],法务[实际
成本])</f>
        <v>10952</v>
      </c>
    </row>
    <row r="76" spans="1:10" ht="30" customHeight="1" x14ac:dyDescent="0.4">
      <c r="A76" s="110" t="s">
        <v>18</v>
      </c>
      <c r="F76" s="55"/>
      <c r="G76" s="100"/>
      <c r="H76" s="100"/>
      <c r="I76" s="100"/>
      <c r="J76" s="99"/>
    </row>
    <row r="77" spans="1:10" ht="24.9" customHeight="1" x14ac:dyDescent="0.4">
      <c r="F77" s="55"/>
      <c r="G77" s="96" t="s">
        <v>92</v>
      </c>
      <c r="H77" s="96"/>
      <c r="I77" s="96"/>
      <c r="J77" s="97">
        <f>J73-J75</f>
        <v>-1007</v>
      </c>
    </row>
    <row r="78" spans="1:10" ht="24.9" customHeight="1" x14ac:dyDescent="0.4">
      <c r="F78" s="55"/>
      <c r="G78" s="96"/>
      <c r="H78" s="96"/>
      <c r="I78" s="96"/>
      <c r="J78" s="97"/>
    </row>
    <row r="79" spans="1:10" ht="24.9" customHeight="1" x14ac:dyDescent="0.4">
      <c r="F79" s="55"/>
    </row>
    <row r="80" spans="1:10" ht="24.9" customHeight="1" x14ac:dyDescent="0.4">
      <c r="F80" s="55"/>
    </row>
    <row r="81" spans="6:6" ht="24.9" customHeight="1" x14ac:dyDescent="0.4">
      <c r="F81" s="55"/>
    </row>
  </sheetData>
  <mergeCells count="30">
    <mergeCell ref="B2:H2"/>
    <mergeCell ref="G38:J38"/>
    <mergeCell ref="G73:I74"/>
    <mergeCell ref="G26:J26"/>
    <mergeCell ref="E4:G5"/>
    <mergeCell ref="E6:G7"/>
    <mergeCell ref="E8:G9"/>
    <mergeCell ref="B4:C4"/>
    <mergeCell ref="B9:C9"/>
    <mergeCell ref="H4:H5"/>
    <mergeCell ref="H6:H7"/>
    <mergeCell ref="H8:H9"/>
    <mergeCell ref="B28:E28"/>
    <mergeCell ref="B39:E39"/>
    <mergeCell ref="G28:J28"/>
    <mergeCell ref="G39:J39"/>
    <mergeCell ref="B73:E73"/>
    <mergeCell ref="G70:J70"/>
    <mergeCell ref="G46:J46"/>
    <mergeCell ref="G77:I78"/>
    <mergeCell ref="J77:J78"/>
    <mergeCell ref="J73:J74"/>
    <mergeCell ref="J75:J76"/>
    <mergeCell ref="G75:I76"/>
    <mergeCell ref="B47:E47"/>
    <mergeCell ref="G47:J47"/>
    <mergeCell ref="B54:E54"/>
    <mergeCell ref="G54:J54"/>
    <mergeCell ref="B63:E63"/>
    <mergeCell ref="G63:J63"/>
  </mergeCells>
  <phoneticPr fontId="25" type="noConversion"/>
  <dataValidations count="12">
    <dataValidation allowBlank="1" showInputMessage="1" showErrorMessage="1" prompt="在此工作表中创建个人月度预算。有关如何使用此工作表的帮助说明位于此列的单元格中。箭头向下以开始入门。" sqref="A1" xr:uid="{535C1FB4-69DA-478A-9C24-451D9BD5B386}"/>
    <dataValidation allowBlank="1" showInputMessage="1" showErrorMessage="1" prompt="此工作表的标题位于单元格 C2 中。下一条指示位于单元格 A4 中。" sqref="A2" xr:uid="{B4FABB03-3192-4386-8C0C-14BCEBFC58A9}"/>
    <dataValidation allowBlank="1" showInputMessage="1" showErrorMessage="1" prompt="预计每月收入标签位于右侧单元格中。分别在单元格 C5 和 C6 中输入收入 1 和额外收入，用于计算 C7 中的每月总收入。下一条指示位于单元格 A7 中。" sqref="A4" xr:uid="{37ECE25A-D750-4901-9936-FA0425D6DFC1}"/>
    <dataValidation allowBlank="1" showInputMessage="1" showErrorMessage="1" prompt="预计余额、实际余额和差额分别在单元格 H4、H6 和 H8 中自动进行计算。下一条指示位于单元格 A9 中。" sqref="A7" xr:uid="{30295BAD-27FA-449C-8A78-ECFC2ACE1A2B}"/>
    <dataValidation allowBlank="1" showInputMessage="1" showErrorMessage="1" prompt="实际每月收入标签位于右侧单元格中。分别在单元格 C10 和 C11 中中输入收入 1 和额外收入，用于计算 C12 中的每月总收入。下一条指示位于单元格 A14 中。" sqref="A9" xr:uid="{23FC07BB-1058-4403-A6BB-F2E3DAB6391D}"/>
    <dataValidation allowBlank="1" showInputMessage="1" showErrorMessage="1" prompt="在“住房”表中从右侧单元格开始输入详细信息，在“娱乐”表中从单元格 G14 开始输入详细信息。下一条指示位于单元格 A27 中。" sqref="A15" xr:uid="{DCC6E90E-6B90-466F-863D-46F7DA3C4296}"/>
    <dataValidation allowBlank="1" showInputMessage="1" showErrorMessage="1" prompt="在“交通”表中从右侧单元格开始输入详细信息，在“贷款”表中从单元格 G26 开始输入详细信息。下一条指示位于单元格 A37 中。" sqref="A30" xr:uid="{AFC8D67D-8805-4E04-8494-156CF7945383}"/>
    <dataValidation allowBlank="1" showInputMessage="1" showErrorMessage="1" prompt="在“保险”表中从右侧单元格开始输入详细信息，在“税款”表中从单元格 G35 开始输入详细信息。下一条指示位于单元格 A44 中。" sqref="A42" xr:uid="{34699D58-6783-4DA8-AD00-EB6D5B4F4886}"/>
    <dataValidation allowBlank="1" showInputMessage="1" showErrorMessage="1" prompt="在“食品”表中从右侧单元格开始输入详细信息，在“存款”表中从单元格 G42 开始输入详细信息。下一条指示位于单元格 A50 中。" sqref="A51" xr:uid="{E10C94B7-CAAB-4591-99E4-5A50789CA061}"/>
    <dataValidation allowBlank="1" showInputMessage="1" showErrorMessage="1" prompt="在“宠物”表中从右侧单元格开始输入详细信息，在“礼品”表中从单元格 G48 开始输入详细信息。下一条指示位于单元格 A58 中。" sqref="A59:A65" xr:uid="{2288A180-A788-4190-A6AF-985B4E7FF023}"/>
    <dataValidation allowBlank="1" showInputMessage="1" showErrorMessage="1" prompt="在“个人护理”表中从右侧单元格开始输入详细信息，在“法务”表中从单元格 G54 开始输入详细信息。下一条指示位于单元格 A61 中。" sqref="A73" xr:uid="{4D40684C-D56F-4273-B2CC-5C8947747B1A}"/>
    <dataValidation allowBlank="1" showInputMessage="1" showErrorMessage="1" prompt="总预计支出、总实际支出和总差额分别在单元格 J61、J63 和 J65 中自动进行计算。" sqref="A76" xr:uid="{7663E59F-1158-4833-8ADA-EE341AD75E0A}"/>
  </dataValidations>
  <printOptions horizontalCentered="1"/>
  <pageMargins left="0.4" right="0.4" top="0.4" bottom="0.4" header="0.3" footer="0.5"/>
  <pageSetup paperSize="9" scale="45" fitToHeight="0" orientation="portrait" r:id="rId1"/>
  <headerFooter differentFirst="1">
    <oddFooter>Page &amp;P of &amp;N</oddFooter>
  </headerFooter>
  <ignoredErrors>
    <ignoredError sqref="J16:J24 E30:E36 J30:J35 J41:J44 E41:E44 E50:E51 J49:J51 J56:J58 J65:J68 J73:J76 E65:E71 E60 E56:E59" emptyCellReference="1"/>
  </ignoredErrors>
  <drawing r:id="rId2"/>
  <tableParts count="12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2" ma:contentTypeDescription="Create a new document." ma:contentTypeScope="" ma:versionID="426e97fa315356fffbdcd9876fe988c2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14b8f0def80e6d70ce3def20c90759a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tus xmlns="71af3243-3dd4-4a8d-8c0d-dd76da1f02a5">Not started</Status>
    <MediaServiceKeyPoints xmlns="71af3243-3dd4-4a8d-8c0d-dd76da1f02a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4E1FEA6-248E-4BA3-B2AF-C03B3B10D0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ECAD3B-EAEA-4383-94BC-FD59E091E898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customXml/itemProps3.xml><?xml version="1.0" encoding="utf-8"?>
<ds:datastoreItem xmlns:ds="http://schemas.openxmlformats.org/officeDocument/2006/customXml" ds:itemID="{44517F70-2992-44DE-95FD-5B6D81A222C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TM33398600</Templat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开始</vt:lpstr>
      <vt:lpstr>个人月度预算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2020-10-16T05:02:30Z</dcterms:created>
  <dcterms:modified xsi:type="dcterms:W3CDTF">2021-04-08T00:24:32Z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