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6E7F49DC-555D-442E-ABA2-382217706DB4}" xr6:coauthVersionLast="47" xr6:coauthVersionMax="47" xr10:uidLastSave="{00000000-0000-0000-0000-000000000000}"/>
  <bookViews>
    <workbookView xWindow="-108" yWindow="-108" windowWidth="23256" windowHeight="12576" xr2:uid="{B1BF625F-4294-4A50-B462-6E561CBBCF4B}"/>
  </bookViews>
  <sheets>
    <sheet name="INCOME STATEMENT FORECASTING" sheetId="1" r:id="rId1"/>
    <sheet name="REVENUE FORECASTING" sheetId="2" r:id="rId2"/>
    <sheet name="EXPENSES FORECAST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E32" i="1"/>
  <c r="D32" i="1"/>
  <c r="E31" i="1"/>
  <c r="D31" i="1"/>
  <c r="E30" i="1"/>
  <c r="D30" i="1"/>
  <c r="J32" i="1"/>
  <c r="J19" i="1" s="1"/>
  <c r="I32" i="1"/>
  <c r="I19" i="1" s="1"/>
  <c r="H32" i="1"/>
  <c r="H19" i="1" s="1"/>
  <c r="G32" i="1"/>
  <c r="G19" i="1" s="1"/>
  <c r="F32" i="1"/>
  <c r="F19" i="1" s="1"/>
  <c r="J31" i="1"/>
  <c r="I31" i="1"/>
  <c r="H31" i="1"/>
  <c r="G31" i="1"/>
  <c r="F31" i="1"/>
  <c r="J30" i="1"/>
  <c r="J15" i="1" s="1"/>
  <c r="I30" i="1"/>
  <c r="I15" i="1" s="1"/>
  <c r="H30" i="1"/>
  <c r="H15" i="1" s="1"/>
  <c r="G30" i="1"/>
  <c r="G15" i="1" s="1"/>
  <c r="F30" i="1"/>
  <c r="F15" i="1" s="1"/>
  <c r="T28" i="3"/>
  <c r="T29" i="3"/>
  <c r="T30" i="3"/>
  <c r="T31" i="3"/>
  <c r="T32" i="3"/>
  <c r="T33" i="3"/>
  <c r="T34" i="3"/>
  <c r="T35" i="3"/>
  <c r="T36" i="3"/>
  <c r="T37" i="3"/>
  <c r="T38" i="3"/>
  <c r="T39" i="3"/>
  <c r="T27" i="3"/>
  <c r="S36" i="3"/>
  <c r="S37" i="3"/>
  <c r="S38" i="3"/>
  <c r="S39" i="3"/>
  <c r="S35" i="3"/>
  <c r="T8" i="3"/>
  <c r="T9" i="3"/>
  <c r="T10" i="3"/>
  <c r="T11" i="3"/>
  <c r="T12" i="3"/>
  <c r="T13" i="3"/>
  <c r="T14" i="3"/>
  <c r="T15" i="3"/>
  <c r="T16" i="3"/>
  <c r="T17" i="3"/>
  <c r="T18" i="3"/>
  <c r="T19" i="3"/>
  <c r="T7" i="3"/>
  <c r="S16" i="3"/>
  <c r="S17" i="3"/>
  <c r="S18" i="3"/>
  <c r="S19" i="3"/>
  <c r="S15" i="3"/>
  <c r="D16" i="3"/>
  <c r="D17" i="3"/>
  <c r="E17" i="3" s="1"/>
  <c r="D18" i="3"/>
  <c r="E18" i="3" s="1"/>
  <c r="D19" i="3"/>
  <c r="D15" i="3"/>
  <c r="E15" i="3" s="1"/>
  <c r="E8" i="3"/>
  <c r="E9" i="3"/>
  <c r="E10" i="3"/>
  <c r="E11" i="3"/>
  <c r="E12" i="3"/>
  <c r="E13" i="3"/>
  <c r="E14" i="3"/>
  <c r="E7" i="3"/>
  <c r="E14" i="1"/>
  <c r="D14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O28" i="3"/>
  <c r="O29" i="3"/>
  <c r="O30" i="3"/>
  <c r="O31" i="3"/>
  <c r="O32" i="3"/>
  <c r="O33" i="3"/>
  <c r="O34" i="3"/>
  <c r="O35" i="3"/>
  <c r="O36" i="3"/>
  <c r="O37" i="3"/>
  <c r="O38" i="3"/>
  <c r="O39" i="3"/>
  <c r="O27" i="3"/>
  <c r="J28" i="3"/>
  <c r="J29" i="3"/>
  <c r="J30" i="3"/>
  <c r="J31" i="3"/>
  <c r="J32" i="3"/>
  <c r="J33" i="3"/>
  <c r="J34" i="3"/>
  <c r="J35" i="3"/>
  <c r="J36" i="3"/>
  <c r="J37" i="3"/>
  <c r="J38" i="3"/>
  <c r="J39" i="3"/>
  <c r="J27" i="3"/>
  <c r="E28" i="3"/>
  <c r="E29" i="3"/>
  <c r="E30" i="3"/>
  <c r="E31" i="3"/>
  <c r="E32" i="3"/>
  <c r="E33" i="3"/>
  <c r="E34" i="3"/>
  <c r="E35" i="3"/>
  <c r="E36" i="3"/>
  <c r="E37" i="3"/>
  <c r="E38" i="3"/>
  <c r="E39" i="3"/>
  <c r="E27" i="3"/>
  <c r="O8" i="3"/>
  <c r="O9" i="3"/>
  <c r="O10" i="3"/>
  <c r="O11" i="3"/>
  <c r="O12" i="3"/>
  <c r="O13" i="3"/>
  <c r="O14" i="3"/>
  <c r="O15" i="3"/>
  <c r="O16" i="3"/>
  <c r="O17" i="3"/>
  <c r="O18" i="3"/>
  <c r="O19" i="3"/>
  <c r="O7" i="3"/>
  <c r="J8" i="3"/>
  <c r="J9" i="3"/>
  <c r="J10" i="3"/>
  <c r="J11" i="3"/>
  <c r="J12" i="3"/>
  <c r="J13" i="3"/>
  <c r="J14" i="3"/>
  <c r="J15" i="3"/>
  <c r="J16" i="3"/>
  <c r="J17" i="3"/>
  <c r="J18" i="3"/>
  <c r="J19" i="3"/>
  <c r="J7" i="3"/>
  <c r="N36" i="3"/>
  <c r="N37" i="3"/>
  <c r="N38" i="3"/>
  <c r="N39" i="3"/>
  <c r="N35" i="3"/>
  <c r="I36" i="3"/>
  <c r="I37" i="3"/>
  <c r="I38" i="3"/>
  <c r="I39" i="3"/>
  <c r="I35" i="3"/>
  <c r="D36" i="3"/>
  <c r="D37" i="3"/>
  <c r="D38" i="3"/>
  <c r="D39" i="3"/>
  <c r="D35" i="3"/>
  <c r="N16" i="3"/>
  <c r="N17" i="3"/>
  <c r="N18" i="3"/>
  <c r="N19" i="3"/>
  <c r="N15" i="3"/>
  <c r="I16" i="3"/>
  <c r="I17" i="3"/>
  <c r="I18" i="3"/>
  <c r="I19" i="3"/>
  <c r="I15" i="3"/>
  <c r="E15" i="2"/>
  <c r="F24" i="1" s="1"/>
  <c r="D16" i="2"/>
  <c r="E16" i="2" s="1"/>
  <c r="G24" i="1" s="1"/>
  <c r="D17" i="2"/>
  <c r="E17" i="2" s="1"/>
  <c r="H24" i="1" s="1"/>
  <c r="D18" i="2"/>
  <c r="E18" i="2" s="1"/>
  <c r="I24" i="1" s="1"/>
  <c r="D19" i="2"/>
  <c r="E19" i="2" l="1"/>
  <c r="J24" i="1" s="1"/>
  <c r="E19" i="3"/>
  <c r="E16" i="3"/>
  <c r="E14" i="2"/>
  <c r="E13" i="2"/>
  <c r="E12" i="2"/>
  <c r="E11" i="2"/>
  <c r="E10" i="2"/>
  <c r="E9" i="2"/>
  <c r="E8" i="2"/>
  <c r="E7" i="2"/>
  <c r="D67" i="1" l="1"/>
  <c r="E67" i="1"/>
  <c r="D68" i="1"/>
  <c r="E68" i="1"/>
  <c r="E66" i="1"/>
  <c r="D66" i="1"/>
  <c r="D50" i="1"/>
  <c r="E50" i="1"/>
  <c r="D51" i="1"/>
  <c r="E51" i="1"/>
  <c r="E49" i="1"/>
  <c r="D49" i="1"/>
  <c r="D37" i="1"/>
  <c r="E37" i="1"/>
  <c r="D38" i="1"/>
  <c r="E38" i="1"/>
  <c r="E36" i="1"/>
  <c r="D36" i="1"/>
  <c r="F10" i="1"/>
  <c r="F37" i="1" s="1"/>
  <c r="F11" i="1"/>
  <c r="F38" i="1" s="1"/>
  <c r="G10" i="1"/>
  <c r="F9" i="1"/>
  <c r="F36" i="1" s="1"/>
  <c r="D26" i="1"/>
  <c r="E26" i="1"/>
  <c r="D27" i="1"/>
  <c r="E27" i="1"/>
  <c r="E25" i="1"/>
  <c r="D25" i="1"/>
  <c r="E39" i="1"/>
  <c r="E40" i="1"/>
  <c r="E41" i="1"/>
  <c r="E42" i="1"/>
  <c r="E43" i="1"/>
  <c r="D39" i="1"/>
  <c r="D40" i="1"/>
  <c r="D41" i="1"/>
  <c r="D42" i="1"/>
  <c r="D43" i="1"/>
  <c r="B63" i="1"/>
  <c r="B47" i="1"/>
  <c r="B23" i="1"/>
  <c r="B7" i="1"/>
  <c r="E76" i="1"/>
  <c r="D76" i="1"/>
  <c r="E74" i="1"/>
  <c r="D74" i="1"/>
  <c r="E72" i="1"/>
  <c r="D72" i="1"/>
  <c r="E70" i="1"/>
  <c r="D70" i="1"/>
  <c r="E69" i="1"/>
  <c r="D69" i="1"/>
  <c r="E65" i="1"/>
  <c r="D65" i="1"/>
  <c r="E48" i="1"/>
  <c r="E52" i="1"/>
  <c r="E53" i="1"/>
  <c r="E55" i="1"/>
  <c r="E57" i="1"/>
  <c r="E59" i="1"/>
  <c r="D52" i="1"/>
  <c r="D53" i="1"/>
  <c r="D55" i="1"/>
  <c r="D57" i="1"/>
  <c r="D59" i="1"/>
  <c r="D48" i="1"/>
  <c r="F17" i="1"/>
  <c r="F74" i="1" s="1"/>
  <c r="G13" i="1"/>
  <c r="G70" i="1" s="1"/>
  <c r="F13" i="1"/>
  <c r="F70" i="1" s="1"/>
  <c r="E29" i="1"/>
  <c r="D29" i="1"/>
  <c r="F12" i="1"/>
  <c r="F69" i="1" s="1"/>
  <c r="E54" i="1"/>
  <c r="D54" i="1"/>
  <c r="F8" i="1"/>
  <c r="J17" i="1"/>
  <c r="J74" i="1" s="1"/>
  <c r="J12" i="1"/>
  <c r="J69" i="1" s="1"/>
  <c r="E28" i="1"/>
  <c r="D28" i="1"/>
  <c r="E24" i="1"/>
  <c r="E5" i="1"/>
  <c r="F5" i="1" s="1"/>
  <c r="G5" i="1" s="1"/>
  <c r="H5" i="1" s="1"/>
  <c r="I5" i="1" s="1"/>
  <c r="J5" i="1" s="1"/>
  <c r="F14" i="1" l="1"/>
  <c r="F68" i="1"/>
  <c r="F67" i="1"/>
  <c r="F66" i="1"/>
  <c r="G67" i="1"/>
  <c r="F51" i="1"/>
  <c r="G37" i="1"/>
  <c r="F49" i="1"/>
  <c r="F50" i="1"/>
  <c r="J9" i="1"/>
  <c r="J66" i="1" s="1"/>
  <c r="G11" i="1"/>
  <c r="G68" i="1" s="1"/>
  <c r="D44" i="1"/>
  <c r="J13" i="1"/>
  <c r="H13" i="1"/>
  <c r="H70" i="1" s="1"/>
  <c r="H11" i="1"/>
  <c r="H68" i="1" s="1"/>
  <c r="G9" i="1"/>
  <c r="G66" i="1" s="1"/>
  <c r="H9" i="1"/>
  <c r="H66" i="1" s="1"/>
  <c r="I9" i="1"/>
  <c r="I66" i="1" s="1"/>
  <c r="E44" i="1"/>
  <c r="F39" i="1"/>
  <c r="J39" i="1"/>
  <c r="G40" i="1"/>
  <c r="J42" i="1"/>
  <c r="F42" i="1"/>
  <c r="F40" i="1"/>
  <c r="F65" i="1"/>
  <c r="E71" i="1"/>
  <c r="D71" i="1"/>
  <c r="F53" i="1"/>
  <c r="F57" i="1"/>
  <c r="F52" i="1"/>
  <c r="F48" i="1"/>
  <c r="F41" i="1"/>
  <c r="H17" i="1"/>
  <c r="G17" i="1"/>
  <c r="I17" i="1"/>
  <c r="I12" i="1"/>
  <c r="H12" i="1"/>
  <c r="G12" i="1"/>
  <c r="G8" i="1"/>
  <c r="E16" i="1"/>
  <c r="E73" i="1" s="1"/>
  <c r="D16" i="1"/>
  <c r="D73" i="1" s="1"/>
  <c r="G50" i="1" l="1"/>
  <c r="G14" i="1"/>
  <c r="H40" i="1"/>
  <c r="H36" i="1"/>
  <c r="G38" i="1"/>
  <c r="G51" i="1"/>
  <c r="J36" i="1"/>
  <c r="G36" i="1"/>
  <c r="G49" i="1"/>
  <c r="I36" i="1"/>
  <c r="H38" i="1"/>
  <c r="J70" i="1"/>
  <c r="J40" i="1"/>
  <c r="I13" i="1"/>
  <c r="I11" i="1"/>
  <c r="I68" i="1" s="1"/>
  <c r="J11" i="1"/>
  <c r="J68" i="1" s="1"/>
  <c r="H10" i="1"/>
  <c r="I69" i="1"/>
  <c r="I39" i="1"/>
  <c r="G74" i="1"/>
  <c r="G42" i="1"/>
  <c r="I74" i="1"/>
  <c r="I42" i="1"/>
  <c r="G69" i="1"/>
  <c r="G39" i="1"/>
  <c r="H69" i="1"/>
  <c r="H39" i="1"/>
  <c r="H74" i="1"/>
  <c r="H42" i="1"/>
  <c r="F55" i="1"/>
  <c r="F72" i="1"/>
  <c r="G53" i="1"/>
  <c r="G65" i="1"/>
  <c r="F54" i="1"/>
  <c r="F71" i="1"/>
  <c r="E18" i="1"/>
  <c r="E75" i="1" s="1"/>
  <c r="E56" i="1"/>
  <c r="D18" i="1"/>
  <c r="D75" i="1" s="1"/>
  <c r="D56" i="1"/>
  <c r="G52" i="1"/>
  <c r="G57" i="1"/>
  <c r="G41" i="1"/>
  <c r="G48" i="1"/>
  <c r="F16" i="1"/>
  <c r="F73" i="1" s="1"/>
  <c r="H8" i="1"/>
  <c r="H49" i="1" l="1"/>
  <c r="H14" i="1"/>
  <c r="H51" i="1"/>
  <c r="H67" i="1"/>
  <c r="H37" i="1"/>
  <c r="H50" i="1"/>
  <c r="I38" i="1"/>
  <c r="J38" i="1"/>
  <c r="I70" i="1"/>
  <c r="I40" i="1"/>
  <c r="I10" i="1"/>
  <c r="J10" i="1"/>
  <c r="H57" i="1"/>
  <c r="H65" i="1"/>
  <c r="G55" i="1"/>
  <c r="G72" i="1"/>
  <c r="E20" i="1"/>
  <c r="E58" i="1"/>
  <c r="D20" i="1"/>
  <c r="D58" i="1"/>
  <c r="H52" i="1"/>
  <c r="H41" i="1"/>
  <c r="H48" i="1"/>
  <c r="H53" i="1"/>
  <c r="F18" i="1"/>
  <c r="F75" i="1" s="1"/>
  <c r="F56" i="1"/>
  <c r="I8" i="1"/>
  <c r="I51" i="1" l="1"/>
  <c r="I14" i="1"/>
  <c r="G71" i="1"/>
  <c r="J67" i="1"/>
  <c r="I67" i="1"/>
  <c r="I65" i="1"/>
  <c r="I49" i="1"/>
  <c r="I37" i="1"/>
  <c r="I50" i="1"/>
  <c r="J37" i="1"/>
  <c r="D60" i="1"/>
  <c r="D77" i="1"/>
  <c r="H55" i="1"/>
  <c r="H72" i="1"/>
  <c r="E60" i="1"/>
  <c r="E77" i="1"/>
  <c r="F58" i="1"/>
  <c r="I41" i="1"/>
  <c r="I48" i="1"/>
  <c r="I53" i="1"/>
  <c r="I52" i="1"/>
  <c r="I57" i="1"/>
  <c r="J8" i="1"/>
  <c r="J50" i="1" l="1"/>
  <c r="J14" i="1"/>
  <c r="H71" i="1"/>
  <c r="J65" i="1"/>
  <c r="J49" i="1"/>
  <c r="J51" i="1"/>
  <c r="F76" i="1"/>
  <c r="F43" i="1"/>
  <c r="I55" i="1"/>
  <c r="I72" i="1"/>
  <c r="G16" i="1"/>
  <c r="G73" i="1" s="1"/>
  <c r="G54" i="1"/>
  <c r="J41" i="1"/>
  <c r="J48" i="1"/>
  <c r="J52" i="1"/>
  <c r="J57" i="1"/>
  <c r="J53" i="1"/>
  <c r="F20" i="1"/>
  <c r="F59" i="1"/>
  <c r="I71" i="1" l="1"/>
  <c r="F44" i="1"/>
  <c r="F60" i="1"/>
  <c r="F77" i="1"/>
  <c r="J55" i="1"/>
  <c r="J72" i="1"/>
  <c r="G18" i="1"/>
  <c r="G75" i="1" s="1"/>
  <c r="G56" i="1"/>
  <c r="H16" i="1"/>
  <c r="H73" i="1" s="1"/>
  <c r="H54" i="1"/>
  <c r="J71" i="1" l="1"/>
  <c r="H18" i="1"/>
  <c r="H75" i="1" s="1"/>
  <c r="H56" i="1"/>
  <c r="G58" i="1"/>
  <c r="I16" i="1"/>
  <c r="I73" i="1" s="1"/>
  <c r="I54" i="1"/>
  <c r="G76" i="1" l="1"/>
  <c r="G43" i="1"/>
  <c r="J16" i="1"/>
  <c r="J73" i="1" s="1"/>
  <c r="J54" i="1"/>
  <c r="G20" i="1"/>
  <c r="G59" i="1"/>
  <c r="I18" i="1"/>
  <c r="I75" i="1" s="1"/>
  <c r="I56" i="1"/>
  <c r="H58" i="1"/>
  <c r="G44" i="1" l="1"/>
  <c r="H76" i="1"/>
  <c r="H43" i="1"/>
  <c r="G60" i="1"/>
  <c r="G77" i="1"/>
  <c r="H20" i="1"/>
  <c r="H59" i="1"/>
  <c r="I58" i="1"/>
  <c r="J18" i="1"/>
  <c r="J75" i="1" s="1"/>
  <c r="J56" i="1"/>
  <c r="H44" i="1" l="1"/>
  <c r="I76" i="1"/>
  <c r="I43" i="1"/>
  <c r="H60" i="1"/>
  <c r="H77" i="1"/>
  <c r="I20" i="1"/>
  <c r="I59" i="1"/>
  <c r="J58" i="1"/>
  <c r="I44" i="1" l="1"/>
  <c r="J76" i="1"/>
  <c r="J43" i="1"/>
  <c r="I60" i="1"/>
  <c r="I77" i="1"/>
  <c r="J20" i="1"/>
  <c r="J59" i="1"/>
  <c r="J44" i="1" l="1"/>
  <c r="J60" i="1"/>
  <c r="J77" i="1"/>
</calcChain>
</file>

<file path=xl/sharedStrings.xml><?xml version="1.0" encoding="utf-8"?>
<sst xmlns="http://schemas.openxmlformats.org/spreadsheetml/2006/main" count="156" uniqueCount="62">
  <si>
    <t xml:space="preserve">  </t>
  </si>
  <si>
    <t>INR (Crores)</t>
  </si>
  <si>
    <t>Revenue</t>
  </si>
  <si>
    <t>EBITDA</t>
  </si>
  <si>
    <t>Interest</t>
  </si>
  <si>
    <t>Net Income</t>
  </si>
  <si>
    <t>Selling &amp; Adm Expenses</t>
  </si>
  <si>
    <t>Operating &amp; other Expenses</t>
  </si>
  <si>
    <t>Depreciation &amp; Amortization</t>
  </si>
  <si>
    <t>PBIT</t>
  </si>
  <si>
    <t>Tax</t>
  </si>
  <si>
    <t>PBT</t>
  </si>
  <si>
    <t>Revenue Growth</t>
  </si>
  <si>
    <t>S&amp;G Expenses</t>
  </si>
  <si>
    <t xml:space="preserve">Interest </t>
  </si>
  <si>
    <t>Taxes</t>
  </si>
  <si>
    <t>NA</t>
  </si>
  <si>
    <t>Hindustan Unilever Limited</t>
  </si>
  <si>
    <t>#</t>
  </si>
  <si>
    <t>Costing Analysis</t>
  </si>
  <si>
    <t>Total</t>
  </si>
  <si>
    <t>Raw Materials</t>
  </si>
  <si>
    <t>Power &amp; Cost Fuel</t>
  </si>
  <si>
    <t>Employee Cost</t>
  </si>
  <si>
    <t>Year Weight</t>
  </si>
  <si>
    <t>Year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</si>
  <si>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</si>
  <si>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</si>
  <si>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</si>
  <si>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</si>
  <si>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</si>
  <si>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</si>
  <si>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</si>
  <si>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</si>
  <si>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</si>
  <si>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</si>
  <si>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</si>
  <si>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</si>
  <si>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</si>
  <si>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</si>
  <si>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</si>
  <si>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</si>
  <si>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</si>
  <si>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</si>
  <si>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</si>
  <si>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</si>
  <si>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</si>
  <si>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</si>
  <si>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</si>
  <si>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 xml:space="preserve"> </t>
  </si>
  <si>
    <t>Expense</t>
  </si>
  <si>
    <t>Expense Growth</t>
  </si>
  <si>
    <t>Depreciation &amp; Amortization (INR in Crores)</t>
  </si>
  <si>
    <t>Raw Materials (INR in Crores)</t>
  </si>
  <si>
    <t>Power &amp; Fuel Cost (INR in Crores)</t>
  </si>
  <si>
    <t>Interest (INR in Crores)</t>
  </si>
  <si>
    <t>Employee Cost (INR in Crores)</t>
  </si>
  <si>
    <t>Selling &amp; Administrative Expenses (INR in Crores)</t>
  </si>
  <si>
    <t>Operating &amp; Other Expenses (INR in Crores)</t>
  </si>
  <si>
    <t>Tax (INR in Crores)</t>
  </si>
  <si>
    <t>Revenue (INR in Crores)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</si>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</sst>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&quot;A&quot;"/>
    <numFmt numFmtId="165" formatCode="0&quot;E&quot;"/>
    <numFmt numFmtId="166" formatCode="#,##0.0;\(#,##0.0\)"/>
  </numFmts>
  <fonts count="9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rgb="FF0000FF"/>
      <name val="Arial"/>
      <family val="2"/>
    </font>
    <font>
      <sz val="20"/>
      <color theme="1"/>
      <name val="Arial"/>
      <family val="2"/>
    </font>
    <font>
      <sz val="11"/>
      <color theme="0"/>
      <name val="Arial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F4E78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2">
    <xf numFmtId="0" fontId="0" fillId="0" borderId="0" xfId="0"/>
    <xf numFmtId="0" fontId="0" fillId="2" borderId="0" xfId="0" applyFill="1"/>
    <xf numFmtId="166" fontId="0" fillId="2" borderId="0" xfId="0" applyNumberFormat="1" applyFill="1"/>
    <xf numFmtId="166" fontId="3" fillId="2" borderId="0" xfId="0" applyNumberFormat="1" applyFont="1" applyFill="1"/>
    <xf numFmtId="10" fontId="0" fillId="2" borderId="0" xfId="1" applyNumberFormat="1" applyFont="1" applyFill="1"/>
    <xf numFmtId="10" fontId="0" fillId="2" borderId="0" xfId="0" applyNumberFormat="1" applyFill="1"/>
    <xf numFmtId="10" fontId="3" fillId="2" borderId="0" xfId="0" applyNumberFormat="1" applyFont="1" applyFill="1"/>
    <xf numFmtId="0" fontId="0" fillId="2" borderId="0" xfId="0" applyFill="1" applyAlignment="1">
      <alignment horizontal="right"/>
    </xf>
    <xf numFmtId="10" fontId="3" fillId="2" borderId="0" xfId="1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165" fontId="1" fillId="2" borderId="0" xfId="0" applyNumberFormat="1" applyFont="1" applyFill="1"/>
    <xf numFmtId="0" fontId="1" fillId="3" borderId="0" xfId="0" applyFont="1" applyFill="1"/>
    <xf numFmtId="164" fontId="1" fillId="3" borderId="0" xfId="0" applyNumberFormat="1" applyFont="1" applyFill="1"/>
    <xf numFmtId="165" fontId="1" fillId="3" borderId="0" xfId="0" applyNumberFormat="1" applyFont="1" applyFill="1"/>
    <xf numFmtId="0" fontId="2" fillId="4" borderId="0" xfId="0" applyFont="1" applyFill="1"/>
    <xf numFmtId="0" fontId="0" fillId="4" borderId="0" xfId="0" applyFill="1"/>
    <xf numFmtId="0" fontId="0" fillId="2" borderId="1" xfId="0" applyFill="1" applyBorder="1"/>
    <xf numFmtId="166" fontId="0" fillId="2" borderId="1" xfId="0" applyNumberFormat="1" applyFill="1" applyBorder="1"/>
    <xf numFmtId="0" fontId="2" fillId="2" borderId="2" xfId="0" applyFont="1" applyFill="1" applyBorder="1"/>
    <xf numFmtId="166" fontId="2" fillId="2" borderId="2" xfId="0" applyNumberFormat="1" applyFont="1" applyFill="1" applyBorder="1"/>
    <xf numFmtId="0" fontId="2" fillId="2" borderId="0" xfId="0" applyFont="1" applyFill="1"/>
    <xf numFmtId="166" fontId="2" fillId="2" borderId="0" xfId="0" applyNumberFormat="1" applyFont="1" applyFill="1"/>
    <xf numFmtId="0" fontId="2" fillId="2" borderId="1" xfId="0" applyFont="1" applyFill="1" applyBorder="1"/>
    <xf numFmtId="166" fontId="2" fillId="2" borderId="1" xfId="0" applyNumberFormat="1" applyFont="1" applyFill="1" applyBorder="1"/>
    <xf numFmtId="0" fontId="7" fillId="5" borderId="0" xfId="0" applyFont="1" applyFill="1"/>
    <xf numFmtId="0" fontId="0" fillId="2" borderId="0" xfId="0" applyFill="1" applyAlignment="1">
      <alignment horizontal="left"/>
    </xf>
    <xf numFmtId="0" fontId="7" fillId="5" borderId="0" xfId="0" applyFont="1" applyFill="1" applyAlignment="1">
      <alignment horizontal="center"/>
    </xf>
    <xf numFmtId="164" fontId="0" fillId="2" borderId="0" xfId="0" applyNumberFormat="1" applyFill="1"/>
    <xf numFmtId="165" fontId="0" fillId="2" borderId="0" xfId="0" applyNumberFormat="1" applyFill="1"/>
    <xf numFmtId="0" fontId="8" fillId="2" borderId="4" xfId="0" applyFont="1" applyFill="1" applyBorder="1" applyAlignment="1">
      <alignment horizontal="centerContinuous"/>
    </xf>
    <xf numFmtId="0" fontId="0" fillId="2" borderId="3" xfId="0" applyFill="1" applyBorder="1"/>
    <xf numFmtId="0" fontId="8" fillId="2" borderId="4" xfId="0" applyFont="1" applyFill="1" applyBorder="1" applyAlignment="1">
      <alignment horizontal="center"/>
    </xf>
    <xf numFmtId="10" fontId="4" fillId="2" borderId="0" xfId="1" applyNumberFormat="1" applyFont="1" applyFill="1"/>
    <xf numFmtId="0" fontId="2" fillId="2" borderId="5" xfId="0" applyFont="1" applyFill="1" applyBorder="1"/>
    <xf numFmtId="166" fontId="5" fillId="2" borderId="5" xfId="0" applyNumberFormat="1" applyFont="1" applyFill="1" applyBorder="1"/>
    <xf numFmtId="166" fontId="2" fillId="2" borderId="5" xfId="0" applyNumberFormat="1" applyFont="1" applyFill="1" applyBorder="1"/>
    <xf numFmtId="0" fontId="0" fillId="2" borderId="5" xfId="0" applyFill="1" applyBorder="1"/>
    <xf numFmtId="166" fontId="0" fillId="2" borderId="5" xfId="0" applyNumberFormat="1" applyFill="1" applyBorder="1"/>
    <xf numFmtId="9" fontId="0" fillId="2" borderId="0" xfId="1" applyFont="1" applyFill="1"/>
    <xf numFmtId="0" fontId="6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1">
    <dxf>
      <font>
        <b val="0"/>
        <i/>
        <color theme="0" tint="-0.499984740745262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0000FF"/>
      <color rgb="FF1F4E78"/>
      <color rgb="FF8EC16B"/>
      <color rgb="FF7EBA56"/>
      <color rgb="FFAAD18F"/>
      <color rgb="FF002D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'REVENUE FORECASTING'!$D$5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 cmpd="thickThin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'REVENUE FORECASTING'!$C$6:$C$14</c:f>
              <c:numCache>
                <c:formatCode>0"A"</c:formatCod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numCache>
            </c:numRef>
          </c:xVal>
          <c:yVal>
            <c:numRef>
              <c:f>'REVENUE FORECASTING'!$D$6:$D$14</c:f>
              <c:numCache>
                <c:formatCode>#,##0.0;\(#,##0.0\)</c:formatCode>
                <c:ptCount val="9"/>
                <c:pt idx="0">
                  <c:v>33235.74</c:v>
                </c:pt>
                <c:pt idx="1">
                  <c:v>32710</c:v>
                </c:pt>
                <c:pt idx="2">
                  <c:v>33829</c:v>
                </c:pt>
                <c:pt idx="3">
                  <c:v>36016</c:v>
                </c:pt>
                <c:pt idx="4">
                  <c:v>39860</c:v>
                </c:pt>
                <c:pt idx="5">
                  <c:v>40487</c:v>
                </c:pt>
                <c:pt idx="6">
                  <c:v>47555</c:v>
                </c:pt>
                <c:pt idx="7">
                  <c:v>52887</c:v>
                </c:pt>
                <c:pt idx="8">
                  <c:v>61267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44-424B-BEC7-D1D6DA17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1098079"/>
        <c:axId val="3403119"/>
      </c:scatterChart>
      <c:valAx>
        <c:axId val="188109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&quot;A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3119"/>
        <c:crosses val="autoZero"/>
        <c:crossBetween val="midCat"/>
      </c:valAx>
      <c:valAx>
        <c:axId val="340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;\(#,##0.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09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2</xdr:row>
      <xdr:rowOff>148590</xdr:rowOff>
    </xdr:from>
    <xdr:to>
      <xdr:col>11</xdr:col>
      <xdr:colOff>369570</xdr:colOff>
      <xdr:row>19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5AF1D2-8FC4-6FD9-A57A-55138508A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2A53D-90C1-4988-81CB-419A12C2190A}">
  <sheetPr codeName="Sheet1"/>
  <dimension ref="A1:O79"/>
  <sheetViews>
    <sheetView tabSelected="1" zoomScaleNormal="100" workbookViewId="0"/>
  </sheetViews>
  <sheetFormatPr defaultRowHeight="16.05" customHeight="1" outlineLevelRow="1" x14ac:dyDescent="0.25"/>
  <cols>
    <col min="1" max="1" width="1.8984375" style="1" customWidth="1"/>
    <col min="2" max="2" width="24.796875" style="1" customWidth="1"/>
    <col min="3" max="3" width="12.69921875" style="1" customWidth="1"/>
    <col min="4" max="10" width="10.69921875" style="1" customWidth="1"/>
    <col min="11" max="11" width="8.796875" style="1"/>
    <col min="12" max="12" width="12.3984375" style="1" bestFit="1" customWidth="1"/>
    <col min="13" max="16384" width="8.796875" style="1"/>
  </cols>
  <sheetData>
    <row r="1" spans="1:12" ht="15.6" customHeight="1" x14ac:dyDescent="0.25">
      <c r="A1" s="1" t="s">
        <v>0</v>
      </c>
    </row>
    <row r="2" spans="1:12" ht="15.6" customHeight="1" x14ac:dyDescent="0.25"/>
    <row r="3" spans="1:12" ht="15.6" customHeight="1" x14ac:dyDescent="0.25">
      <c r="B3" s="40" t="s">
        <v>17</v>
      </c>
      <c r="C3" s="40"/>
      <c r="D3" s="40"/>
      <c r="E3" s="40"/>
      <c r="F3" s="40"/>
      <c r="G3" s="40"/>
      <c r="H3" s="40"/>
      <c r="I3" s="40"/>
      <c r="J3" s="40"/>
    </row>
    <row r="4" spans="1:12" ht="15.6" customHeight="1" x14ac:dyDescent="0.25">
      <c r="B4" s="40"/>
      <c r="C4" s="40"/>
      <c r="D4" s="40"/>
      <c r="E4" s="40"/>
      <c r="F4" s="40"/>
      <c r="G4" s="40"/>
      <c r="H4" s="40"/>
      <c r="I4" s="40"/>
      <c r="J4" s="40"/>
    </row>
    <row r="5" spans="1:12" ht="15.6" customHeight="1" x14ac:dyDescent="0.25">
      <c r="B5" s="12" t="s">
        <v>1</v>
      </c>
      <c r="C5" s="12"/>
      <c r="D5" s="13">
        <v>2022</v>
      </c>
      <c r="E5" s="13">
        <f t="shared" ref="E5:J5" si="0">D5+1</f>
        <v>2023</v>
      </c>
      <c r="F5" s="14">
        <f t="shared" si="0"/>
        <v>2024</v>
      </c>
      <c r="G5" s="14">
        <f t="shared" si="0"/>
        <v>2025</v>
      </c>
      <c r="H5" s="14">
        <f t="shared" si="0"/>
        <v>2026</v>
      </c>
      <c r="I5" s="14">
        <f t="shared" si="0"/>
        <v>2027</v>
      </c>
      <c r="J5" s="14">
        <f t="shared" si="0"/>
        <v>2028</v>
      </c>
    </row>
    <row r="6" spans="1:12" ht="16.05" customHeight="1" x14ac:dyDescent="0.25">
      <c r="B6" s="9"/>
      <c r="C6" s="9"/>
      <c r="D6" s="10"/>
      <c r="E6" s="10"/>
      <c r="F6" s="11"/>
      <c r="G6" s="11"/>
      <c r="H6" s="11"/>
      <c r="I6" s="11"/>
      <c r="J6" s="11"/>
    </row>
    <row r="7" spans="1:12" ht="16.05" customHeight="1" x14ac:dyDescent="0.25">
      <c r="A7" s="1" t="s">
        <v>18</v>
      </c>
      <c r="B7" s="15" t="str">
        <f>"Income Statement"&amp;" - "&amp;$B$3</f>
        <v>Income Statement - Hindustan Unilever Limited</v>
      </c>
      <c r="C7" s="16"/>
      <c r="D7" s="16"/>
      <c r="E7" s="16"/>
      <c r="F7" s="16"/>
      <c r="G7" s="16"/>
      <c r="H7" s="16"/>
      <c r="I7" s="16"/>
      <c r="J7" s="16"/>
    </row>
    <row r="8" spans="1:12" ht="16.05" customHeight="1" x14ac:dyDescent="0.25">
      <c r="A8" s="21"/>
      <c r="B8" s="34" t="s">
        <v>2</v>
      </c>
      <c r="C8" s="34"/>
      <c r="D8" s="35">
        <v>52887</v>
      </c>
      <c r="E8" s="35">
        <v>61267</v>
      </c>
      <c r="F8" s="36">
        <f>E8*(1+F24)</f>
        <v>59031.224444444451</v>
      </c>
      <c r="G8" s="36">
        <f>F8*(1+G24)</f>
        <v>62440.875111111112</v>
      </c>
      <c r="H8" s="36">
        <f>G8*(1+H24)</f>
        <v>65850.525777777759</v>
      </c>
      <c r="I8" s="36">
        <f>H8*(1+I24)</f>
        <v>69260.176444444427</v>
      </c>
      <c r="J8" s="36">
        <f>I8*(1+J24)</f>
        <v>72669.827111111095</v>
      </c>
    </row>
    <row r="9" spans="1:12" ht="15.6" customHeight="1" x14ac:dyDescent="0.25">
      <c r="B9" s="1" t="s">
        <v>21</v>
      </c>
      <c r="D9" s="3">
        <v>22871</v>
      </c>
      <c r="E9" s="3">
        <v>28427</v>
      </c>
      <c r="F9" s="2">
        <f t="shared" ref="F9:J13" si="1">F25</f>
        <v>26106.938888888886</v>
      </c>
      <c r="G9" s="2">
        <f t="shared" si="1"/>
        <v>27828.02888888889</v>
      </c>
      <c r="H9" s="2">
        <f t="shared" si="1"/>
        <v>29549.118888888886</v>
      </c>
      <c r="I9" s="2">
        <f t="shared" si="1"/>
        <v>31270.20888888889</v>
      </c>
      <c r="J9" s="2">
        <f t="shared" si="1"/>
        <v>32991.298888888887</v>
      </c>
    </row>
    <row r="10" spans="1:12" s="21" customFormat="1" ht="16.05" customHeight="1" outlineLevel="1" x14ac:dyDescent="0.25">
      <c r="A10" s="1"/>
      <c r="B10" s="1" t="s">
        <v>22</v>
      </c>
      <c r="C10" s="1"/>
      <c r="D10" s="3">
        <v>318</v>
      </c>
      <c r="E10" s="3">
        <v>384</v>
      </c>
      <c r="F10" s="2">
        <f t="shared" si="1"/>
        <v>343.81222222222226</v>
      </c>
      <c r="G10" s="2">
        <f t="shared" si="1"/>
        <v>348.26422222222226</v>
      </c>
      <c r="H10" s="2">
        <f t="shared" si="1"/>
        <v>352.71622222222226</v>
      </c>
      <c r="I10" s="2">
        <f t="shared" si="1"/>
        <v>357.16822222222225</v>
      </c>
      <c r="J10" s="2">
        <f t="shared" si="1"/>
        <v>361.62022222222225</v>
      </c>
    </row>
    <row r="11" spans="1:12" ht="16.05" customHeight="1" outlineLevel="1" x14ac:dyDescent="0.25">
      <c r="B11" s="1" t="s">
        <v>23</v>
      </c>
      <c r="D11" s="3">
        <v>2545</v>
      </c>
      <c r="E11" s="3">
        <v>2854</v>
      </c>
      <c r="F11" s="2">
        <f t="shared" si="1"/>
        <v>2743.112222222222</v>
      </c>
      <c r="G11" s="2">
        <f t="shared" si="1"/>
        <v>2881.5375555555556</v>
      </c>
      <c r="H11" s="2">
        <f t="shared" si="1"/>
        <v>3019.9628888888888</v>
      </c>
      <c r="I11" s="2">
        <f t="shared" si="1"/>
        <v>3158.3882222222219</v>
      </c>
      <c r="J11" s="2">
        <f t="shared" si="1"/>
        <v>3296.8135555555555</v>
      </c>
    </row>
    <row r="12" spans="1:12" ht="16.05" customHeight="1" outlineLevel="1" x14ac:dyDescent="0.25">
      <c r="B12" s="1" t="s">
        <v>6</v>
      </c>
      <c r="D12" s="3">
        <v>8164</v>
      </c>
      <c r="E12" s="3">
        <v>8785</v>
      </c>
      <c r="F12" s="2">
        <f t="shared" si="1"/>
        <v>8783.6855555555558</v>
      </c>
      <c r="G12" s="2">
        <f t="shared" si="1"/>
        <v>9035.6662222222221</v>
      </c>
      <c r="H12" s="2">
        <f t="shared" si="1"/>
        <v>9287.6468888888885</v>
      </c>
      <c r="I12" s="2">
        <f t="shared" si="1"/>
        <v>9539.6275555555567</v>
      </c>
      <c r="J12" s="2">
        <f t="shared" si="1"/>
        <v>9791.608222222223</v>
      </c>
      <c r="L12" s="1" t="s">
        <v>49</v>
      </c>
    </row>
    <row r="13" spans="1:12" ht="16.05" customHeight="1" outlineLevel="1" x14ac:dyDescent="0.25">
      <c r="B13" s="1" t="s">
        <v>7</v>
      </c>
      <c r="D13" s="3">
        <v>5913</v>
      </c>
      <c r="E13" s="3">
        <v>6222</v>
      </c>
      <c r="F13" s="2">
        <f t="shared" si="1"/>
        <v>6081.5166666666673</v>
      </c>
      <c r="G13" s="2">
        <f t="shared" si="1"/>
        <v>6309.5800000000008</v>
      </c>
      <c r="H13" s="2">
        <f t="shared" si="1"/>
        <v>6537.6433333333343</v>
      </c>
      <c r="I13" s="2">
        <f t="shared" si="1"/>
        <v>6765.7066666666669</v>
      </c>
      <c r="J13" s="2">
        <f t="shared" si="1"/>
        <v>6993.77</v>
      </c>
    </row>
    <row r="14" spans="1:12" ht="16.05" customHeight="1" outlineLevel="1" x14ac:dyDescent="0.25">
      <c r="B14" s="17" t="s">
        <v>3</v>
      </c>
      <c r="C14" s="17"/>
      <c r="D14" s="18">
        <f t="shared" ref="D14:J14" si="2">D8-SUM(D9:D13)</f>
        <v>13076</v>
      </c>
      <c r="E14" s="18">
        <f t="shared" si="2"/>
        <v>14595</v>
      </c>
      <c r="F14" s="18">
        <f t="shared" si="2"/>
        <v>14972.158888888895</v>
      </c>
      <c r="G14" s="18">
        <f t="shared" si="2"/>
        <v>16037.79822222222</v>
      </c>
      <c r="H14" s="18">
        <f t="shared" si="2"/>
        <v>17103.437555555538</v>
      </c>
      <c r="I14" s="18">
        <f t="shared" si="2"/>
        <v>18169.076888888871</v>
      </c>
      <c r="J14" s="18">
        <f t="shared" si="2"/>
        <v>19234.71622222221</v>
      </c>
    </row>
    <row r="15" spans="1:12" ht="16.05" customHeight="1" outlineLevel="1" x14ac:dyDescent="0.25">
      <c r="B15" s="1" t="s">
        <v>8</v>
      </c>
      <c r="D15" s="3">
        <v>1091</v>
      </c>
      <c r="E15" s="3">
        <v>1137</v>
      </c>
      <c r="F15" s="2">
        <f>F30</f>
        <v>1325.0244444444443</v>
      </c>
      <c r="G15" s="2">
        <f>G30</f>
        <v>1445.6651111111109</v>
      </c>
      <c r="H15" s="2">
        <f>H30</f>
        <v>1566.3057777777776</v>
      </c>
      <c r="I15" s="2">
        <f>I30</f>
        <v>1686.9464444444443</v>
      </c>
      <c r="J15" s="2">
        <f>J30</f>
        <v>1807.587111111111</v>
      </c>
    </row>
    <row r="16" spans="1:12" ht="16.05" customHeight="1" outlineLevel="1" x14ac:dyDescent="0.25">
      <c r="B16" s="17" t="s">
        <v>9</v>
      </c>
      <c r="C16" s="17"/>
      <c r="D16" s="18">
        <f t="shared" ref="D16:J16" si="3">D14-D15</f>
        <v>11985</v>
      </c>
      <c r="E16" s="18">
        <f t="shared" si="3"/>
        <v>13458</v>
      </c>
      <c r="F16" s="18">
        <f t="shared" si="3"/>
        <v>13647.134444444451</v>
      </c>
      <c r="G16" s="18">
        <f t="shared" si="3"/>
        <v>14592.133111111109</v>
      </c>
      <c r="H16" s="18">
        <f t="shared" si="3"/>
        <v>15537.13177777776</v>
      </c>
      <c r="I16" s="18">
        <f t="shared" si="3"/>
        <v>16482.130444444425</v>
      </c>
      <c r="J16" s="18">
        <f t="shared" si="3"/>
        <v>17427.129111111099</v>
      </c>
    </row>
    <row r="17" spans="1:15" ht="16.05" customHeight="1" outlineLevel="1" x14ac:dyDescent="0.25">
      <c r="B17" s="1" t="s">
        <v>4</v>
      </c>
      <c r="D17" s="3">
        <v>106</v>
      </c>
      <c r="E17" s="3">
        <v>114</v>
      </c>
      <c r="F17" s="2">
        <f>F31</f>
        <v>140.69444444444446</v>
      </c>
      <c r="G17" s="2">
        <f>G31</f>
        <v>155.87777777777779</v>
      </c>
      <c r="H17" s="2">
        <f>H31</f>
        <v>171.06111111111107</v>
      </c>
      <c r="I17" s="2">
        <f>I31</f>
        <v>186.24444444444441</v>
      </c>
      <c r="J17" s="2">
        <f>J31</f>
        <v>201.42777777777775</v>
      </c>
    </row>
    <row r="18" spans="1:15" ht="16.05" customHeight="1" outlineLevel="1" x14ac:dyDescent="0.25">
      <c r="B18" s="17" t="s">
        <v>11</v>
      </c>
      <c r="C18" s="17"/>
      <c r="D18" s="18">
        <f t="shared" ref="D18:J18" si="4">D16-D17</f>
        <v>11879</v>
      </c>
      <c r="E18" s="18">
        <f t="shared" si="4"/>
        <v>13344</v>
      </c>
      <c r="F18" s="18">
        <f t="shared" si="4"/>
        <v>13506.440000000006</v>
      </c>
      <c r="G18" s="18">
        <f t="shared" si="4"/>
        <v>14436.255333333331</v>
      </c>
      <c r="H18" s="18">
        <f t="shared" si="4"/>
        <v>15366.07066666665</v>
      </c>
      <c r="I18" s="18">
        <f t="shared" si="4"/>
        <v>16295.88599999998</v>
      </c>
      <c r="J18" s="18">
        <f t="shared" si="4"/>
        <v>17225.70133333332</v>
      </c>
      <c r="N18" s="3"/>
      <c r="O18" s="3"/>
    </row>
    <row r="19" spans="1:15" ht="16.05" customHeight="1" outlineLevel="1" x14ac:dyDescent="0.25">
      <c r="B19" s="1" t="s">
        <v>10</v>
      </c>
      <c r="D19" s="3">
        <v>3000</v>
      </c>
      <c r="E19" s="3">
        <v>3224</v>
      </c>
      <c r="F19" s="2">
        <f>F32</f>
        <v>3246.8488888888887</v>
      </c>
      <c r="G19" s="2">
        <f>G32</f>
        <v>3413.6535555555556</v>
      </c>
      <c r="H19" s="2">
        <f>H32</f>
        <v>3580.4582222222225</v>
      </c>
      <c r="I19" s="2">
        <f>I32</f>
        <v>3747.2628888888889</v>
      </c>
      <c r="J19" s="2">
        <f>J32</f>
        <v>3914.0675555555558</v>
      </c>
      <c r="M19" s="2"/>
      <c r="N19" s="3"/>
      <c r="O19" s="3"/>
    </row>
    <row r="20" spans="1:15" ht="16.05" customHeight="1" outlineLevel="1" thickBot="1" x14ac:dyDescent="0.3">
      <c r="B20" s="19" t="s">
        <v>5</v>
      </c>
      <c r="C20" s="19"/>
      <c r="D20" s="20">
        <f t="shared" ref="D20:J20" si="5">D18-D19</f>
        <v>8879</v>
      </c>
      <c r="E20" s="20">
        <f t="shared" si="5"/>
        <v>10120</v>
      </c>
      <c r="F20" s="20">
        <f t="shared" si="5"/>
        <v>10259.591111111116</v>
      </c>
      <c r="G20" s="20">
        <f t="shared" si="5"/>
        <v>11022.601777777774</v>
      </c>
      <c r="H20" s="20">
        <f t="shared" si="5"/>
        <v>11785.612444444429</v>
      </c>
      <c r="I20" s="20">
        <f t="shared" si="5"/>
        <v>12548.623111111092</v>
      </c>
      <c r="J20" s="20">
        <f t="shared" si="5"/>
        <v>13311.633777777764</v>
      </c>
      <c r="N20" s="3"/>
      <c r="O20" s="3"/>
    </row>
    <row r="21" spans="1:15" ht="16.05" customHeight="1" outlineLevel="1" thickTop="1" x14ac:dyDescent="0.25"/>
    <row r="22" spans="1:15" ht="16.05" customHeight="1" outlineLevel="1" x14ac:dyDescent="0.25"/>
    <row r="23" spans="1:15" ht="16.05" customHeight="1" x14ac:dyDescent="0.25">
      <c r="A23" s="1" t="s">
        <v>18</v>
      </c>
      <c r="B23" s="15" t="str">
        <f>"Assumptions Drivers"&amp;" - "&amp;$B$3</f>
        <v>Assumptions Drivers - Hindustan Unilever Limited</v>
      </c>
      <c r="C23" s="15"/>
      <c r="D23" s="15"/>
      <c r="E23" s="15"/>
      <c r="F23" s="15"/>
      <c r="G23" s="15"/>
      <c r="H23" s="15"/>
      <c r="I23" s="15"/>
      <c r="J23" s="15"/>
    </row>
    <row r="24" spans="1:15" ht="16.05" customHeight="1" x14ac:dyDescent="0.25">
      <c r="B24" s="1" t="s">
        <v>12</v>
      </c>
      <c r="D24" s="7" t="s">
        <v>16</v>
      </c>
      <c r="E24" s="4">
        <f>E8/D8-1</f>
        <v>0.15845103711687192</v>
      </c>
      <c r="F24" s="33">
        <f>'REVENUE FORECASTING'!E15</f>
        <v>-3.6492329566578219E-2</v>
      </c>
      <c r="G24" s="5">
        <f>'REVENUE FORECASTING'!E16</f>
        <v>5.7760120999617026E-2</v>
      </c>
      <c r="H24" s="5">
        <f>'REVENUE FORECASTING'!E17</f>
        <v>5.460606790983169E-2</v>
      </c>
      <c r="I24" s="5">
        <f>'REVENUE FORECASTING'!E18</f>
        <v>5.1778639978867114E-2</v>
      </c>
      <c r="J24" s="5">
        <f>'REVENUE FORECASTING'!E19</f>
        <v>4.9229598330602586E-2</v>
      </c>
    </row>
    <row r="25" spans="1:15" ht="16.05" customHeight="1" x14ac:dyDescent="0.25">
      <c r="B25" s="1" t="s">
        <v>21</v>
      </c>
      <c r="D25" s="2">
        <f t="shared" ref="D25:E29" si="6">D9</f>
        <v>22871</v>
      </c>
      <c r="E25" s="2">
        <f t="shared" si="6"/>
        <v>28427</v>
      </c>
      <c r="F25" s="2">
        <f>'EXPENSES FORECASTING'!I15</f>
        <v>26106.938888888886</v>
      </c>
      <c r="G25" s="2">
        <f>'EXPENSES FORECASTING'!I16</f>
        <v>27828.02888888889</v>
      </c>
      <c r="H25" s="2">
        <f>'EXPENSES FORECASTING'!I17</f>
        <v>29549.118888888886</v>
      </c>
      <c r="I25" s="2">
        <f>'EXPENSES FORECASTING'!I18</f>
        <v>31270.20888888889</v>
      </c>
      <c r="J25" s="2">
        <f>'EXPENSES FORECASTING'!I19</f>
        <v>32991.298888888887</v>
      </c>
    </row>
    <row r="26" spans="1:15" ht="16.05" customHeight="1" outlineLevel="1" x14ac:dyDescent="0.25">
      <c r="B26" s="1" t="s">
        <v>22</v>
      </c>
      <c r="D26" s="2">
        <f t="shared" si="6"/>
        <v>318</v>
      </c>
      <c r="E26" s="2">
        <f t="shared" si="6"/>
        <v>384</v>
      </c>
      <c r="F26" s="2">
        <f>'EXPENSES FORECASTING'!N15</f>
        <v>343.81222222222226</v>
      </c>
      <c r="G26" s="2">
        <f>'EXPENSES FORECASTING'!N16</f>
        <v>348.26422222222226</v>
      </c>
      <c r="H26" s="2">
        <f>'EXPENSES FORECASTING'!N17</f>
        <v>352.71622222222226</v>
      </c>
      <c r="I26" s="2">
        <f>'EXPENSES FORECASTING'!N18</f>
        <v>357.16822222222225</v>
      </c>
      <c r="J26" s="2">
        <f>'EXPENSES FORECASTING'!N19</f>
        <v>361.62022222222225</v>
      </c>
      <c r="L26" s="2"/>
    </row>
    <row r="27" spans="1:15" ht="16.05" customHeight="1" outlineLevel="1" x14ac:dyDescent="0.25">
      <c r="B27" s="1" t="s">
        <v>23</v>
      </c>
      <c r="D27" s="2">
        <f t="shared" si="6"/>
        <v>2545</v>
      </c>
      <c r="E27" s="2">
        <f t="shared" si="6"/>
        <v>2854</v>
      </c>
      <c r="F27" s="2">
        <f>'EXPENSES FORECASTING'!D35</f>
        <v>2743.112222222222</v>
      </c>
      <c r="G27" s="2">
        <f>'EXPENSES FORECASTING'!D36</f>
        <v>2881.5375555555556</v>
      </c>
      <c r="H27" s="2">
        <f>'EXPENSES FORECASTING'!D37</f>
        <v>3019.9628888888888</v>
      </c>
      <c r="I27" s="2">
        <f>'EXPENSES FORECASTING'!D38</f>
        <v>3158.3882222222219</v>
      </c>
      <c r="J27" s="2">
        <f>'EXPENSES FORECASTING'!D39</f>
        <v>3296.8135555555555</v>
      </c>
    </row>
    <row r="28" spans="1:15" ht="16.05" customHeight="1" outlineLevel="1" x14ac:dyDescent="0.25">
      <c r="B28" s="1" t="s">
        <v>13</v>
      </c>
      <c r="D28" s="2">
        <f t="shared" si="6"/>
        <v>8164</v>
      </c>
      <c r="E28" s="2">
        <f t="shared" si="6"/>
        <v>8785</v>
      </c>
      <c r="F28" s="2">
        <f>'EXPENSES FORECASTING'!I35</f>
        <v>8783.6855555555558</v>
      </c>
      <c r="G28" s="2">
        <f>'EXPENSES FORECASTING'!I36</f>
        <v>9035.6662222222221</v>
      </c>
      <c r="H28" s="2">
        <f>'EXPENSES FORECASTING'!I37</f>
        <v>9287.6468888888885</v>
      </c>
      <c r="I28" s="2">
        <f>'EXPENSES FORECASTING'!I38</f>
        <v>9539.6275555555567</v>
      </c>
      <c r="J28" s="2">
        <f>'EXPENSES FORECASTING'!I39</f>
        <v>9791.608222222223</v>
      </c>
    </row>
    <row r="29" spans="1:15" ht="16.05" customHeight="1" outlineLevel="1" x14ac:dyDescent="0.25">
      <c r="B29" s="1" t="s">
        <v>7</v>
      </c>
      <c r="D29" s="2">
        <f t="shared" si="6"/>
        <v>5913</v>
      </c>
      <c r="E29" s="2">
        <f t="shared" si="6"/>
        <v>6222</v>
      </c>
      <c r="F29" s="2">
        <f>'EXPENSES FORECASTING'!N35</f>
        <v>6081.5166666666673</v>
      </c>
      <c r="G29" s="2">
        <f>'EXPENSES FORECASTING'!N36</f>
        <v>6309.5800000000008</v>
      </c>
      <c r="H29" s="2">
        <f>'EXPENSES FORECASTING'!N37</f>
        <v>6537.6433333333343</v>
      </c>
      <c r="I29" s="2">
        <f>'EXPENSES FORECASTING'!N38</f>
        <v>6765.7066666666669</v>
      </c>
      <c r="J29" s="2">
        <f>'EXPENSES FORECASTING'!N39</f>
        <v>6993.77</v>
      </c>
    </row>
    <row r="30" spans="1:15" ht="16.05" customHeight="1" outlineLevel="1" x14ac:dyDescent="0.25">
      <c r="B30" s="1" t="s">
        <v>8</v>
      </c>
      <c r="D30" s="2">
        <f>D15</f>
        <v>1091</v>
      </c>
      <c r="E30" s="2">
        <f>E15</f>
        <v>1137</v>
      </c>
      <c r="F30" s="2">
        <f>'EXPENSES FORECASTING'!D15</f>
        <v>1325.0244444444443</v>
      </c>
      <c r="G30" s="2">
        <f>'EXPENSES FORECASTING'!D16</f>
        <v>1445.6651111111109</v>
      </c>
      <c r="H30" s="2">
        <f>'EXPENSES FORECASTING'!D17</f>
        <v>1566.3057777777776</v>
      </c>
      <c r="I30" s="2">
        <f>'EXPENSES FORECASTING'!D18</f>
        <v>1686.9464444444443</v>
      </c>
      <c r="J30" s="2">
        <f>'EXPENSES FORECASTING'!D19</f>
        <v>1807.587111111111</v>
      </c>
    </row>
    <row r="31" spans="1:15" ht="16.05" customHeight="1" outlineLevel="1" x14ac:dyDescent="0.25">
      <c r="B31" s="1" t="s">
        <v>14</v>
      </c>
      <c r="D31" s="2">
        <f>D17</f>
        <v>106</v>
      </c>
      <c r="E31" s="2">
        <f>E17</f>
        <v>114</v>
      </c>
      <c r="F31" s="2">
        <f>'EXPENSES FORECASTING'!S15</f>
        <v>140.69444444444446</v>
      </c>
      <c r="G31" s="2">
        <f>'EXPENSES FORECASTING'!S16</f>
        <v>155.87777777777779</v>
      </c>
      <c r="H31" s="2">
        <f>'EXPENSES FORECASTING'!S17</f>
        <v>171.06111111111107</v>
      </c>
      <c r="I31" s="2">
        <f>'EXPENSES FORECASTING'!S18</f>
        <v>186.24444444444441</v>
      </c>
      <c r="J31" s="2">
        <f>'EXPENSES FORECASTING'!S19</f>
        <v>201.42777777777775</v>
      </c>
    </row>
    <row r="32" spans="1:15" ht="16.05" customHeight="1" outlineLevel="1" x14ac:dyDescent="0.25">
      <c r="B32" s="1" t="s">
        <v>15</v>
      </c>
      <c r="D32" s="2">
        <f>D19</f>
        <v>3000</v>
      </c>
      <c r="E32" s="2">
        <f>E19</f>
        <v>3224</v>
      </c>
      <c r="F32" s="2">
        <f>'EXPENSES FORECASTING'!S35</f>
        <v>3246.8488888888887</v>
      </c>
      <c r="G32" s="2">
        <f>'EXPENSES FORECASTING'!S36</f>
        <v>3413.6535555555556</v>
      </c>
      <c r="H32" s="2">
        <f>'EXPENSES FORECASTING'!S37</f>
        <v>3580.4582222222225</v>
      </c>
      <c r="I32" s="2">
        <f>'EXPENSES FORECASTING'!S38</f>
        <v>3747.2628888888889</v>
      </c>
      <c r="J32" s="2">
        <f>'EXPENSES FORECASTING'!S39</f>
        <v>3914.0675555555558</v>
      </c>
    </row>
    <row r="33" spans="1:10" ht="16.05" customHeight="1" outlineLevel="1" x14ac:dyDescent="0.25">
      <c r="D33" s="6"/>
      <c r="E33" s="6"/>
      <c r="F33" s="8"/>
      <c r="G33" s="5"/>
      <c r="H33" s="5"/>
      <c r="I33" s="5"/>
      <c r="J33" s="5"/>
    </row>
    <row r="34" spans="1:10" ht="16.05" customHeight="1" outlineLevel="1" x14ac:dyDescent="0.25">
      <c r="D34" s="6"/>
      <c r="E34" s="6"/>
      <c r="F34" s="8"/>
      <c r="G34" s="5"/>
      <c r="H34" s="5"/>
      <c r="I34" s="5"/>
      <c r="J34" s="5"/>
    </row>
    <row r="35" spans="1:10" ht="16.05" customHeight="1" outlineLevel="1" x14ac:dyDescent="0.25">
      <c r="B35" s="21" t="s">
        <v>19</v>
      </c>
      <c r="D35" s="6"/>
      <c r="E35" s="6"/>
      <c r="F35" s="8"/>
      <c r="G35" s="5"/>
      <c r="H35" s="5"/>
      <c r="I35" s="5"/>
      <c r="J35" s="5"/>
    </row>
    <row r="36" spans="1:10" ht="16.05" customHeight="1" outlineLevel="1" x14ac:dyDescent="0.25">
      <c r="B36" s="1" t="s">
        <v>21</v>
      </c>
      <c r="D36" s="2">
        <f t="shared" ref="D36:J40" si="7">D9</f>
        <v>22871</v>
      </c>
      <c r="E36" s="2">
        <f t="shared" si="7"/>
        <v>28427</v>
      </c>
      <c r="F36" s="2">
        <f t="shared" si="7"/>
        <v>26106.938888888886</v>
      </c>
      <c r="G36" s="2">
        <f t="shared" si="7"/>
        <v>27828.02888888889</v>
      </c>
      <c r="H36" s="2">
        <f t="shared" si="7"/>
        <v>29549.118888888886</v>
      </c>
      <c r="I36" s="2">
        <f t="shared" si="7"/>
        <v>31270.20888888889</v>
      </c>
      <c r="J36" s="2">
        <f t="shared" si="7"/>
        <v>32991.298888888887</v>
      </c>
    </row>
    <row r="37" spans="1:10" ht="16.05" customHeight="1" outlineLevel="1" x14ac:dyDescent="0.25">
      <c r="B37" s="1" t="s">
        <v>22</v>
      </c>
      <c r="D37" s="2">
        <f t="shared" si="7"/>
        <v>318</v>
      </c>
      <c r="E37" s="2">
        <f t="shared" si="7"/>
        <v>384</v>
      </c>
      <c r="F37" s="2">
        <f t="shared" si="7"/>
        <v>343.81222222222226</v>
      </c>
      <c r="G37" s="2">
        <f t="shared" si="7"/>
        <v>348.26422222222226</v>
      </c>
      <c r="H37" s="2">
        <f t="shared" si="7"/>
        <v>352.71622222222226</v>
      </c>
      <c r="I37" s="2">
        <f t="shared" si="7"/>
        <v>357.16822222222225</v>
      </c>
      <c r="J37" s="2">
        <f t="shared" si="7"/>
        <v>361.62022222222225</v>
      </c>
    </row>
    <row r="38" spans="1:10" ht="16.05" customHeight="1" outlineLevel="1" x14ac:dyDescent="0.25">
      <c r="B38" s="1" t="s">
        <v>23</v>
      </c>
      <c r="D38" s="2">
        <f t="shared" si="7"/>
        <v>2545</v>
      </c>
      <c r="E38" s="2">
        <f t="shared" si="7"/>
        <v>2854</v>
      </c>
      <c r="F38" s="2">
        <f t="shared" si="7"/>
        <v>2743.112222222222</v>
      </c>
      <c r="G38" s="2">
        <f t="shared" si="7"/>
        <v>2881.5375555555556</v>
      </c>
      <c r="H38" s="2">
        <f t="shared" si="7"/>
        <v>3019.9628888888888</v>
      </c>
      <c r="I38" s="2">
        <f t="shared" si="7"/>
        <v>3158.3882222222219</v>
      </c>
      <c r="J38" s="2">
        <f t="shared" si="7"/>
        <v>3296.8135555555555</v>
      </c>
    </row>
    <row r="39" spans="1:10" ht="16.05" customHeight="1" outlineLevel="1" x14ac:dyDescent="0.25">
      <c r="B39" s="1" t="s">
        <v>6</v>
      </c>
      <c r="D39" s="2">
        <f t="shared" si="7"/>
        <v>8164</v>
      </c>
      <c r="E39" s="2">
        <f t="shared" si="7"/>
        <v>8785</v>
      </c>
      <c r="F39" s="2">
        <f t="shared" si="7"/>
        <v>8783.6855555555558</v>
      </c>
      <c r="G39" s="2">
        <f t="shared" si="7"/>
        <v>9035.6662222222221</v>
      </c>
      <c r="H39" s="2">
        <f t="shared" si="7"/>
        <v>9287.6468888888885</v>
      </c>
      <c r="I39" s="2">
        <f t="shared" si="7"/>
        <v>9539.6275555555567</v>
      </c>
      <c r="J39" s="2">
        <f t="shared" si="7"/>
        <v>9791.608222222223</v>
      </c>
    </row>
    <row r="40" spans="1:10" ht="16.05" customHeight="1" outlineLevel="1" x14ac:dyDescent="0.25">
      <c r="B40" s="1" t="s">
        <v>7</v>
      </c>
      <c r="D40" s="2">
        <f t="shared" si="7"/>
        <v>5913</v>
      </c>
      <c r="E40" s="2">
        <f t="shared" si="7"/>
        <v>6222</v>
      </c>
      <c r="F40" s="2">
        <f t="shared" si="7"/>
        <v>6081.5166666666673</v>
      </c>
      <c r="G40" s="2">
        <f t="shared" si="7"/>
        <v>6309.5800000000008</v>
      </c>
      <c r="H40" s="2">
        <f t="shared" si="7"/>
        <v>6537.6433333333343</v>
      </c>
      <c r="I40" s="2">
        <f t="shared" si="7"/>
        <v>6765.7066666666669</v>
      </c>
      <c r="J40" s="2">
        <f t="shared" si="7"/>
        <v>6993.77</v>
      </c>
    </row>
    <row r="41" spans="1:10" ht="16.05" customHeight="1" outlineLevel="1" x14ac:dyDescent="0.25">
      <c r="B41" s="1" t="s">
        <v>8</v>
      </c>
      <c r="D41" s="2">
        <f t="shared" ref="D41:J41" si="8">D15</f>
        <v>1091</v>
      </c>
      <c r="E41" s="2">
        <f t="shared" si="8"/>
        <v>1137</v>
      </c>
      <c r="F41" s="2">
        <f t="shared" si="8"/>
        <v>1325.0244444444443</v>
      </c>
      <c r="G41" s="2">
        <f t="shared" si="8"/>
        <v>1445.6651111111109</v>
      </c>
      <c r="H41" s="2">
        <f t="shared" si="8"/>
        <v>1566.3057777777776</v>
      </c>
      <c r="I41" s="2">
        <f t="shared" si="8"/>
        <v>1686.9464444444443</v>
      </c>
      <c r="J41" s="2">
        <f t="shared" si="8"/>
        <v>1807.587111111111</v>
      </c>
    </row>
    <row r="42" spans="1:10" ht="16.05" customHeight="1" outlineLevel="1" x14ac:dyDescent="0.25">
      <c r="B42" s="1" t="s">
        <v>4</v>
      </c>
      <c r="D42" s="2">
        <f t="shared" ref="D42:J42" si="9">D17</f>
        <v>106</v>
      </c>
      <c r="E42" s="2">
        <f t="shared" si="9"/>
        <v>114</v>
      </c>
      <c r="F42" s="2">
        <f t="shared" si="9"/>
        <v>140.69444444444446</v>
      </c>
      <c r="G42" s="2">
        <f t="shared" si="9"/>
        <v>155.87777777777779</v>
      </c>
      <c r="H42" s="2">
        <f t="shared" si="9"/>
        <v>171.06111111111107</v>
      </c>
      <c r="I42" s="2">
        <f t="shared" si="9"/>
        <v>186.24444444444441</v>
      </c>
      <c r="J42" s="2">
        <f t="shared" si="9"/>
        <v>201.42777777777775</v>
      </c>
    </row>
    <row r="43" spans="1:10" ht="16.05" customHeight="1" outlineLevel="1" x14ac:dyDescent="0.25">
      <c r="B43" s="1" t="s">
        <v>10</v>
      </c>
      <c r="D43" s="2">
        <f t="shared" ref="D43:J43" si="10">D19</f>
        <v>3000</v>
      </c>
      <c r="E43" s="2">
        <f t="shared" si="10"/>
        <v>3224</v>
      </c>
      <c r="F43" s="2">
        <f t="shared" si="10"/>
        <v>3246.8488888888887</v>
      </c>
      <c r="G43" s="2">
        <f t="shared" si="10"/>
        <v>3413.6535555555556</v>
      </c>
      <c r="H43" s="2">
        <f t="shared" si="10"/>
        <v>3580.4582222222225</v>
      </c>
      <c r="I43" s="2">
        <f t="shared" si="10"/>
        <v>3747.2628888888889</v>
      </c>
      <c r="J43" s="2">
        <f t="shared" si="10"/>
        <v>3914.0675555555558</v>
      </c>
    </row>
    <row r="44" spans="1:10" ht="16.05" customHeight="1" outlineLevel="1" x14ac:dyDescent="0.25">
      <c r="A44" s="21"/>
      <c r="B44" s="23" t="s">
        <v>20</v>
      </c>
      <c r="C44" s="23"/>
      <c r="D44" s="24">
        <f t="shared" ref="D44:J44" si="11">SUM(D36:D43)</f>
        <v>44008</v>
      </c>
      <c r="E44" s="24">
        <f t="shared" si="11"/>
        <v>51147</v>
      </c>
      <c r="F44" s="24">
        <f t="shared" si="11"/>
        <v>48771.633333333339</v>
      </c>
      <c r="G44" s="24">
        <f t="shared" si="11"/>
        <v>51418.273333333338</v>
      </c>
      <c r="H44" s="24">
        <f t="shared" si="11"/>
        <v>54064.913333333338</v>
      </c>
      <c r="I44" s="24">
        <f t="shared" si="11"/>
        <v>56711.55333333333</v>
      </c>
      <c r="J44" s="24">
        <f t="shared" si="11"/>
        <v>59358.193333333329</v>
      </c>
    </row>
    <row r="45" spans="1:10" ht="16.05" customHeight="1" outlineLevel="1" x14ac:dyDescent="0.25">
      <c r="A45" s="21"/>
      <c r="B45" s="21"/>
      <c r="C45" s="21"/>
      <c r="D45" s="22"/>
      <c r="E45" s="22"/>
      <c r="F45" s="22"/>
      <c r="G45" s="22"/>
      <c r="H45" s="22"/>
      <c r="I45" s="22"/>
      <c r="J45" s="22"/>
    </row>
    <row r="46" spans="1:10" s="21" customFormat="1" ht="16.05" customHeight="1" outlineLevel="1" x14ac:dyDescent="0.25">
      <c r="D46" s="22"/>
      <c r="E46" s="22"/>
      <c r="F46" s="22"/>
      <c r="G46" s="22"/>
      <c r="H46" s="22"/>
      <c r="I46" s="22"/>
      <c r="J46" s="22"/>
    </row>
    <row r="47" spans="1:10" s="21" customFormat="1" ht="16.05" customHeight="1" outlineLevel="1" x14ac:dyDescent="0.25">
      <c r="A47" s="1" t="s">
        <v>18</v>
      </c>
      <c r="B47" s="15" t="str">
        <f>"Common Size Statement"&amp;" - "&amp;$B$3</f>
        <v>Common Size Statement - Hindustan Unilever Limited</v>
      </c>
      <c r="C47" s="16"/>
      <c r="D47" s="16"/>
      <c r="E47" s="16"/>
      <c r="F47" s="16"/>
      <c r="G47" s="16"/>
      <c r="H47" s="16"/>
      <c r="I47" s="16"/>
      <c r="J47" s="16"/>
    </row>
    <row r="48" spans="1:10" s="21" customFormat="1" ht="16.05" customHeight="1" outlineLevel="1" x14ac:dyDescent="0.25">
      <c r="A48" s="1"/>
      <c r="B48" s="1" t="s">
        <v>2</v>
      </c>
      <c r="C48" s="6">
        <v>0.1</v>
      </c>
      <c r="D48" s="4">
        <f t="shared" ref="D48:J60" si="12">D8/D$8</f>
        <v>1</v>
      </c>
      <c r="E48" s="4">
        <f t="shared" si="12"/>
        <v>1</v>
      </c>
      <c r="F48" s="4">
        <f t="shared" si="12"/>
        <v>1</v>
      </c>
      <c r="G48" s="4">
        <f t="shared" si="12"/>
        <v>1</v>
      </c>
      <c r="H48" s="4">
        <f t="shared" si="12"/>
        <v>1</v>
      </c>
      <c r="I48" s="4">
        <f t="shared" si="12"/>
        <v>1</v>
      </c>
      <c r="J48" s="4">
        <f t="shared" si="12"/>
        <v>1</v>
      </c>
    </row>
    <row r="49" spans="1:12" s="21" customFormat="1" ht="16.05" customHeight="1" outlineLevel="1" x14ac:dyDescent="0.25">
      <c r="A49" s="1"/>
      <c r="B49" s="1" t="s">
        <v>21</v>
      </c>
      <c r="C49" s="1"/>
      <c r="D49" s="4">
        <f t="shared" si="12"/>
        <v>0.43245031860381566</v>
      </c>
      <c r="E49" s="4">
        <f t="shared" si="12"/>
        <v>0.46398550606362315</v>
      </c>
      <c r="F49" s="4">
        <f t="shared" si="12"/>
        <v>0.44225643521012653</v>
      </c>
      <c r="G49" s="4">
        <f t="shared" si="12"/>
        <v>0.44567006531170478</v>
      </c>
      <c r="H49" s="4">
        <f t="shared" si="12"/>
        <v>0.4487301891651817</v>
      </c>
      <c r="I49" s="4">
        <f t="shared" si="12"/>
        <v>0.45148901568236144</v>
      </c>
      <c r="J49" s="4">
        <f t="shared" si="12"/>
        <v>0.45398895525712035</v>
      </c>
    </row>
    <row r="50" spans="1:12" s="21" customFormat="1" ht="16.05" customHeight="1" outlineLevel="1" x14ac:dyDescent="0.25">
      <c r="A50" s="1"/>
      <c r="B50" s="1" t="s">
        <v>22</v>
      </c>
      <c r="C50" s="1"/>
      <c r="D50" s="4">
        <f t="shared" si="12"/>
        <v>6.0128197855805771E-3</v>
      </c>
      <c r="E50" s="4">
        <f t="shared" si="12"/>
        <v>6.2676481629588519E-3</v>
      </c>
      <c r="F50" s="4">
        <f t="shared" si="12"/>
        <v>5.8242434484107866E-3</v>
      </c>
      <c r="G50" s="4">
        <f t="shared" si="12"/>
        <v>5.577503864295617E-3</v>
      </c>
      <c r="H50" s="4">
        <f t="shared" si="12"/>
        <v>5.3563159603693192E-3</v>
      </c>
      <c r="I50" s="4">
        <f t="shared" si="12"/>
        <v>5.1569060397747774E-3</v>
      </c>
      <c r="J50" s="4">
        <f t="shared" si="12"/>
        <v>4.9762086494207595E-3</v>
      </c>
    </row>
    <row r="51" spans="1:12" s="21" customFormat="1" ht="16.05" customHeight="1" outlineLevel="1" x14ac:dyDescent="0.25">
      <c r="A51" s="1"/>
      <c r="B51" s="1" t="s">
        <v>23</v>
      </c>
      <c r="C51" s="1"/>
      <c r="D51" s="4">
        <f t="shared" si="12"/>
        <v>4.8121466522964056E-2</v>
      </c>
      <c r="E51" s="4">
        <f t="shared" si="12"/>
        <v>4.6582989211157722E-2</v>
      </c>
      <c r="F51" s="4">
        <f t="shared" si="12"/>
        <v>4.6468834892690117E-2</v>
      </c>
      <c r="G51" s="4">
        <f t="shared" si="12"/>
        <v>4.6148257058024438E-2</v>
      </c>
      <c r="H51" s="4">
        <f t="shared" si="12"/>
        <v>4.5860877391931475E-2</v>
      </c>
      <c r="I51" s="4">
        <f t="shared" si="12"/>
        <v>4.560179289689878E-2</v>
      </c>
      <c r="J51" s="4">
        <f t="shared" si="12"/>
        <v>4.5367020765231435E-2</v>
      </c>
    </row>
    <row r="52" spans="1:12" ht="16.05" customHeight="1" outlineLevel="1" x14ac:dyDescent="0.25">
      <c r="B52" s="1" t="s">
        <v>6</v>
      </c>
      <c r="D52" s="4">
        <f t="shared" si="12"/>
        <v>0.15436685763987371</v>
      </c>
      <c r="E52" s="4">
        <f t="shared" si="12"/>
        <v>0.14338877372810813</v>
      </c>
      <c r="F52" s="4">
        <f t="shared" si="12"/>
        <v>0.14879727869819251</v>
      </c>
      <c r="G52" s="4">
        <f t="shared" si="12"/>
        <v>0.14470755264309806</v>
      </c>
      <c r="H52" s="4">
        <f t="shared" si="12"/>
        <v>0.14104134749404149</v>
      </c>
      <c r="I52" s="4">
        <f t="shared" si="12"/>
        <v>0.13773611395875615</v>
      </c>
      <c r="J52" s="4">
        <f t="shared" si="12"/>
        <v>0.13474104193547892</v>
      </c>
    </row>
    <row r="53" spans="1:12" ht="16.05" customHeight="1" outlineLevel="1" x14ac:dyDescent="0.25">
      <c r="B53" s="1" t="s">
        <v>7</v>
      </c>
      <c r="D53" s="4">
        <f t="shared" si="12"/>
        <v>0.11180441318282376</v>
      </c>
      <c r="E53" s="4">
        <f t="shared" si="12"/>
        <v>0.10155548664044266</v>
      </c>
      <c r="F53" s="4">
        <f t="shared" si="12"/>
        <v>0.1030220315418006</v>
      </c>
      <c r="G53" s="4">
        <f t="shared" si="12"/>
        <v>0.10104887205332001</v>
      </c>
      <c r="H53" s="4">
        <f t="shared" si="12"/>
        <v>9.9280047594389284E-2</v>
      </c>
      <c r="I53" s="4">
        <f t="shared" si="12"/>
        <v>9.7685380170719524E-2</v>
      </c>
      <c r="J53" s="4">
        <f t="shared" si="12"/>
        <v>9.624035556471916E-2</v>
      </c>
    </row>
    <row r="54" spans="1:12" ht="16.05" customHeight="1" outlineLevel="1" x14ac:dyDescent="0.25">
      <c r="B54" s="1" t="s">
        <v>3</v>
      </c>
      <c r="D54" s="4">
        <f t="shared" si="12"/>
        <v>0.24724412426494224</v>
      </c>
      <c r="E54" s="4">
        <f t="shared" si="12"/>
        <v>0.2382195961937095</v>
      </c>
      <c r="F54" s="4">
        <f t="shared" si="12"/>
        <v>0.25363117620877934</v>
      </c>
      <c r="G54" s="4">
        <f t="shared" si="12"/>
        <v>0.2568477490695571</v>
      </c>
      <c r="H54" s="4">
        <f t="shared" si="12"/>
        <v>0.25973122239408675</v>
      </c>
      <c r="I54" s="4">
        <f t="shared" si="12"/>
        <v>0.26233079125148934</v>
      </c>
      <c r="J54" s="4">
        <f t="shared" si="12"/>
        <v>0.26468641782802943</v>
      </c>
      <c r="L54" s="39"/>
    </row>
    <row r="55" spans="1:12" ht="16.05" customHeight="1" outlineLevel="1" x14ac:dyDescent="0.25">
      <c r="B55" s="1" t="s">
        <v>8</v>
      </c>
      <c r="D55" s="4">
        <f t="shared" si="12"/>
        <v>2.0628888006504434E-2</v>
      </c>
      <c r="E55" s="4">
        <f t="shared" si="12"/>
        <v>1.8558114482510976E-2</v>
      </c>
      <c r="F55" s="4">
        <f t="shared" si="12"/>
        <v>2.2446162296556344E-2</v>
      </c>
      <c r="G55" s="4">
        <f t="shared" si="12"/>
        <v>2.3152544043282642E-2</v>
      </c>
      <c r="H55" s="4">
        <f t="shared" si="12"/>
        <v>2.3785774817706176E-2</v>
      </c>
      <c r="I55" s="4">
        <f t="shared" si="12"/>
        <v>2.4356658198778809E-2</v>
      </c>
      <c r="J55" s="4">
        <f t="shared" si="12"/>
        <v>2.4873970160233586E-2</v>
      </c>
    </row>
    <row r="56" spans="1:12" ht="16.05" customHeight="1" outlineLevel="1" x14ac:dyDescent="0.25">
      <c r="B56" s="1" t="s">
        <v>9</v>
      </c>
      <c r="D56" s="4">
        <f t="shared" si="12"/>
        <v>0.2266152362584378</v>
      </c>
      <c r="E56" s="4">
        <f t="shared" si="12"/>
        <v>0.21966148171119854</v>
      </c>
      <c r="F56" s="4">
        <f t="shared" si="12"/>
        <v>0.23118501391222304</v>
      </c>
      <c r="G56" s="4">
        <f t="shared" si="12"/>
        <v>0.23369520502627444</v>
      </c>
      <c r="H56" s="4">
        <f t="shared" si="12"/>
        <v>0.23594544757638058</v>
      </c>
      <c r="I56" s="4">
        <f t="shared" si="12"/>
        <v>0.23797413305271051</v>
      </c>
      <c r="J56" s="4">
        <f t="shared" si="12"/>
        <v>0.2398124476677958</v>
      </c>
    </row>
    <row r="57" spans="1:12" ht="16.05" customHeight="1" outlineLevel="1" x14ac:dyDescent="0.25">
      <c r="B57" s="1" t="s">
        <v>4</v>
      </c>
      <c r="D57" s="4">
        <f t="shared" si="12"/>
        <v>2.0042732618601924E-3</v>
      </c>
      <c r="E57" s="4">
        <f t="shared" si="12"/>
        <v>1.8607080483784093E-3</v>
      </c>
      <c r="F57" s="4">
        <f t="shared" si="12"/>
        <v>2.3833902442063522E-3</v>
      </c>
      <c r="G57" s="4">
        <f t="shared" si="12"/>
        <v>2.4964060401203433E-3</v>
      </c>
      <c r="H57" s="4">
        <f t="shared" si="12"/>
        <v>2.5977182276172225E-3</v>
      </c>
      <c r="I57" s="4">
        <f t="shared" si="12"/>
        <v>2.6890552985211701E-3</v>
      </c>
      <c r="J57" s="4">
        <f t="shared" si="12"/>
        <v>2.7718213429873398E-3</v>
      </c>
    </row>
    <row r="58" spans="1:12" ht="16.05" customHeight="1" outlineLevel="1" x14ac:dyDescent="0.25">
      <c r="B58" s="1" t="s">
        <v>11</v>
      </c>
      <c r="D58" s="4">
        <f t="shared" si="12"/>
        <v>0.2246109629965776</v>
      </c>
      <c r="E58" s="4">
        <f t="shared" si="12"/>
        <v>0.21780077366282011</v>
      </c>
      <c r="F58" s="4">
        <f t="shared" si="12"/>
        <v>0.22880162366801668</v>
      </c>
      <c r="G58" s="4">
        <f t="shared" si="12"/>
        <v>0.23119879898615411</v>
      </c>
      <c r="H58" s="4">
        <f t="shared" si="12"/>
        <v>0.23334772934876338</v>
      </c>
      <c r="I58" s="4">
        <f t="shared" si="12"/>
        <v>0.23528507775418936</v>
      </c>
      <c r="J58" s="4">
        <f t="shared" si="12"/>
        <v>0.23704062632480846</v>
      </c>
    </row>
    <row r="59" spans="1:12" ht="16.05" customHeight="1" outlineLevel="1" x14ac:dyDescent="0.25">
      <c r="B59" s="1" t="s">
        <v>10</v>
      </c>
      <c r="D59" s="4">
        <f t="shared" si="12"/>
        <v>5.6724714958307332E-2</v>
      </c>
      <c r="E59" s="4">
        <f t="shared" si="12"/>
        <v>5.2622129368175362E-2</v>
      </c>
      <c r="F59" s="4">
        <f t="shared" si="12"/>
        <v>5.5002228387530189E-2</v>
      </c>
      <c r="G59" s="4">
        <f t="shared" si="12"/>
        <v>5.4670174777036541E-2</v>
      </c>
      <c r="H59" s="4">
        <f t="shared" si="12"/>
        <v>5.4372507735245774E-2</v>
      </c>
      <c r="I59" s="4">
        <f t="shared" si="12"/>
        <v>5.4104148751262217E-2</v>
      </c>
      <c r="J59" s="4">
        <f t="shared" si="12"/>
        <v>5.386097244418931E-2</v>
      </c>
    </row>
    <row r="60" spans="1:12" ht="16.05" customHeight="1" outlineLevel="1" x14ac:dyDescent="0.25">
      <c r="B60" s="1" t="s">
        <v>5</v>
      </c>
      <c r="D60" s="4">
        <f t="shared" si="12"/>
        <v>0.16788624803827026</v>
      </c>
      <c r="E60" s="4">
        <f t="shared" si="12"/>
        <v>0.16517864429464474</v>
      </c>
      <c r="F60" s="4">
        <f t="shared" si="12"/>
        <v>0.17379939528048646</v>
      </c>
      <c r="G60" s="4">
        <f t="shared" si="12"/>
        <v>0.17652862420911755</v>
      </c>
      <c r="H60" s="4">
        <f t="shared" si="12"/>
        <v>0.17897522161351762</v>
      </c>
      <c r="I60" s="4">
        <f t="shared" si="12"/>
        <v>0.18118092900292712</v>
      </c>
      <c r="J60" s="4">
        <f t="shared" si="12"/>
        <v>0.18317965388061916</v>
      </c>
    </row>
    <row r="61" spans="1:12" ht="16.05" customHeight="1" outlineLevel="1" x14ac:dyDescent="0.25"/>
    <row r="62" spans="1:12" ht="16.05" customHeight="1" outlineLevel="1" x14ac:dyDescent="0.25"/>
    <row r="63" spans="1:12" ht="16.05" customHeight="1" outlineLevel="1" x14ac:dyDescent="0.25">
      <c r="A63" s="1" t="s">
        <v>18</v>
      </c>
      <c r="B63" s="15" t="str">
        <f>"Change Analysis Statement"&amp;" - "&amp;$B$3</f>
        <v>Change Analysis Statement - Hindustan Unilever Limited</v>
      </c>
      <c r="C63" s="16"/>
      <c r="D63" s="16"/>
      <c r="E63" s="16"/>
      <c r="F63" s="16"/>
      <c r="G63" s="16"/>
      <c r="H63" s="16"/>
      <c r="I63" s="16"/>
      <c r="J63" s="16"/>
    </row>
    <row r="64" spans="1:12" ht="16.05" customHeight="1" outlineLevel="1" x14ac:dyDescent="0.25">
      <c r="B64" s="21"/>
      <c r="C64" s="6">
        <v>0.1</v>
      </c>
    </row>
    <row r="65" spans="2:10" ht="16.05" customHeight="1" x14ac:dyDescent="0.25">
      <c r="B65" s="34" t="s">
        <v>2</v>
      </c>
      <c r="C65" s="37"/>
      <c r="D65" s="38">
        <f t="shared" ref="D65:J77" si="13">D8*(1+$C$64)</f>
        <v>58175.700000000004</v>
      </c>
      <c r="E65" s="38">
        <f t="shared" si="13"/>
        <v>67393.700000000012</v>
      </c>
      <c r="F65" s="38">
        <f t="shared" si="13"/>
        <v>64934.346888888904</v>
      </c>
      <c r="G65" s="38">
        <f t="shared" si="13"/>
        <v>68684.962622222229</v>
      </c>
      <c r="H65" s="38">
        <f t="shared" si="13"/>
        <v>72435.578355555539</v>
      </c>
      <c r="I65" s="38">
        <f t="shared" si="13"/>
        <v>76186.194088888878</v>
      </c>
      <c r="J65" s="38">
        <f t="shared" si="13"/>
        <v>79936.809822222218</v>
      </c>
    </row>
    <row r="66" spans="2:10" ht="16.05" customHeight="1" x14ac:dyDescent="0.25">
      <c r="B66" s="1" t="s">
        <v>21</v>
      </c>
      <c r="D66" s="2">
        <f t="shared" si="13"/>
        <v>25158.100000000002</v>
      </c>
      <c r="E66" s="2">
        <f t="shared" si="13"/>
        <v>31269.7</v>
      </c>
      <c r="F66" s="2">
        <f t="shared" si="13"/>
        <v>28717.632777777777</v>
      </c>
      <c r="G66" s="2">
        <f t="shared" si="13"/>
        <v>30610.831777777781</v>
      </c>
      <c r="H66" s="2">
        <f t="shared" si="13"/>
        <v>32504.030777777778</v>
      </c>
      <c r="I66" s="2">
        <f t="shared" si="13"/>
        <v>34397.229777777779</v>
      </c>
      <c r="J66" s="2">
        <f t="shared" si="13"/>
        <v>36290.428777777779</v>
      </c>
    </row>
    <row r="67" spans="2:10" ht="16.05" customHeight="1" outlineLevel="1" x14ac:dyDescent="0.25">
      <c r="B67" s="1" t="s">
        <v>22</v>
      </c>
      <c r="D67" s="2">
        <f t="shared" si="13"/>
        <v>349.8</v>
      </c>
      <c r="E67" s="2">
        <f t="shared" si="13"/>
        <v>422.40000000000003</v>
      </c>
      <c r="F67" s="2">
        <f t="shared" si="13"/>
        <v>378.19344444444454</v>
      </c>
      <c r="G67" s="2">
        <f t="shared" si="13"/>
        <v>383.09064444444454</v>
      </c>
      <c r="H67" s="2">
        <f t="shared" si="13"/>
        <v>387.98784444444453</v>
      </c>
      <c r="I67" s="2">
        <f t="shared" si="13"/>
        <v>392.88504444444453</v>
      </c>
      <c r="J67" s="2">
        <f t="shared" si="13"/>
        <v>397.78224444444453</v>
      </c>
    </row>
    <row r="68" spans="2:10" ht="16.05" customHeight="1" outlineLevel="1" x14ac:dyDescent="0.25">
      <c r="B68" s="1" t="s">
        <v>23</v>
      </c>
      <c r="D68" s="2">
        <f t="shared" si="13"/>
        <v>2799.5</v>
      </c>
      <c r="E68" s="2">
        <f t="shared" si="13"/>
        <v>3139.4</v>
      </c>
      <c r="F68" s="2">
        <f t="shared" si="13"/>
        <v>3017.4234444444446</v>
      </c>
      <c r="G68" s="2">
        <f t="shared" si="13"/>
        <v>3169.6913111111116</v>
      </c>
      <c r="H68" s="2">
        <f t="shared" si="13"/>
        <v>3321.9591777777778</v>
      </c>
      <c r="I68" s="2">
        <f t="shared" si="13"/>
        <v>3474.2270444444443</v>
      </c>
      <c r="J68" s="2">
        <f t="shared" si="13"/>
        <v>3626.4949111111114</v>
      </c>
    </row>
    <row r="69" spans="2:10" ht="16.05" customHeight="1" outlineLevel="1" x14ac:dyDescent="0.25">
      <c r="B69" s="1" t="s">
        <v>6</v>
      </c>
      <c r="D69" s="2">
        <f t="shared" si="13"/>
        <v>8980.4000000000015</v>
      </c>
      <c r="E69" s="2">
        <f t="shared" si="13"/>
        <v>9663.5</v>
      </c>
      <c r="F69" s="2">
        <f t="shared" si="13"/>
        <v>9662.0541111111124</v>
      </c>
      <c r="G69" s="2">
        <f t="shared" si="13"/>
        <v>9939.2328444444447</v>
      </c>
      <c r="H69" s="2">
        <f t="shared" si="13"/>
        <v>10216.411577777779</v>
      </c>
      <c r="I69" s="2">
        <f t="shared" si="13"/>
        <v>10493.590311111113</v>
      </c>
      <c r="J69" s="2">
        <f t="shared" si="13"/>
        <v>10770.769044444447</v>
      </c>
    </row>
    <row r="70" spans="2:10" ht="16.05" customHeight="1" outlineLevel="1" x14ac:dyDescent="0.25">
      <c r="B70" s="1" t="s">
        <v>7</v>
      </c>
      <c r="D70" s="2">
        <f t="shared" si="13"/>
        <v>6504.3</v>
      </c>
      <c r="E70" s="2">
        <f t="shared" si="13"/>
        <v>6844.2000000000007</v>
      </c>
      <c r="F70" s="2">
        <f t="shared" si="13"/>
        <v>6689.6683333333349</v>
      </c>
      <c r="G70" s="2">
        <f t="shared" si="13"/>
        <v>6940.5380000000014</v>
      </c>
      <c r="H70" s="2">
        <f t="shared" si="13"/>
        <v>7191.4076666666688</v>
      </c>
      <c r="I70" s="2">
        <f t="shared" si="13"/>
        <v>7442.2773333333344</v>
      </c>
      <c r="J70" s="2">
        <f t="shared" si="13"/>
        <v>7693.1470000000008</v>
      </c>
    </row>
    <row r="71" spans="2:10" ht="16.05" customHeight="1" outlineLevel="1" x14ac:dyDescent="0.25">
      <c r="B71" s="17" t="s">
        <v>3</v>
      </c>
      <c r="C71" s="17"/>
      <c r="D71" s="18">
        <f t="shared" si="13"/>
        <v>14383.6</v>
      </c>
      <c r="E71" s="18">
        <f t="shared" si="13"/>
        <v>16054.500000000002</v>
      </c>
      <c r="F71" s="18">
        <f t="shared" si="13"/>
        <v>16469.374777777786</v>
      </c>
      <c r="G71" s="18">
        <f t="shared" si="13"/>
        <v>17641.578044444443</v>
      </c>
      <c r="H71" s="18">
        <f t="shared" si="13"/>
        <v>18813.781311111092</v>
      </c>
      <c r="I71" s="18">
        <f t="shared" si="13"/>
        <v>19985.984577777759</v>
      </c>
      <c r="J71" s="18">
        <f t="shared" si="13"/>
        <v>21158.187844444434</v>
      </c>
    </row>
    <row r="72" spans="2:10" ht="16.05" customHeight="1" outlineLevel="1" x14ac:dyDescent="0.25">
      <c r="B72" s="1" t="s">
        <v>8</v>
      </c>
      <c r="D72" s="2">
        <f t="shared" si="13"/>
        <v>1200.1000000000001</v>
      </c>
      <c r="E72" s="2">
        <f t="shared" si="13"/>
        <v>1250.7</v>
      </c>
      <c r="F72" s="2">
        <f t="shared" si="13"/>
        <v>1457.5268888888888</v>
      </c>
      <c r="G72" s="2">
        <f t="shared" si="13"/>
        <v>1590.2316222222221</v>
      </c>
      <c r="H72" s="2">
        <f t="shared" si="13"/>
        <v>1722.9363555555556</v>
      </c>
      <c r="I72" s="2">
        <f t="shared" si="13"/>
        <v>1855.6410888888888</v>
      </c>
      <c r="J72" s="2">
        <f t="shared" si="13"/>
        <v>1988.3458222222223</v>
      </c>
    </row>
    <row r="73" spans="2:10" ht="16.05" customHeight="1" outlineLevel="1" x14ac:dyDescent="0.25">
      <c r="B73" s="17" t="s">
        <v>9</v>
      </c>
      <c r="C73" s="17"/>
      <c r="D73" s="18">
        <f t="shared" si="13"/>
        <v>13183.500000000002</v>
      </c>
      <c r="E73" s="18">
        <f t="shared" si="13"/>
        <v>14803.800000000001</v>
      </c>
      <c r="F73" s="18">
        <f t="shared" si="13"/>
        <v>15011.847888888897</v>
      </c>
      <c r="G73" s="18">
        <f t="shared" si="13"/>
        <v>16051.346422222221</v>
      </c>
      <c r="H73" s="18">
        <f t="shared" si="13"/>
        <v>17090.844955555538</v>
      </c>
      <c r="I73" s="18">
        <f t="shared" si="13"/>
        <v>18130.34348888887</v>
      </c>
      <c r="J73" s="18">
        <f t="shared" si="13"/>
        <v>19169.842022222208</v>
      </c>
    </row>
    <row r="74" spans="2:10" ht="16.05" customHeight="1" outlineLevel="1" x14ac:dyDescent="0.25">
      <c r="B74" s="1" t="s">
        <v>4</v>
      </c>
      <c r="D74" s="2">
        <f t="shared" si="13"/>
        <v>116.60000000000001</v>
      </c>
      <c r="E74" s="2">
        <f t="shared" si="13"/>
        <v>125.4</v>
      </c>
      <c r="F74" s="2">
        <f t="shared" si="13"/>
        <v>154.76388888888891</v>
      </c>
      <c r="G74" s="2">
        <f t="shared" si="13"/>
        <v>171.4655555555556</v>
      </c>
      <c r="H74" s="2">
        <f t="shared" si="13"/>
        <v>188.16722222222219</v>
      </c>
      <c r="I74" s="2">
        <f t="shared" si="13"/>
        <v>204.86888888888888</v>
      </c>
      <c r="J74" s="2">
        <f t="shared" si="13"/>
        <v>221.57055555555553</v>
      </c>
    </row>
    <row r="75" spans="2:10" ht="16.05" customHeight="1" outlineLevel="1" x14ac:dyDescent="0.25">
      <c r="B75" s="17" t="s">
        <v>11</v>
      </c>
      <c r="C75" s="17"/>
      <c r="D75" s="18">
        <f t="shared" si="13"/>
        <v>13066.900000000001</v>
      </c>
      <c r="E75" s="18">
        <f t="shared" si="13"/>
        <v>14678.400000000001</v>
      </c>
      <c r="F75" s="18">
        <f t="shared" si="13"/>
        <v>14857.084000000008</v>
      </c>
      <c r="G75" s="18">
        <f t="shared" si="13"/>
        <v>15879.880866666665</v>
      </c>
      <c r="H75" s="18">
        <f t="shared" si="13"/>
        <v>16902.677733333316</v>
      </c>
      <c r="I75" s="18">
        <f t="shared" si="13"/>
        <v>17925.47459999998</v>
      </c>
      <c r="J75" s="18">
        <f t="shared" si="13"/>
        <v>18948.271466666654</v>
      </c>
    </row>
    <row r="76" spans="2:10" ht="16.05" customHeight="1" outlineLevel="1" x14ac:dyDescent="0.25">
      <c r="B76" s="1" t="s">
        <v>10</v>
      </c>
      <c r="D76" s="2">
        <f t="shared" si="13"/>
        <v>3300.0000000000005</v>
      </c>
      <c r="E76" s="2">
        <f t="shared" si="13"/>
        <v>3546.4</v>
      </c>
      <c r="F76" s="2">
        <f t="shared" si="13"/>
        <v>3571.5337777777777</v>
      </c>
      <c r="G76" s="2">
        <f t="shared" si="13"/>
        <v>3755.0189111111113</v>
      </c>
      <c r="H76" s="2">
        <f t="shared" si="13"/>
        <v>3938.5040444444448</v>
      </c>
      <c r="I76" s="2">
        <f t="shared" si="13"/>
        <v>4121.9891777777784</v>
      </c>
      <c r="J76" s="2">
        <f t="shared" si="13"/>
        <v>4305.474311111112</v>
      </c>
    </row>
    <row r="77" spans="2:10" ht="16.05" customHeight="1" outlineLevel="1" thickBot="1" x14ac:dyDescent="0.3">
      <c r="B77" s="19" t="s">
        <v>5</v>
      </c>
      <c r="C77" s="19"/>
      <c r="D77" s="20">
        <f t="shared" si="13"/>
        <v>9766.9000000000015</v>
      </c>
      <c r="E77" s="20">
        <f t="shared" si="13"/>
        <v>11132</v>
      </c>
      <c r="F77" s="20">
        <f t="shared" si="13"/>
        <v>11285.550222222229</v>
      </c>
      <c r="G77" s="20">
        <f t="shared" si="13"/>
        <v>12124.861955555552</v>
      </c>
      <c r="H77" s="20">
        <f t="shared" si="13"/>
        <v>12964.173688888872</v>
      </c>
      <c r="I77" s="20">
        <f t="shared" si="13"/>
        <v>13803.485422222202</v>
      </c>
      <c r="J77" s="20">
        <f t="shared" si="13"/>
        <v>14642.797155555541</v>
      </c>
    </row>
    <row r="78" spans="2:10" ht="16.05" customHeight="1" outlineLevel="1" thickTop="1" x14ac:dyDescent="0.25"/>
    <row r="79" spans="2:10" ht="16.05" customHeight="1" outlineLevel="1" x14ac:dyDescent="0.25"/>
  </sheetData>
  <sheetProtection algorithmName="SHA-512" hashValue="IT7Ei+/zUIskHBp5TdEPZhzuKv3kzFzEEsz9YmnMStmPxH9C1/P28Ft15/mNDORQ2s842RKUhkUKwYSK3x4SEQ==" saltValue="DuOqpru8m3s4nsI2/nNzCQ==" spinCount="100000" sheet="1" objects="1" scenarios="1"/>
  <mergeCells count="1">
    <mergeCell ref="B3:J4"/>
  </mergeCells>
  <conditionalFormatting sqref="D48:J60">
    <cfRule type="cellIs" dxfId="0" priority="1" operator="lessThan">
      <formula>$C$48</formula>
    </cfRule>
  </conditionalFormatting>
  <pageMargins left="0.7" right="0.7" top="0.75" bottom="0.75" header="0.3" footer="0.3"/>
  <pageSetup orientation="portrait" r:id="rId1"/>
  <ignoredErrors>
    <ignoredError sqref="F17:J17 I19:J19 F19:H1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7CE02-CD67-43CA-A20F-3ECC1F0E5C68}">
  <sheetPr codeName="Sheet2"/>
  <dimension ref="B3:P40"/>
  <sheetViews>
    <sheetView workbookViewId="0"/>
  </sheetViews>
  <sheetFormatPr defaultRowHeight="13.8" x14ac:dyDescent="0.25"/>
  <cols>
    <col min="1" max="1" width="1.8984375" style="1" customWidth="1"/>
    <col min="2" max="2" width="10.796875" style="1" bestFit="1" customWidth="1"/>
    <col min="3" max="3" width="6.09765625" style="1" bestFit="1" customWidth="1"/>
    <col min="4" max="4" width="8.796875" style="1"/>
    <col min="5" max="5" width="14.5" style="1" bestFit="1" customWidth="1"/>
    <col min="6" max="7" width="8.796875" style="1"/>
    <col min="8" max="8" width="18.296875" style="1" bestFit="1" customWidth="1"/>
    <col min="9" max="9" width="11.8984375" style="1" bestFit="1" customWidth="1"/>
    <col min="10" max="10" width="13.3984375" style="1" bestFit="1" customWidth="1"/>
    <col min="11" max="11" width="11.8984375" style="1" bestFit="1" customWidth="1"/>
    <col min="12" max="12" width="12.19921875" style="1" bestFit="1" customWidth="1"/>
    <col min="13" max="13" width="13.09765625" style="1" bestFit="1" customWidth="1"/>
    <col min="14" max="14" width="11.8984375" style="1" bestFit="1" customWidth="1"/>
    <col min="15" max="16" width="12" style="1" bestFit="1" customWidth="1"/>
    <col min="17" max="16384" width="8.796875" style="1"/>
  </cols>
  <sheetData>
    <row r="3" spans="2:5" x14ac:dyDescent="0.25">
      <c r="B3" s="41" t="s">
        <v>17</v>
      </c>
      <c r="C3" s="41"/>
      <c r="D3" s="41"/>
      <c r="E3" s="41"/>
    </row>
    <row r="4" spans="2:5" x14ac:dyDescent="0.25">
      <c r="B4" s="41" t="s">
        <v>60</v>
      </c>
      <c r="C4" s="41"/>
      <c r="D4" s="41"/>
      <c r="E4" s="41"/>
    </row>
    <row r="5" spans="2:5" x14ac:dyDescent="0.25">
      <c r="B5" s="25" t="s">
        <v>24</v>
      </c>
      <c r="C5" s="27" t="s">
        <v>25</v>
      </c>
      <c r="D5" s="25" t="s">
        <v>2</v>
      </c>
      <c r="E5" s="25" t="s">
        <v>12</v>
      </c>
    </row>
    <row r="6" spans="2:5" x14ac:dyDescent="0.25">
      <c r="B6" s="26">
        <v>1</v>
      </c>
      <c r="C6" s="28">
        <v>2015</v>
      </c>
      <c r="D6" s="3">
        <v>33235.74</v>
      </c>
      <c r="E6" s="7" t="s">
        <v>61</v>
      </c>
    </row>
    <row r="7" spans="2:5" x14ac:dyDescent="0.25">
      <c r="B7" s="26">
        <v>2</v>
      </c>
      <c r="C7" s="28">
        <v>2016</v>
      </c>
      <c r="D7" s="3">
        <v>32710</v>
      </c>
      <c r="E7" s="5">
        <f>D7/D6-1</f>
        <v>-1.5818513443660254E-2</v>
      </c>
    </row>
    <row r="8" spans="2:5" x14ac:dyDescent="0.25">
      <c r="B8" s="26">
        <v>3</v>
      </c>
      <c r="C8" s="28">
        <v>2017</v>
      </c>
      <c r="D8" s="3">
        <v>33829</v>
      </c>
      <c r="E8" s="5">
        <f t="shared" ref="E8:E19" si="0">D8/D7-1</f>
        <v>3.4209721797615389E-2</v>
      </c>
    </row>
    <row r="9" spans="2:5" x14ac:dyDescent="0.25">
      <c r="B9" s="26">
        <v>4</v>
      </c>
      <c r="C9" s="28">
        <v>2018</v>
      </c>
      <c r="D9" s="3">
        <v>36016</v>
      </c>
      <c r="E9" s="5">
        <f t="shared" si="0"/>
        <v>6.4648674214431434E-2</v>
      </c>
    </row>
    <row r="10" spans="2:5" x14ac:dyDescent="0.25">
      <c r="B10" s="26">
        <v>5</v>
      </c>
      <c r="C10" s="28">
        <v>2019</v>
      </c>
      <c r="D10" s="3">
        <v>39860</v>
      </c>
      <c r="E10" s="5">
        <f t="shared" si="0"/>
        <v>0.10673034207019105</v>
      </c>
    </row>
    <row r="11" spans="2:5" x14ac:dyDescent="0.25">
      <c r="B11" s="26">
        <v>6</v>
      </c>
      <c r="C11" s="28">
        <v>2020</v>
      </c>
      <c r="D11" s="3">
        <v>40487</v>
      </c>
      <c r="E11" s="5">
        <f t="shared" si="0"/>
        <v>1.5730055193176051E-2</v>
      </c>
    </row>
    <row r="12" spans="2:5" x14ac:dyDescent="0.25">
      <c r="B12" s="26">
        <v>7</v>
      </c>
      <c r="C12" s="28">
        <v>2021</v>
      </c>
      <c r="D12" s="3">
        <v>47555</v>
      </c>
      <c r="E12" s="5">
        <f t="shared" si="0"/>
        <v>0.17457455479536632</v>
      </c>
    </row>
    <row r="13" spans="2:5" x14ac:dyDescent="0.25">
      <c r="B13" s="26">
        <v>8</v>
      </c>
      <c r="C13" s="28">
        <v>2022</v>
      </c>
      <c r="D13" s="3">
        <v>52887</v>
      </c>
      <c r="E13" s="5">
        <f t="shared" si="0"/>
        <v>0.1121228051729577</v>
      </c>
    </row>
    <row r="14" spans="2:5" x14ac:dyDescent="0.25">
      <c r="B14" s="26">
        <v>9</v>
      </c>
      <c r="C14" s="28">
        <v>2023</v>
      </c>
      <c r="D14" s="3">
        <v>61267</v>
      </c>
      <c r="E14" s="5">
        <f t="shared" si="0"/>
        <v>0.15845103711687192</v>
      </c>
    </row>
    <row r="15" spans="2:5" x14ac:dyDescent="0.25">
      <c r="B15" s="26">
        <v>10</v>
      </c>
      <c r="C15" s="29">
        <v>2024</v>
      </c>
      <c r="D15" s="2">
        <f>$I$39+B15*$I$40</f>
        <v>59031.224444444451</v>
      </c>
      <c r="E15" s="5">
        <f t="shared" si="0"/>
        <v>-3.6492329566578219E-2</v>
      </c>
    </row>
    <row r="16" spans="2:5" x14ac:dyDescent="0.25">
      <c r="B16" s="26">
        <v>11</v>
      </c>
      <c r="C16" s="29">
        <v>2025</v>
      </c>
      <c r="D16" s="2">
        <f t="shared" ref="D16:D19" si="1">$I$39+B16*$I$40</f>
        <v>62440.87511111112</v>
      </c>
      <c r="E16" s="5">
        <f t="shared" si="0"/>
        <v>5.7760120999617026E-2</v>
      </c>
    </row>
    <row r="17" spans="2:9" x14ac:dyDescent="0.25">
      <c r="B17" s="26">
        <v>12</v>
      </c>
      <c r="C17" s="29">
        <v>2026</v>
      </c>
      <c r="D17" s="2">
        <f t="shared" si="1"/>
        <v>65850.525777777773</v>
      </c>
      <c r="E17" s="5">
        <f t="shared" si="0"/>
        <v>5.460606790983169E-2</v>
      </c>
    </row>
    <row r="18" spans="2:9" x14ac:dyDescent="0.25">
      <c r="B18" s="26">
        <v>13</v>
      </c>
      <c r="C18" s="29">
        <v>2027</v>
      </c>
      <c r="D18" s="2">
        <f t="shared" si="1"/>
        <v>69260.176444444442</v>
      </c>
      <c r="E18" s="5">
        <f t="shared" si="0"/>
        <v>5.1778639978867114E-2</v>
      </c>
    </row>
    <row r="19" spans="2:9" x14ac:dyDescent="0.25">
      <c r="B19" s="26">
        <v>14</v>
      </c>
      <c r="C19" s="29">
        <v>2028</v>
      </c>
      <c r="D19" s="2">
        <f t="shared" si="1"/>
        <v>72669.82711111111</v>
      </c>
      <c r="E19" s="5">
        <f t="shared" si="0"/>
        <v>4.9229598330602586E-2</v>
      </c>
    </row>
    <row r="20" spans="2:9" x14ac:dyDescent="0.25">
      <c r="B20" s="26"/>
      <c r="D20" s="3"/>
      <c r="E20" s="5"/>
    </row>
    <row r="21" spans="2:9" x14ac:dyDescent="0.25">
      <c r="B21" s="26"/>
      <c r="D21" s="3"/>
      <c r="E21" s="5"/>
    </row>
    <row r="23" spans="2:9" x14ac:dyDescent="0.25">
      <c r="H23" s="1" t="s">
        <v>26</v>
      </c>
    </row>
    <row r="24" spans="2:9" ht="14.4" thickBot="1" x14ac:dyDescent="0.3">
      <c r="D24" s="5"/>
    </row>
    <row r="25" spans="2:9" ht="14.4" x14ac:dyDescent="0.3">
      <c r="D25" s="4"/>
      <c r="H25" s="30" t="s">
        <v>27</v>
      </c>
      <c r="I25" s="30"/>
    </row>
    <row r="26" spans="2:9" x14ac:dyDescent="0.25">
      <c r="H26" s="1" t="s">
        <v>28</v>
      </c>
      <c r="I26" s="1">
        <v>0.9377900732494755</v>
      </c>
    </row>
    <row r="27" spans="2:9" x14ac:dyDescent="0.25">
      <c r="D27" s="4"/>
      <c r="H27" s="1" t="s">
        <v>29</v>
      </c>
      <c r="I27" s="1">
        <v>0.87945022148525653</v>
      </c>
    </row>
    <row r="28" spans="2:9" x14ac:dyDescent="0.25">
      <c r="H28" s="1" t="s">
        <v>30</v>
      </c>
      <c r="I28" s="1">
        <v>0.86222882455457894</v>
      </c>
    </row>
    <row r="29" spans="2:9" x14ac:dyDescent="0.25">
      <c r="H29" s="1" t="s">
        <v>31</v>
      </c>
      <c r="I29" s="1">
        <v>3695.8477159811614</v>
      </c>
    </row>
    <row r="30" spans="2:9" ht="14.4" thickBot="1" x14ac:dyDescent="0.3">
      <c r="H30" s="31" t="s">
        <v>32</v>
      </c>
      <c r="I30" s="31">
        <v>9</v>
      </c>
    </row>
    <row r="32" spans="2:9" ht="14.4" thickBot="1" x14ac:dyDescent="0.3">
      <c r="H32" s="1" t="s">
        <v>33</v>
      </c>
    </row>
    <row r="33" spans="8:16" ht="14.4" x14ac:dyDescent="0.3">
      <c r="H33" s="32"/>
      <c r="I33" s="32" t="s">
        <v>37</v>
      </c>
      <c r="J33" s="32" t="s">
        <v>38</v>
      </c>
      <c r="K33" s="32" t="s">
        <v>39</v>
      </c>
      <c r="L33" s="32" t="s">
        <v>40</v>
      </c>
      <c r="M33" s="32" t="s">
        <v>41</v>
      </c>
    </row>
    <row r="34" spans="8:16" x14ac:dyDescent="0.25">
      <c r="H34" s="1" t="s">
        <v>34</v>
      </c>
      <c r="I34" s="1">
        <v>1</v>
      </c>
      <c r="J34" s="1">
        <v>697543060.1220268</v>
      </c>
      <c r="K34" s="1">
        <v>697543060.1220268</v>
      </c>
      <c r="L34" s="1">
        <v>51.067298722941118</v>
      </c>
      <c r="M34" s="1">
        <v>1.8598678501594967E-4</v>
      </c>
    </row>
    <row r="35" spans="8:16" x14ac:dyDescent="0.25">
      <c r="H35" s="1" t="s">
        <v>35</v>
      </c>
      <c r="I35" s="1">
        <v>7</v>
      </c>
      <c r="J35" s="1">
        <v>95615032.378062159</v>
      </c>
      <c r="K35" s="1">
        <v>13659290.339723166</v>
      </c>
    </row>
    <row r="36" spans="8:16" ht="14.4" thickBot="1" x14ac:dyDescent="0.3">
      <c r="H36" s="31" t="s">
        <v>20</v>
      </c>
      <c r="I36" s="31">
        <v>8</v>
      </c>
      <c r="J36" s="31">
        <v>793158092.50008893</v>
      </c>
      <c r="K36" s="31"/>
      <c r="L36" s="31"/>
      <c r="M36" s="31"/>
    </row>
    <row r="37" spans="8:16" ht="14.4" thickBot="1" x14ac:dyDescent="0.3"/>
    <row r="38" spans="8:16" ht="14.4" x14ac:dyDescent="0.3">
      <c r="H38" s="32"/>
      <c r="I38" s="32" t="s">
        <v>42</v>
      </c>
      <c r="J38" s="32" t="s">
        <v>31</v>
      </c>
      <c r="K38" s="32" t="s">
        <v>43</v>
      </c>
      <c r="L38" s="32" t="s">
        <v>44</v>
      </c>
      <c r="M38" s="32" t="s">
        <v>45</v>
      </c>
      <c r="N38" s="32" t="s">
        <v>46</v>
      </c>
      <c r="O38" s="32" t="s">
        <v>47</v>
      </c>
      <c r="P38" s="32" t="s">
        <v>48</v>
      </c>
    </row>
    <row r="39" spans="8:16" x14ac:dyDescent="0.25">
      <c r="H39" s="1" t="s">
        <v>36</v>
      </c>
      <c r="I39" s="1">
        <v>24934.717777777772</v>
      </c>
      <c r="J39" s="1">
        <v>2684.9711174462491</v>
      </c>
      <c r="K39" s="1">
        <v>9.2867731856623763</v>
      </c>
      <c r="L39" s="1">
        <v>3.4769301281575174E-5</v>
      </c>
      <c r="M39" s="1">
        <v>18585.769958638193</v>
      </c>
      <c r="N39" s="1">
        <v>31283.665596917352</v>
      </c>
      <c r="O39" s="1">
        <v>18585.769958638193</v>
      </c>
      <c r="P39" s="1">
        <v>31283.665596917352</v>
      </c>
    </row>
    <row r="40" spans="8:16" ht="14.4" thickBot="1" x14ac:dyDescent="0.3">
      <c r="H40" s="31" t="s">
        <v>24</v>
      </c>
      <c r="I40" s="31">
        <v>3409.6506666666673</v>
      </c>
      <c r="J40" s="31">
        <v>477.13188847045853</v>
      </c>
      <c r="K40" s="31">
        <v>7.1461387282182773</v>
      </c>
      <c r="L40" s="31">
        <v>1.8598678501594934E-4</v>
      </c>
      <c r="M40" s="31">
        <v>2281.4130319811575</v>
      </c>
      <c r="N40" s="31">
        <v>4537.8883013521772</v>
      </c>
      <c r="O40" s="31">
        <v>2281.4130319811575</v>
      </c>
      <c r="P40" s="31">
        <v>4537.8883013521772</v>
      </c>
    </row>
  </sheetData>
  <sheetProtection algorithmName="SHA-512" hashValue="EpBCSdHxGCzZ4tADNb4FvGDhwKR3UNv+3hMbqSAnCmrDIgCI2W+Nat9fE6tfdwNq5l25WuaAGwJ9yZEfdfb/Gw==" saltValue="ZZdweVeV/C7lNGrOVrfKdg==" spinCount="100000" sheet="1" objects="1" scenarios="1"/>
  <mergeCells count="2">
    <mergeCell ref="B3:E3"/>
    <mergeCell ref="B4:E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00880-05A9-481D-AAE8-776ABDC0CBCC}">
  <sheetPr codeName="Sheet3"/>
  <dimension ref="B3:T39"/>
  <sheetViews>
    <sheetView workbookViewId="0"/>
  </sheetViews>
  <sheetFormatPr defaultRowHeight="13.8" x14ac:dyDescent="0.25"/>
  <cols>
    <col min="1" max="1" width="1.8984375" style="1" customWidth="1"/>
    <col min="2" max="2" width="10.796875" style="1" bestFit="1" customWidth="1"/>
    <col min="3" max="3" width="6.09765625" style="1" bestFit="1" customWidth="1"/>
    <col min="4" max="4" width="7.796875" style="1" bestFit="1" customWidth="1"/>
    <col min="5" max="5" width="14.19921875" style="1" bestFit="1" customWidth="1"/>
    <col min="6" max="6" width="8.796875" style="1"/>
    <col min="7" max="7" width="10.796875" style="1" bestFit="1" customWidth="1"/>
    <col min="8" max="8" width="6.09765625" style="1" bestFit="1" customWidth="1"/>
    <col min="9" max="9" width="8.09765625" style="1" bestFit="1" customWidth="1"/>
    <col min="10" max="10" width="14.5" style="1" bestFit="1" customWidth="1"/>
    <col min="11" max="11" width="8.796875" style="1"/>
    <col min="12" max="12" width="10.796875" style="1" bestFit="1" customWidth="1"/>
    <col min="13" max="13" width="6.09765625" style="1" bestFit="1" customWidth="1"/>
    <col min="14" max="14" width="7.796875" style="1" bestFit="1" customWidth="1"/>
    <col min="15" max="15" width="14.19921875" style="1" bestFit="1" customWidth="1"/>
    <col min="16" max="16" width="8.796875" style="1"/>
    <col min="17" max="17" width="10.796875" style="1" bestFit="1" customWidth="1"/>
    <col min="18" max="18" width="6.09765625" style="1" bestFit="1" customWidth="1"/>
    <col min="19" max="19" width="7.796875" style="1" bestFit="1" customWidth="1"/>
    <col min="20" max="20" width="14.19921875" style="1" bestFit="1" customWidth="1"/>
    <col min="21" max="16384" width="8.796875" style="1"/>
  </cols>
  <sheetData>
    <row r="3" spans="2:20" x14ac:dyDescent="0.25">
      <c r="B3" s="41" t="s">
        <v>17</v>
      </c>
      <c r="C3" s="41"/>
      <c r="D3" s="41"/>
      <c r="E3" s="41"/>
      <c r="G3" s="41" t="s">
        <v>17</v>
      </c>
      <c r="H3" s="41"/>
      <c r="I3" s="41"/>
      <c r="J3" s="41"/>
      <c r="L3" s="41" t="s">
        <v>17</v>
      </c>
      <c r="M3" s="41"/>
      <c r="N3" s="41"/>
      <c r="O3" s="41"/>
      <c r="Q3" s="41" t="s">
        <v>17</v>
      </c>
      <c r="R3" s="41"/>
      <c r="S3" s="41"/>
      <c r="T3" s="41"/>
    </row>
    <row r="4" spans="2:20" x14ac:dyDescent="0.25">
      <c r="B4" s="41" t="s">
        <v>52</v>
      </c>
      <c r="C4" s="41"/>
      <c r="D4" s="41"/>
      <c r="E4" s="41"/>
      <c r="G4" s="41" t="s">
        <v>53</v>
      </c>
      <c r="H4" s="41"/>
      <c r="I4" s="41"/>
      <c r="J4" s="41"/>
      <c r="L4" s="41" t="s">
        <v>54</v>
      </c>
      <c r="M4" s="41"/>
      <c r="N4" s="41"/>
      <c r="O4" s="41"/>
      <c r="Q4" s="41" t="s">
        <v>55</v>
      </c>
      <c r="R4" s="41"/>
      <c r="S4" s="41"/>
      <c r="T4" s="41"/>
    </row>
    <row r="5" spans="2:20" x14ac:dyDescent="0.25">
      <c r="B5" s="25" t="s">
        <v>24</v>
      </c>
      <c r="C5" s="27" t="s">
        <v>25</v>
      </c>
      <c r="D5" s="25" t="s">
        <v>50</v>
      </c>
      <c r="E5" s="25" t="s">
        <v>51</v>
      </c>
      <c r="G5" s="25" t="s">
        <v>24</v>
      </c>
      <c r="H5" s="27" t="s">
        <v>25</v>
      </c>
      <c r="I5" s="25" t="s">
        <v>50</v>
      </c>
      <c r="J5" s="25" t="s">
        <v>51</v>
      </c>
      <c r="L5" s="25" t="s">
        <v>24</v>
      </c>
      <c r="M5" s="27" t="s">
        <v>25</v>
      </c>
      <c r="N5" s="25" t="s">
        <v>50</v>
      </c>
      <c r="O5" s="25" t="s">
        <v>51</v>
      </c>
      <c r="Q5" s="25" t="s">
        <v>24</v>
      </c>
      <c r="R5" s="27" t="s">
        <v>25</v>
      </c>
      <c r="S5" s="25" t="s">
        <v>50</v>
      </c>
      <c r="T5" s="25" t="s">
        <v>51</v>
      </c>
    </row>
    <row r="6" spans="2:20" x14ac:dyDescent="0.25">
      <c r="B6" s="26">
        <v>1</v>
      </c>
      <c r="C6" s="28">
        <v>2015</v>
      </c>
      <c r="D6" s="3">
        <v>322.39</v>
      </c>
      <c r="E6" s="7" t="s">
        <v>61</v>
      </c>
      <c r="G6" s="26">
        <v>1</v>
      </c>
      <c r="H6" s="28">
        <v>2015</v>
      </c>
      <c r="I6" s="3">
        <v>13509.4</v>
      </c>
      <c r="J6" s="7" t="s">
        <v>61</v>
      </c>
      <c r="L6" s="26">
        <v>1</v>
      </c>
      <c r="M6" s="28">
        <v>2015</v>
      </c>
      <c r="N6" s="3">
        <v>346.97</v>
      </c>
      <c r="O6" s="7" t="s">
        <v>61</v>
      </c>
      <c r="Q6" s="26">
        <v>1</v>
      </c>
      <c r="R6" s="28">
        <v>2015</v>
      </c>
      <c r="S6" s="3">
        <v>17</v>
      </c>
      <c r="T6" s="7" t="s">
        <v>61</v>
      </c>
    </row>
    <row r="7" spans="2:20" x14ac:dyDescent="0.25">
      <c r="B7" s="26">
        <v>2</v>
      </c>
      <c r="C7" s="28">
        <v>2016</v>
      </c>
      <c r="D7" s="3">
        <v>353</v>
      </c>
      <c r="E7" s="5">
        <f>D7/D6-1</f>
        <v>9.4947113744222822E-2</v>
      </c>
      <c r="G7" s="26">
        <v>2</v>
      </c>
      <c r="H7" s="28">
        <v>2016</v>
      </c>
      <c r="I7" s="3">
        <v>13184</v>
      </c>
      <c r="J7" s="5">
        <f>I7/I6-1</f>
        <v>-2.4086932062119648E-2</v>
      </c>
      <c r="L7" s="26">
        <v>2</v>
      </c>
      <c r="M7" s="28">
        <v>2016</v>
      </c>
      <c r="N7" s="3">
        <v>309</v>
      </c>
      <c r="O7" s="5">
        <f>N7/N6-1</f>
        <v>-0.10943309219817288</v>
      </c>
      <c r="Q7" s="26">
        <v>2</v>
      </c>
      <c r="R7" s="28">
        <v>2016</v>
      </c>
      <c r="S7" s="3">
        <v>17</v>
      </c>
      <c r="T7" s="5">
        <f>S7/S6-1</f>
        <v>0</v>
      </c>
    </row>
    <row r="8" spans="2:20" x14ac:dyDescent="0.25">
      <c r="B8" s="26">
        <v>3</v>
      </c>
      <c r="C8" s="28">
        <v>2017</v>
      </c>
      <c r="D8" s="3">
        <v>432</v>
      </c>
      <c r="E8" s="5">
        <f t="shared" ref="E8:E19" si="0">D8/D7-1</f>
        <v>0.22379603399433434</v>
      </c>
      <c r="G8" s="26">
        <v>3</v>
      </c>
      <c r="H8" s="28">
        <v>2017</v>
      </c>
      <c r="I8" s="3">
        <v>13606</v>
      </c>
      <c r="J8" s="5">
        <f t="shared" ref="J8:J19" si="1">I8/I7-1</f>
        <v>3.2008495145630977E-2</v>
      </c>
      <c r="L8" s="26">
        <v>3</v>
      </c>
      <c r="M8" s="28">
        <v>2017</v>
      </c>
      <c r="N8" s="3">
        <v>295</v>
      </c>
      <c r="O8" s="5">
        <f t="shared" ref="O8:O19" si="2">N8/N7-1</f>
        <v>-4.530744336569581E-2</v>
      </c>
      <c r="Q8" s="26">
        <v>3</v>
      </c>
      <c r="R8" s="28">
        <v>2017</v>
      </c>
      <c r="S8" s="3">
        <v>35</v>
      </c>
      <c r="T8" s="5">
        <f t="shared" ref="T8:T19" si="3">S8/S7-1</f>
        <v>1.0588235294117645</v>
      </c>
    </row>
    <row r="9" spans="2:20" x14ac:dyDescent="0.25">
      <c r="B9" s="26">
        <v>4</v>
      </c>
      <c r="C9" s="28">
        <v>2018</v>
      </c>
      <c r="D9" s="3">
        <v>520</v>
      </c>
      <c r="E9" s="5">
        <f t="shared" si="0"/>
        <v>0.20370370370370372</v>
      </c>
      <c r="G9" s="26">
        <v>4</v>
      </c>
      <c r="H9" s="28">
        <v>2018</v>
      </c>
      <c r="I9" s="3">
        <v>14233</v>
      </c>
      <c r="J9" s="5">
        <f t="shared" si="1"/>
        <v>4.6082610612964814E-2</v>
      </c>
      <c r="L9" s="26">
        <v>4</v>
      </c>
      <c r="M9" s="28">
        <v>2018</v>
      </c>
      <c r="N9" s="3">
        <v>295</v>
      </c>
      <c r="O9" s="5">
        <f t="shared" si="2"/>
        <v>0</v>
      </c>
      <c r="Q9" s="26">
        <v>4</v>
      </c>
      <c r="R9" s="28">
        <v>2018</v>
      </c>
      <c r="S9" s="3">
        <v>26</v>
      </c>
      <c r="T9" s="5">
        <f t="shared" si="3"/>
        <v>-0.25714285714285712</v>
      </c>
    </row>
    <row r="10" spans="2:20" x14ac:dyDescent="0.25">
      <c r="B10" s="26">
        <v>5</v>
      </c>
      <c r="C10" s="28">
        <v>2019</v>
      </c>
      <c r="D10" s="3">
        <v>565</v>
      </c>
      <c r="E10" s="5">
        <f t="shared" si="0"/>
        <v>8.6538461538461453E-2</v>
      </c>
      <c r="G10" s="26">
        <v>5</v>
      </c>
      <c r="H10" s="28">
        <v>2019</v>
      </c>
      <c r="I10" s="3">
        <v>15845</v>
      </c>
      <c r="J10" s="5">
        <f t="shared" si="1"/>
        <v>0.11325792173118798</v>
      </c>
      <c r="L10" s="26">
        <v>5</v>
      </c>
      <c r="M10" s="28">
        <v>2019</v>
      </c>
      <c r="N10" s="3">
        <v>308</v>
      </c>
      <c r="O10" s="5">
        <f t="shared" si="2"/>
        <v>4.4067796610169463E-2</v>
      </c>
      <c r="Q10" s="26">
        <v>5</v>
      </c>
      <c r="R10" s="28">
        <v>2019</v>
      </c>
      <c r="S10" s="3">
        <v>33</v>
      </c>
      <c r="T10" s="5">
        <f t="shared" si="3"/>
        <v>0.26923076923076916</v>
      </c>
    </row>
    <row r="11" spans="2:20" x14ac:dyDescent="0.25">
      <c r="B11" s="26">
        <v>6</v>
      </c>
      <c r="C11" s="28">
        <v>2020</v>
      </c>
      <c r="D11" s="3">
        <v>1002</v>
      </c>
      <c r="E11" s="5">
        <f t="shared" si="0"/>
        <v>0.77345132743362832</v>
      </c>
      <c r="G11" s="26">
        <v>6</v>
      </c>
      <c r="H11" s="28">
        <v>2020</v>
      </c>
      <c r="I11" s="3">
        <v>15697</v>
      </c>
      <c r="J11" s="5">
        <f t="shared" si="1"/>
        <v>-9.3404859577154165E-3</v>
      </c>
      <c r="L11" s="26">
        <v>6</v>
      </c>
      <c r="M11" s="28">
        <v>2020</v>
      </c>
      <c r="N11" s="3">
        <v>299</v>
      </c>
      <c r="O11" s="5">
        <f t="shared" si="2"/>
        <v>-2.9220779220779258E-2</v>
      </c>
      <c r="Q11" s="26">
        <v>6</v>
      </c>
      <c r="R11" s="28">
        <v>2020</v>
      </c>
      <c r="S11" s="3">
        <v>118</v>
      </c>
      <c r="T11" s="5">
        <f t="shared" si="3"/>
        <v>2.5757575757575757</v>
      </c>
    </row>
    <row r="12" spans="2:20" x14ac:dyDescent="0.25">
      <c r="B12" s="26">
        <v>7</v>
      </c>
      <c r="C12" s="28">
        <v>2021</v>
      </c>
      <c r="D12" s="3">
        <v>1074</v>
      </c>
      <c r="E12" s="5">
        <f t="shared" si="0"/>
        <v>7.1856287425149601E-2</v>
      </c>
      <c r="G12" s="26">
        <v>7</v>
      </c>
      <c r="H12" s="28">
        <v>2021</v>
      </c>
      <c r="I12" s="3">
        <v>20141</v>
      </c>
      <c r="J12" s="5">
        <f t="shared" si="1"/>
        <v>0.28311142256482125</v>
      </c>
      <c r="L12" s="26">
        <v>7</v>
      </c>
      <c r="M12" s="28">
        <v>2021</v>
      </c>
      <c r="N12" s="3">
        <v>339</v>
      </c>
      <c r="O12" s="5">
        <f t="shared" si="2"/>
        <v>0.13377926421404673</v>
      </c>
      <c r="Q12" s="26">
        <v>7</v>
      </c>
      <c r="R12" s="28">
        <v>2021</v>
      </c>
      <c r="S12" s="3">
        <v>117</v>
      </c>
      <c r="T12" s="5">
        <f t="shared" si="3"/>
        <v>-8.4745762711864181E-3</v>
      </c>
    </row>
    <row r="13" spans="2:20" x14ac:dyDescent="0.25">
      <c r="B13" s="26">
        <v>8</v>
      </c>
      <c r="C13" s="28">
        <v>2022</v>
      </c>
      <c r="D13" s="3">
        <v>1091</v>
      </c>
      <c r="E13" s="5">
        <f t="shared" si="0"/>
        <v>1.5828677839851091E-2</v>
      </c>
      <c r="G13" s="26">
        <v>8</v>
      </c>
      <c r="H13" s="28">
        <v>2022</v>
      </c>
      <c r="I13" s="3">
        <v>22871</v>
      </c>
      <c r="J13" s="5">
        <f t="shared" si="1"/>
        <v>0.1355444118961322</v>
      </c>
      <c r="L13" s="26">
        <v>8</v>
      </c>
      <c r="M13" s="28">
        <v>2022</v>
      </c>
      <c r="N13" s="3">
        <v>318</v>
      </c>
      <c r="O13" s="5">
        <f t="shared" si="2"/>
        <v>-6.1946902654867242E-2</v>
      </c>
      <c r="Q13" s="26">
        <v>8</v>
      </c>
      <c r="R13" s="28">
        <v>2022</v>
      </c>
      <c r="S13" s="3">
        <v>106</v>
      </c>
      <c r="T13" s="5">
        <f t="shared" si="3"/>
        <v>-9.4017094017094016E-2</v>
      </c>
    </row>
    <row r="14" spans="2:20" x14ac:dyDescent="0.25">
      <c r="B14" s="26">
        <v>9</v>
      </c>
      <c r="C14" s="28">
        <v>2023</v>
      </c>
      <c r="D14" s="3">
        <v>1137</v>
      </c>
      <c r="E14" s="5">
        <f t="shared" si="0"/>
        <v>4.2163153070577497E-2</v>
      </c>
      <c r="G14" s="26">
        <v>9</v>
      </c>
      <c r="H14" s="28">
        <v>2023</v>
      </c>
      <c r="I14" s="3">
        <v>28427</v>
      </c>
      <c r="J14" s="5">
        <f t="shared" si="1"/>
        <v>0.24292772506667837</v>
      </c>
      <c r="L14" s="26">
        <v>9</v>
      </c>
      <c r="M14" s="28">
        <v>2023</v>
      </c>
      <c r="N14" s="3">
        <v>384</v>
      </c>
      <c r="O14" s="5">
        <f t="shared" si="2"/>
        <v>0.20754716981132071</v>
      </c>
      <c r="Q14" s="26">
        <v>9</v>
      </c>
      <c r="R14" s="28">
        <v>2023</v>
      </c>
      <c r="S14" s="3">
        <v>114</v>
      </c>
      <c r="T14" s="5">
        <f t="shared" si="3"/>
        <v>7.547169811320753E-2</v>
      </c>
    </row>
    <row r="15" spans="2:20" x14ac:dyDescent="0.25">
      <c r="B15" s="26">
        <v>10</v>
      </c>
      <c r="C15" s="29">
        <v>2024</v>
      </c>
      <c r="D15" s="2">
        <f>FORECAST(B15,$D$6:$D$14,$B$6:$B$14)</f>
        <v>1325.0244444444443</v>
      </c>
      <c r="E15" s="5">
        <f t="shared" si="0"/>
        <v>0.1653689045245772</v>
      </c>
      <c r="G15" s="26">
        <v>10</v>
      </c>
      <c r="H15" s="29">
        <v>2024</v>
      </c>
      <c r="I15" s="2">
        <f>FORECAST(G15,$I$6:$I$14,$G$6:$G$14)</f>
        <v>26106.938888888886</v>
      </c>
      <c r="J15" s="5">
        <f t="shared" si="1"/>
        <v>-8.1614701203472584E-2</v>
      </c>
      <c r="L15" s="26">
        <v>10</v>
      </c>
      <c r="M15" s="29">
        <v>2024</v>
      </c>
      <c r="N15" s="2">
        <f>FORECAST(L15,$N$6:$N$14,$L$6:$L$14)</f>
        <v>343.81222222222226</v>
      </c>
      <c r="O15" s="5">
        <f t="shared" si="2"/>
        <v>-0.10465567129629616</v>
      </c>
      <c r="Q15" s="26">
        <v>10</v>
      </c>
      <c r="R15" s="29">
        <v>2024</v>
      </c>
      <c r="S15" s="2">
        <f>FORECAST(Q15,$S$6:$S$14,$Q$6:$Q$14)</f>
        <v>140.69444444444446</v>
      </c>
      <c r="T15" s="5">
        <f t="shared" si="3"/>
        <v>0.2341617933723199</v>
      </c>
    </row>
    <row r="16" spans="2:20" x14ac:dyDescent="0.25">
      <c r="B16" s="26">
        <v>11</v>
      </c>
      <c r="C16" s="29">
        <v>2025</v>
      </c>
      <c r="D16" s="2">
        <f t="shared" ref="D16:D19" si="4">FORECAST(B16,$D$6:$D$14,$B$6:$B$14)</f>
        <v>1445.6651111111109</v>
      </c>
      <c r="E16" s="5">
        <f t="shared" si="0"/>
        <v>9.1047880039110352E-2</v>
      </c>
      <c r="G16" s="26">
        <v>11</v>
      </c>
      <c r="H16" s="29">
        <v>2025</v>
      </c>
      <c r="I16" s="2">
        <f t="shared" ref="I16:I19" si="5">FORECAST(G16,$I$6:$I$14,$G$6:$G$14)</f>
        <v>27828.02888888889</v>
      </c>
      <c r="J16" s="5">
        <f t="shared" si="1"/>
        <v>6.5924619018911557E-2</v>
      </c>
      <c r="L16" s="26">
        <v>11</v>
      </c>
      <c r="M16" s="29">
        <v>2025</v>
      </c>
      <c r="N16" s="2">
        <f t="shared" ref="N16:N19" si="6">FORECAST(L16,$N$6:$N$14,$L$6:$L$14)</f>
        <v>348.26422222222226</v>
      </c>
      <c r="O16" s="5">
        <f t="shared" si="2"/>
        <v>1.2948928840355256E-2</v>
      </c>
      <c r="Q16" s="26">
        <v>11</v>
      </c>
      <c r="R16" s="29">
        <v>2025</v>
      </c>
      <c r="S16" s="2">
        <f t="shared" ref="S16:S19" si="7">FORECAST(Q16,$S$6:$S$14,$Q$6:$Q$14)</f>
        <v>155.87777777777779</v>
      </c>
      <c r="T16" s="5">
        <f t="shared" si="3"/>
        <v>0.10791707798617978</v>
      </c>
    </row>
    <row r="17" spans="2:20" x14ac:dyDescent="0.25">
      <c r="B17" s="26">
        <v>12</v>
      </c>
      <c r="C17" s="29">
        <v>2026</v>
      </c>
      <c r="D17" s="2">
        <f t="shared" si="4"/>
        <v>1566.3057777777776</v>
      </c>
      <c r="E17" s="5">
        <f t="shared" si="0"/>
        <v>8.3449939920003047E-2</v>
      </c>
      <c r="G17" s="26">
        <v>12</v>
      </c>
      <c r="H17" s="29">
        <v>2026</v>
      </c>
      <c r="I17" s="2">
        <f t="shared" si="5"/>
        <v>29549.118888888886</v>
      </c>
      <c r="J17" s="5">
        <f t="shared" si="1"/>
        <v>6.1847355659717218E-2</v>
      </c>
      <c r="L17" s="26">
        <v>12</v>
      </c>
      <c r="M17" s="29">
        <v>2026</v>
      </c>
      <c r="N17" s="2">
        <f t="shared" si="6"/>
        <v>352.71622222222226</v>
      </c>
      <c r="O17" s="5">
        <f t="shared" si="2"/>
        <v>1.2783397535332419E-2</v>
      </c>
      <c r="Q17" s="26">
        <v>12</v>
      </c>
      <c r="R17" s="29">
        <v>2026</v>
      </c>
      <c r="S17" s="2">
        <f t="shared" si="7"/>
        <v>171.06111111111107</v>
      </c>
      <c r="T17" s="5">
        <f t="shared" si="3"/>
        <v>9.7405374581224224E-2</v>
      </c>
    </row>
    <row r="18" spans="2:20" x14ac:dyDescent="0.25">
      <c r="B18" s="26">
        <v>13</v>
      </c>
      <c r="C18" s="29">
        <v>2027</v>
      </c>
      <c r="D18" s="2">
        <f t="shared" si="4"/>
        <v>1686.9464444444443</v>
      </c>
      <c r="E18" s="5">
        <f t="shared" si="0"/>
        <v>7.7022423321343902E-2</v>
      </c>
      <c r="G18" s="26">
        <v>13</v>
      </c>
      <c r="H18" s="29">
        <v>2027</v>
      </c>
      <c r="I18" s="2">
        <f t="shared" si="5"/>
        <v>31270.20888888889</v>
      </c>
      <c r="J18" s="5">
        <f t="shared" si="1"/>
        <v>5.8245053142588654E-2</v>
      </c>
      <c r="L18" s="26">
        <v>13</v>
      </c>
      <c r="M18" s="29">
        <v>2027</v>
      </c>
      <c r="N18" s="2">
        <f t="shared" si="6"/>
        <v>357.16822222222225</v>
      </c>
      <c r="O18" s="5">
        <f t="shared" si="2"/>
        <v>1.2622044917443898E-2</v>
      </c>
      <c r="Q18" s="26">
        <v>13</v>
      </c>
      <c r="R18" s="29">
        <v>2027</v>
      </c>
      <c r="S18" s="2">
        <f t="shared" si="7"/>
        <v>186.24444444444441</v>
      </c>
      <c r="T18" s="5">
        <f t="shared" si="3"/>
        <v>8.8759702510473826E-2</v>
      </c>
    </row>
    <row r="19" spans="2:20" x14ac:dyDescent="0.25">
      <c r="B19" s="26">
        <v>14</v>
      </c>
      <c r="C19" s="29">
        <v>2028</v>
      </c>
      <c r="D19" s="2">
        <f t="shared" si="4"/>
        <v>1807.587111111111</v>
      </c>
      <c r="E19" s="5">
        <f t="shared" si="0"/>
        <v>7.1514224452096764E-2</v>
      </c>
      <c r="G19" s="26">
        <v>14</v>
      </c>
      <c r="H19" s="29">
        <v>2028</v>
      </c>
      <c r="I19" s="2">
        <f t="shared" si="5"/>
        <v>32991.298888888887</v>
      </c>
      <c r="J19" s="5">
        <f t="shared" si="1"/>
        <v>5.5039286949296384E-2</v>
      </c>
      <c r="L19" s="26">
        <v>14</v>
      </c>
      <c r="M19" s="29">
        <v>2028</v>
      </c>
      <c r="N19" s="2">
        <f t="shared" si="6"/>
        <v>361.62022222222225</v>
      </c>
      <c r="O19" s="5">
        <f t="shared" si="2"/>
        <v>1.2464714728260606E-2</v>
      </c>
      <c r="Q19" s="26">
        <v>14</v>
      </c>
      <c r="R19" s="29">
        <v>2028</v>
      </c>
      <c r="S19" s="2">
        <f t="shared" si="7"/>
        <v>201.42777777777775</v>
      </c>
      <c r="T19" s="5">
        <f t="shared" si="3"/>
        <v>8.1523684524519746E-2</v>
      </c>
    </row>
    <row r="23" spans="2:20" x14ac:dyDescent="0.25">
      <c r="B23" s="41" t="s">
        <v>17</v>
      </c>
      <c r="C23" s="41"/>
      <c r="D23" s="41"/>
      <c r="E23" s="41"/>
      <c r="G23" s="41" t="s">
        <v>17</v>
      </c>
      <c r="H23" s="41"/>
      <c r="I23" s="41"/>
      <c r="J23" s="41"/>
      <c r="L23" s="41" t="s">
        <v>17</v>
      </c>
      <c r="M23" s="41"/>
      <c r="N23" s="41"/>
      <c r="O23" s="41"/>
      <c r="Q23" s="41" t="s">
        <v>17</v>
      </c>
      <c r="R23" s="41"/>
      <c r="S23" s="41"/>
      <c r="T23" s="41"/>
    </row>
    <row r="24" spans="2:20" x14ac:dyDescent="0.25">
      <c r="B24" s="41" t="s">
        <v>56</v>
      </c>
      <c r="C24" s="41"/>
      <c r="D24" s="41"/>
      <c r="E24" s="41"/>
      <c r="G24" s="41" t="s">
        <v>57</v>
      </c>
      <c r="H24" s="41"/>
      <c r="I24" s="41"/>
      <c r="J24" s="41"/>
      <c r="L24" s="41" t="s">
        <v>58</v>
      </c>
      <c r="M24" s="41"/>
      <c r="N24" s="41"/>
      <c r="O24" s="41"/>
      <c r="Q24" s="41" t="s">
        <v>59</v>
      </c>
      <c r="R24" s="41"/>
      <c r="S24" s="41"/>
      <c r="T24" s="41"/>
    </row>
    <row r="25" spans="2:20" x14ac:dyDescent="0.25">
      <c r="B25" s="25" t="s">
        <v>24</v>
      </c>
      <c r="C25" s="27" t="s">
        <v>25</v>
      </c>
      <c r="D25" s="25" t="s">
        <v>50</v>
      </c>
      <c r="E25" s="25" t="s">
        <v>51</v>
      </c>
      <c r="G25" s="25" t="s">
        <v>24</v>
      </c>
      <c r="H25" s="27" t="s">
        <v>25</v>
      </c>
      <c r="I25" s="25" t="s">
        <v>50</v>
      </c>
      <c r="J25" s="25" t="s">
        <v>51</v>
      </c>
      <c r="L25" s="25" t="s">
        <v>24</v>
      </c>
      <c r="M25" s="27" t="s">
        <v>25</v>
      </c>
      <c r="N25" s="25" t="s">
        <v>50</v>
      </c>
      <c r="O25" s="25" t="s">
        <v>51</v>
      </c>
      <c r="Q25" s="25" t="s">
        <v>24</v>
      </c>
      <c r="R25" s="27" t="s">
        <v>25</v>
      </c>
      <c r="S25" s="25" t="s">
        <v>50</v>
      </c>
      <c r="T25" s="25" t="s">
        <v>51</v>
      </c>
    </row>
    <row r="26" spans="2:20" x14ac:dyDescent="0.25">
      <c r="B26" s="26">
        <v>1</v>
      </c>
      <c r="C26" s="28">
        <v>2015</v>
      </c>
      <c r="D26" s="3">
        <v>1723.87</v>
      </c>
      <c r="E26" s="7" t="s">
        <v>61</v>
      </c>
      <c r="G26" s="26">
        <v>1</v>
      </c>
      <c r="H26" s="28">
        <v>2015</v>
      </c>
      <c r="I26" s="3">
        <v>6769.04</v>
      </c>
      <c r="J26" s="7" t="s">
        <v>61</v>
      </c>
      <c r="L26" s="26">
        <v>1</v>
      </c>
      <c r="M26" s="28">
        <v>2015</v>
      </c>
      <c r="N26" s="3">
        <v>4226.8</v>
      </c>
      <c r="O26" s="7" t="s">
        <v>61</v>
      </c>
      <c r="Q26" s="26">
        <v>1</v>
      </c>
      <c r="R26" s="28">
        <v>2015</v>
      </c>
      <c r="S26" s="3">
        <v>1956.43</v>
      </c>
      <c r="T26" s="7" t="s">
        <v>61</v>
      </c>
    </row>
    <row r="27" spans="2:20" x14ac:dyDescent="0.25">
      <c r="B27" s="26">
        <v>2</v>
      </c>
      <c r="C27" s="28">
        <v>2016</v>
      </c>
      <c r="D27" s="3">
        <v>1680</v>
      </c>
      <c r="E27" s="5">
        <f>D27/D26-1</f>
        <v>-2.5448554705401194E-2</v>
      </c>
      <c r="G27" s="26">
        <v>2</v>
      </c>
      <c r="H27" s="28">
        <v>2016</v>
      </c>
      <c r="I27" s="3">
        <v>6741</v>
      </c>
      <c r="J27" s="5">
        <f>I27/I26-1</f>
        <v>-4.14238946733958E-3</v>
      </c>
      <c r="L27" s="26">
        <v>2</v>
      </c>
      <c r="M27" s="28">
        <v>2016</v>
      </c>
      <c r="N27" s="3">
        <v>4400</v>
      </c>
      <c r="O27" s="5">
        <f>N27/N26-1</f>
        <v>4.0976625343049022E-2</v>
      </c>
      <c r="Q27" s="26">
        <v>2</v>
      </c>
      <c r="R27" s="28">
        <v>2016</v>
      </c>
      <c r="S27" s="3">
        <v>1875</v>
      </c>
      <c r="T27" s="5">
        <f>S27/S26-1</f>
        <v>-4.1621729374421768E-2</v>
      </c>
    </row>
    <row r="28" spans="2:20" x14ac:dyDescent="0.25">
      <c r="B28" s="26">
        <v>3</v>
      </c>
      <c r="C28" s="28">
        <v>2017</v>
      </c>
      <c r="D28" s="3">
        <v>1743</v>
      </c>
      <c r="E28" s="5">
        <f t="shared" ref="E28:E39" si="8">D28/D27-1</f>
        <v>3.7500000000000089E-2</v>
      </c>
      <c r="G28" s="26">
        <v>3</v>
      </c>
      <c r="H28" s="28">
        <v>2017</v>
      </c>
      <c r="I28" s="3">
        <v>6689</v>
      </c>
      <c r="J28" s="5">
        <f t="shared" ref="J28:J39" si="9">I28/I27-1</f>
        <v>-7.7139890224002805E-3</v>
      </c>
      <c r="L28" s="26">
        <v>3</v>
      </c>
      <c r="M28" s="28">
        <v>2017</v>
      </c>
      <c r="N28" s="3">
        <v>4562</v>
      </c>
      <c r="O28" s="5">
        <f t="shared" ref="O28:O39" si="10">N28/N27-1</f>
        <v>3.6818181818181861E-2</v>
      </c>
      <c r="Q28" s="26">
        <v>3</v>
      </c>
      <c r="R28" s="28">
        <v>2017</v>
      </c>
      <c r="S28" s="3">
        <v>1991</v>
      </c>
      <c r="T28" s="5">
        <f t="shared" ref="T28:T39" si="11">S28/S27-1</f>
        <v>6.1866666666666736E-2</v>
      </c>
    </row>
    <row r="29" spans="2:20" x14ac:dyDescent="0.25">
      <c r="B29" s="26">
        <v>4</v>
      </c>
      <c r="C29" s="28">
        <v>2018</v>
      </c>
      <c r="D29" s="3">
        <v>1860</v>
      </c>
      <c r="E29" s="5">
        <f t="shared" si="8"/>
        <v>6.7125645438898429E-2</v>
      </c>
      <c r="G29" s="26">
        <v>4</v>
      </c>
      <c r="H29" s="28">
        <v>2018</v>
      </c>
      <c r="I29" s="3">
        <v>7252</v>
      </c>
      <c r="J29" s="5">
        <f t="shared" si="9"/>
        <v>8.4168037075796009E-2</v>
      </c>
      <c r="L29" s="26">
        <v>4</v>
      </c>
      <c r="M29" s="28">
        <v>2018</v>
      </c>
      <c r="N29" s="3">
        <v>4524</v>
      </c>
      <c r="O29" s="5">
        <f t="shared" si="10"/>
        <v>-8.3296799649276165E-3</v>
      </c>
      <c r="Q29" s="26">
        <v>4</v>
      </c>
      <c r="R29" s="28">
        <v>2018</v>
      </c>
      <c r="S29" s="3">
        <v>2092</v>
      </c>
      <c r="T29" s="5">
        <f t="shared" si="11"/>
        <v>5.0728277247614306E-2</v>
      </c>
    </row>
    <row r="30" spans="2:20" x14ac:dyDescent="0.25">
      <c r="B30" s="26">
        <v>5</v>
      </c>
      <c r="C30" s="28">
        <v>2019</v>
      </c>
      <c r="D30" s="3">
        <v>1875</v>
      </c>
      <c r="E30" s="5">
        <f t="shared" si="8"/>
        <v>8.0645161290322509E-3</v>
      </c>
      <c r="G30" s="26">
        <v>5</v>
      </c>
      <c r="H30" s="28">
        <v>2019</v>
      </c>
      <c r="I30" s="3">
        <v>7796</v>
      </c>
      <c r="J30" s="5">
        <f t="shared" si="9"/>
        <v>7.501378929950353E-2</v>
      </c>
      <c r="L30" s="26">
        <v>5</v>
      </c>
      <c r="M30" s="28">
        <v>2019</v>
      </c>
      <c r="N30" s="3">
        <v>4834</v>
      </c>
      <c r="O30" s="5">
        <f t="shared" si="10"/>
        <v>6.8523430592396073E-2</v>
      </c>
      <c r="Q30" s="26">
        <v>5</v>
      </c>
      <c r="R30" s="28">
        <v>2019</v>
      </c>
      <c r="S30" s="3">
        <v>2550</v>
      </c>
      <c r="T30" s="5">
        <f t="shared" si="11"/>
        <v>0.2189292543021033</v>
      </c>
    </row>
    <row r="31" spans="2:20" x14ac:dyDescent="0.25">
      <c r="B31" s="26">
        <v>6</v>
      </c>
      <c r="C31" s="28">
        <v>2020</v>
      </c>
      <c r="D31" s="3">
        <v>1820</v>
      </c>
      <c r="E31" s="5">
        <f t="shared" si="8"/>
        <v>-2.9333333333333322E-2</v>
      </c>
      <c r="G31" s="26">
        <v>6</v>
      </c>
      <c r="H31" s="28">
        <v>2020</v>
      </c>
      <c r="I31" s="3">
        <v>7620</v>
      </c>
      <c r="J31" s="5">
        <f t="shared" si="9"/>
        <v>-2.2575679835813212E-2</v>
      </c>
      <c r="L31" s="26">
        <v>6</v>
      </c>
      <c r="M31" s="28">
        <v>2020</v>
      </c>
      <c r="N31" s="3">
        <v>4766</v>
      </c>
      <c r="O31" s="5">
        <f t="shared" si="10"/>
        <v>-1.4067025237898267E-2</v>
      </c>
      <c r="Q31" s="26">
        <v>6</v>
      </c>
      <c r="R31" s="28">
        <v>2020</v>
      </c>
      <c r="S31" s="3">
        <v>2417</v>
      </c>
      <c r="T31" s="5">
        <f t="shared" si="11"/>
        <v>-5.2156862745098009E-2</v>
      </c>
    </row>
    <row r="32" spans="2:20" x14ac:dyDescent="0.25">
      <c r="B32" s="26">
        <v>7</v>
      </c>
      <c r="C32" s="28">
        <v>2021</v>
      </c>
      <c r="D32" s="3">
        <v>2358</v>
      </c>
      <c r="E32" s="5">
        <f t="shared" si="8"/>
        <v>0.29560439560439566</v>
      </c>
      <c r="G32" s="26">
        <v>7</v>
      </c>
      <c r="H32" s="28">
        <v>2021</v>
      </c>
      <c r="I32" s="3">
        <v>7898</v>
      </c>
      <c r="J32" s="5">
        <f t="shared" si="9"/>
        <v>3.6482939632545897E-2</v>
      </c>
      <c r="L32" s="26">
        <v>7</v>
      </c>
      <c r="M32" s="28">
        <v>2021</v>
      </c>
      <c r="N32" s="3">
        <v>5023</v>
      </c>
      <c r="O32" s="5">
        <f t="shared" si="10"/>
        <v>5.3923625681913556E-2</v>
      </c>
      <c r="Q32" s="26">
        <v>7</v>
      </c>
      <c r="R32" s="28">
        <v>2021</v>
      </c>
      <c r="S32" s="3">
        <v>2610</v>
      </c>
      <c r="T32" s="5">
        <f t="shared" si="11"/>
        <v>7.9851055026892936E-2</v>
      </c>
    </row>
    <row r="33" spans="2:20" x14ac:dyDescent="0.25">
      <c r="B33" s="26">
        <v>8</v>
      </c>
      <c r="C33" s="28">
        <v>2022</v>
      </c>
      <c r="D33" s="3">
        <v>2545</v>
      </c>
      <c r="E33" s="5">
        <f t="shared" si="8"/>
        <v>7.9304495335029701E-2</v>
      </c>
      <c r="G33" s="26">
        <v>8</v>
      </c>
      <c r="H33" s="28">
        <v>2022</v>
      </c>
      <c r="I33" s="3">
        <v>8164</v>
      </c>
      <c r="J33" s="5">
        <f t="shared" si="9"/>
        <v>3.3679412509496132E-2</v>
      </c>
      <c r="L33" s="26">
        <v>8</v>
      </c>
      <c r="M33" s="28">
        <v>2022</v>
      </c>
      <c r="N33" s="3">
        <v>5913</v>
      </c>
      <c r="O33" s="5">
        <f t="shared" si="10"/>
        <v>0.17718494923352579</v>
      </c>
      <c r="Q33" s="26">
        <v>8</v>
      </c>
      <c r="R33" s="28">
        <v>2022</v>
      </c>
      <c r="S33" s="3">
        <v>3000</v>
      </c>
      <c r="T33" s="5">
        <f t="shared" si="11"/>
        <v>0.14942528735632177</v>
      </c>
    </row>
    <row r="34" spans="2:20" x14ac:dyDescent="0.25">
      <c r="B34" s="26">
        <v>9</v>
      </c>
      <c r="C34" s="28">
        <v>2023</v>
      </c>
      <c r="D34" s="3">
        <v>2854</v>
      </c>
      <c r="E34" s="5">
        <f t="shared" si="8"/>
        <v>0.1214145383104126</v>
      </c>
      <c r="G34" s="26">
        <v>9</v>
      </c>
      <c r="H34" s="28">
        <v>2023</v>
      </c>
      <c r="I34" s="3">
        <v>8785</v>
      </c>
      <c r="J34" s="5">
        <f t="shared" si="9"/>
        <v>7.6065654091131751E-2</v>
      </c>
      <c r="L34" s="26">
        <v>9</v>
      </c>
      <c r="M34" s="28">
        <v>2023</v>
      </c>
      <c r="N34" s="3">
        <v>6222</v>
      </c>
      <c r="O34" s="5">
        <f t="shared" si="10"/>
        <v>5.2257737189244091E-2</v>
      </c>
      <c r="Q34" s="26">
        <v>9</v>
      </c>
      <c r="R34" s="28">
        <v>2023</v>
      </c>
      <c r="S34" s="3">
        <v>3224</v>
      </c>
      <c r="T34" s="5">
        <f t="shared" si="11"/>
        <v>7.4666666666666659E-2</v>
      </c>
    </row>
    <row r="35" spans="2:20" x14ac:dyDescent="0.25">
      <c r="B35" s="26">
        <v>10</v>
      </c>
      <c r="C35" s="29">
        <v>2024</v>
      </c>
      <c r="D35" s="2">
        <f>FORECAST(B35,$D$26:$D$34,$B$26:$B$34)</f>
        <v>2743.112222222222</v>
      </c>
      <c r="E35" s="5">
        <f t="shared" si="8"/>
        <v>-3.8853461029354608E-2</v>
      </c>
      <c r="G35" s="26">
        <v>10</v>
      </c>
      <c r="H35" s="29">
        <v>2024</v>
      </c>
      <c r="I35" s="2">
        <f>FORECAST(G35,$I$26:$I$34,$G$26:$G$34)</f>
        <v>8783.6855555555558</v>
      </c>
      <c r="J35" s="5">
        <f t="shared" si="9"/>
        <v>-1.4962372731297524E-4</v>
      </c>
      <c r="L35" s="26">
        <v>10</v>
      </c>
      <c r="M35" s="29">
        <v>2024</v>
      </c>
      <c r="N35" s="2">
        <f>FORECAST(L35,$N$26:$N$34,$L$26:$L$34)</f>
        <v>6081.5166666666673</v>
      </c>
      <c r="O35" s="5">
        <f t="shared" si="10"/>
        <v>-2.2578484945890764E-2</v>
      </c>
      <c r="Q35" s="26">
        <v>10</v>
      </c>
      <c r="R35" s="29">
        <v>2024</v>
      </c>
      <c r="S35" s="2">
        <f>FORECAST(Q35,$S$26:$S$34,$Q$26:$Q$34)</f>
        <v>3246.8488888888887</v>
      </c>
      <c r="T35" s="5">
        <f t="shared" si="11"/>
        <v>7.0871243451888777E-3</v>
      </c>
    </row>
    <row r="36" spans="2:20" x14ac:dyDescent="0.25">
      <c r="B36" s="26">
        <v>11</v>
      </c>
      <c r="C36" s="29">
        <v>2025</v>
      </c>
      <c r="D36" s="2">
        <f t="shared" ref="D36:D39" si="12">FORECAST(B36,$D$26:$D$34,$B$26:$B$34)</f>
        <v>2881.5375555555556</v>
      </c>
      <c r="E36" s="5">
        <f t="shared" si="8"/>
        <v>5.0462876513740929E-2</v>
      </c>
      <c r="G36" s="26">
        <v>11</v>
      </c>
      <c r="H36" s="29">
        <v>2025</v>
      </c>
      <c r="I36" s="2">
        <f t="shared" ref="I36:I39" si="13">FORECAST(G36,$I$26:$I$34,$G$26:$G$34)</f>
        <v>9035.6662222222221</v>
      </c>
      <c r="J36" s="5">
        <f t="shared" si="9"/>
        <v>2.868735055153393E-2</v>
      </c>
      <c r="L36" s="26">
        <v>11</v>
      </c>
      <c r="M36" s="29">
        <v>2025</v>
      </c>
      <c r="N36" s="2">
        <f t="shared" ref="N36:N39" si="14">FORECAST(L36,$N$26:$N$34,$L$26:$L$34)</f>
        <v>6309.5800000000008</v>
      </c>
      <c r="O36" s="5">
        <f t="shared" si="10"/>
        <v>3.7501061960969251E-2</v>
      </c>
      <c r="Q36" s="26">
        <v>11</v>
      </c>
      <c r="R36" s="29">
        <v>2025</v>
      </c>
      <c r="S36" s="2">
        <f t="shared" ref="S36:S39" si="15">FORECAST(Q36,$S$26:$S$34,$Q$26:$Q$34)</f>
        <v>3413.6535555555556</v>
      </c>
      <c r="T36" s="5">
        <f t="shared" si="11"/>
        <v>5.1374323959914703E-2</v>
      </c>
    </row>
    <row r="37" spans="2:20" x14ac:dyDescent="0.25">
      <c r="B37" s="26">
        <v>12</v>
      </c>
      <c r="C37" s="29">
        <v>2026</v>
      </c>
      <c r="D37" s="2">
        <f t="shared" si="12"/>
        <v>3019.9628888888888</v>
      </c>
      <c r="E37" s="5">
        <f t="shared" si="8"/>
        <v>4.8038705262213766E-2</v>
      </c>
      <c r="G37" s="26">
        <v>12</v>
      </c>
      <c r="H37" s="29">
        <v>2026</v>
      </c>
      <c r="I37" s="2">
        <f t="shared" si="13"/>
        <v>9287.6468888888885</v>
      </c>
      <c r="J37" s="5">
        <f t="shared" si="9"/>
        <v>2.7887336746342806E-2</v>
      </c>
      <c r="L37" s="26">
        <v>12</v>
      </c>
      <c r="M37" s="29">
        <v>2026</v>
      </c>
      <c r="N37" s="2">
        <f t="shared" si="14"/>
        <v>6537.6433333333343</v>
      </c>
      <c r="O37" s="5">
        <f t="shared" si="10"/>
        <v>3.6145564892327675E-2</v>
      </c>
      <c r="Q37" s="26">
        <v>12</v>
      </c>
      <c r="R37" s="29">
        <v>2026</v>
      </c>
      <c r="S37" s="2">
        <f t="shared" si="15"/>
        <v>3580.4582222222225</v>
      </c>
      <c r="T37" s="5">
        <f t="shared" si="11"/>
        <v>4.8863970509016807E-2</v>
      </c>
    </row>
    <row r="38" spans="2:20" x14ac:dyDescent="0.25">
      <c r="B38" s="26">
        <v>13</v>
      </c>
      <c r="C38" s="29">
        <v>2027</v>
      </c>
      <c r="D38" s="2">
        <f t="shared" si="12"/>
        <v>3158.3882222222219</v>
      </c>
      <c r="E38" s="5">
        <f t="shared" si="8"/>
        <v>4.5836766353199332E-2</v>
      </c>
      <c r="G38" s="26">
        <v>13</v>
      </c>
      <c r="H38" s="29">
        <v>2027</v>
      </c>
      <c r="I38" s="2">
        <f t="shared" si="13"/>
        <v>9539.6275555555567</v>
      </c>
      <c r="J38" s="5">
        <f t="shared" si="9"/>
        <v>2.7130732862822526E-2</v>
      </c>
      <c r="L38" s="26">
        <v>13</v>
      </c>
      <c r="M38" s="29">
        <v>2027</v>
      </c>
      <c r="N38" s="2">
        <f t="shared" si="14"/>
        <v>6765.7066666666669</v>
      </c>
      <c r="O38" s="5">
        <f t="shared" si="10"/>
        <v>3.4884639877876378E-2</v>
      </c>
      <c r="Q38" s="26">
        <v>13</v>
      </c>
      <c r="R38" s="29">
        <v>2027</v>
      </c>
      <c r="S38" s="2">
        <f t="shared" si="15"/>
        <v>3747.2628888888889</v>
      </c>
      <c r="T38" s="5">
        <f t="shared" si="11"/>
        <v>4.6587519337996541E-2</v>
      </c>
    </row>
    <row r="39" spans="2:20" x14ac:dyDescent="0.25">
      <c r="B39" s="26">
        <v>14</v>
      </c>
      <c r="C39" s="29">
        <v>2028</v>
      </c>
      <c r="D39" s="2">
        <f t="shared" si="12"/>
        <v>3296.8135555555555</v>
      </c>
      <c r="E39" s="5">
        <f t="shared" si="8"/>
        <v>4.3827839896115828E-2</v>
      </c>
      <c r="G39" s="26">
        <v>14</v>
      </c>
      <c r="H39" s="29">
        <v>2028</v>
      </c>
      <c r="I39" s="2">
        <f t="shared" si="13"/>
        <v>9791.608222222223</v>
      </c>
      <c r="J39" s="5">
        <f t="shared" si="9"/>
        <v>2.6414098999066438E-2</v>
      </c>
      <c r="L39" s="26">
        <v>14</v>
      </c>
      <c r="M39" s="29">
        <v>2028</v>
      </c>
      <c r="N39" s="2">
        <f t="shared" si="14"/>
        <v>6993.77</v>
      </c>
      <c r="O39" s="5">
        <f t="shared" si="10"/>
        <v>3.3708723208021762E-2</v>
      </c>
      <c r="Q39" s="26">
        <v>14</v>
      </c>
      <c r="R39" s="29">
        <v>2028</v>
      </c>
      <c r="S39" s="2">
        <f t="shared" si="15"/>
        <v>3914.0675555555558</v>
      </c>
      <c r="T39" s="5">
        <f t="shared" si="11"/>
        <v>4.4513734854649156E-2</v>
      </c>
    </row>
  </sheetData>
  <sheetProtection algorithmName="SHA-512" hashValue="uMozy95/3IQrUrst47hV2YwkUAAGMv25PLe9f+lhD1bvfkqGNPJUSgV/vsTX63SxyVuGyGEnzKqlkjWK0gV7qw==" saltValue="Ah1/nWHWmjQ5x3L96ssfNg==" spinCount="100000" sheet="1" objects="1" scenarios="1"/>
  <mergeCells count="16">
    <mergeCell ref="Q3:T3"/>
    <mergeCell ref="Q4:T4"/>
    <mergeCell ref="Q23:T23"/>
    <mergeCell ref="Q24:T24"/>
    <mergeCell ref="B3:E3"/>
    <mergeCell ref="G3:J3"/>
    <mergeCell ref="G4:J4"/>
    <mergeCell ref="L3:O3"/>
    <mergeCell ref="L4:O4"/>
    <mergeCell ref="B4:E4"/>
    <mergeCell ref="B24:E24"/>
    <mergeCell ref="G23:J23"/>
    <mergeCell ref="G24:J24"/>
    <mergeCell ref="L23:O23"/>
    <mergeCell ref="L24:O24"/>
    <mergeCell ref="B23:E2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 FORECASTING</vt:lpstr>
      <vt:lpstr>REVENUE FORECASTING</vt:lpstr>
      <vt:lpstr>EXPENSES 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Jebinraja Samuel Nadar</dc:creator>
  <cp:lastModifiedBy>Jebinraja Samuel Nadar</cp:lastModifiedBy>
  <dcterms:created xsi:type="dcterms:W3CDTF">2023-10-23T05:34:31Z</dcterms:created>
  <dcterms:modified xsi:type="dcterms:W3CDTF">2023-11-13T15:31:08Z</dcterms:modified>
</cp:coreProperties>
</file>