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ajedt/Downloads/"/>
    </mc:Choice>
  </mc:AlternateContent>
  <xr:revisionPtr revIDLastSave="0" documentId="13_ncr:1_{3B804DAB-268A-5147-8F40-9B5A9EF298C3}" xr6:coauthVersionLast="45" xr6:coauthVersionMax="45" xr10:uidLastSave="{00000000-0000-0000-0000-000000000000}"/>
  <bookViews>
    <workbookView xWindow="19200" yWindow="460" windowWidth="19200" windowHeight="20300" activeTab="1" xr2:uid="{F4B2F732-5CBF-49F0-8021-2BB2DD8D5E83}"/>
  </bookViews>
  <sheets>
    <sheet name="ForeCast" sheetId="1" r:id="rId1"/>
    <sheet name="Holt_win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2" l="1"/>
  <c r="C3" i="2"/>
  <c r="D3" i="2"/>
  <c r="E3" i="2"/>
  <c r="B4" i="2"/>
  <c r="C4" i="2"/>
  <c r="D4" i="2"/>
  <c r="E4" i="2"/>
  <c r="B5" i="2"/>
  <c r="C5" i="2"/>
  <c r="D5" i="2"/>
  <c r="E5" i="2"/>
  <c r="B6" i="2"/>
  <c r="C6" i="2"/>
  <c r="D6" i="2"/>
  <c r="E6" i="2"/>
  <c r="B7" i="2"/>
  <c r="C7" i="2"/>
  <c r="D7" i="2"/>
  <c r="E7" i="2"/>
  <c r="B8" i="2"/>
  <c r="C8" i="2"/>
  <c r="D8" i="2"/>
  <c r="E8" i="2"/>
  <c r="B9" i="2"/>
  <c r="C9" i="2"/>
  <c r="D9" i="2"/>
  <c r="E9" i="2"/>
  <c r="B10" i="2"/>
  <c r="C10" i="2"/>
  <c r="D10" i="2"/>
  <c r="E10" i="2"/>
  <c r="B11" i="2"/>
  <c r="C11" i="2"/>
  <c r="D11" i="2"/>
  <c r="E11" i="2"/>
  <c r="B12" i="2"/>
  <c r="C12" i="2"/>
  <c r="D12" i="2"/>
  <c r="E12" i="2"/>
  <c r="B13" i="2"/>
  <c r="C13" i="2"/>
  <c r="D13" i="2"/>
  <c r="E13" i="2"/>
  <c r="C85" i="2" s="1"/>
  <c r="C2" i="2"/>
  <c r="D2" i="2"/>
  <c r="E2" i="2"/>
  <c r="B2" i="2"/>
  <c r="G6" i="1"/>
  <c r="G7" i="1"/>
  <c r="G8" i="1"/>
  <c r="G9" i="1"/>
  <c r="G10" i="1"/>
  <c r="G11" i="1"/>
  <c r="G12" i="1"/>
  <c r="G13" i="1"/>
  <c r="G14" i="1"/>
  <c r="G15" i="1"/>
  <c r="G16" i="1"/>
  <c r="G5" i="1"/>
  <c r="C84" i="2" l="1"/>
  <c r="C81" i="2"/>
  <c r="C79" i="2"/>
  <c r="C75" i="2"/>
  <c r="E14" i="2"/>
  <c r="C74" i="2"/>
  <c r="C73" i="2"/>
  <c r="C72" i="2"/>
  <c r="C71" i="2"/>
  <c r="C70" i="2"/>
  <c r="C69" i="2"/>
  <c r="C68" i="2"/>
  <c r="C67" i="2"/>
  <c r="C66" i="2"/>
  <c r="C65" i="2"/>
  <c r="C64" i="2"/>
  <c r="C63" i="2"/>
  <c r="C83" i="2"/>
  <c r="C80" i="2"/>
  <c r="C78" i="2"/>
  <c r="C76" i="2"/>
  <c r="C62" i="2"/>
  <c r="D14" i="2"/>
  <c r="C61" i="2"/>
  <c r="C60" i="2"/>
  <c r="C59" i="2"/>
  <c r="C58" i="2"/>
  <c r="C57" i="2"/>
  <c r="C56" i="2"/>
  <c r="C55" i="2"/>
  <c r="C54" i="2"/>
  <c r="C53" i="2"/>
  <c r="C52" i="2"/>
  <c r="C51" i="2"/>
  <c r="C38" i="2"/>
  <c r="B14" i="2"/>
  <c r="C22" i="2" s="1"/>
  <c r="C82" i="2"/>
  <c r="C77" i="2"/>
  <c r="C50" i="2"/>
  <c r="C14" i="2"/>
  <c r="C49" i="2"/>
  <c r="K2" i="2"/>
  <c r="C48" i="2"/>
  <c r="C47" i="2"/>
  <c r="C46" i="2"/>
  <c r="C45" i="2"/>
  <c r="C44" i="2"/>
  <c r="C43" i="2"/>
  <c r="C42" i="2"/>
  <c r="C41" i="2"/>
  <c r="C40" i="2"/>
  <c r="C39" i="2"/>
  <c r="G11" i="2"/>
  <c r="G9" i="2"/>
  <c r="G6" i="2"/>
  <c r="G2" i="2"/>
  <c r="G13" i="2"/>
  <c r="G10" i="2"/>
  <c r="G7" i="2"/>
  <c r="G5" i="2"/>
  <c r="G3" i="2"/>
  <c r="G12" i="2"/>
  <c r="G8" i="2"/>
  <c r="G4" i="2"/>
  <c r="D19" i="2" l="1"/>
  <c r="C20" i="2"/>
  <c r="C28" i="2"/>
  <c r="C26" i="2"/>
  <c r="G26" i="2" s="1"/>
  <c r="F29" i="2"/>
  <c r="C24" i="2"/>
  <c r="E19" i="2"/>
  <c r="F23" i="2"/>
  <c r="E21" i="2"/>
  <c r="E23" i="2"/>
  <c r="E25" i="2"/>
  <c r="E27" i="2"/>
  <c r="E29" i="2"/>
  <c r="F19" i="2"/>
  <c r="F20" i="2"/>
  <c r="F26" i="2"/>
  <c r="C30" i="2"/>
  <c r="D20" i="2"/>
  <c r="D22" i="2"/>
  <c r="D24" i="2"/>
  <c r="D26" i="2"/>
  <c r="D28" i="2"/>
  <c r="D30" i="2"/>
  <c r="F28" i="2"/>
  <c r="C23" i="2"/>
  <c r="C29" i="2"/>
  <c r="F22" i="2"/>
  <c r="C19" i="2"/>
  <c r="F21" i="2"/>
  <c r="F25" i="2"/>
  <c r="E20" i="2"/>
  <c r="G20" i="2" s="1"/>
  <c r="E22" i="2"/>
  <c r="G22" i="2" s="1"/>
  <c r="E24" i="2"/>
  <c r="E26" i="2"/>
  <c r="E28" i="2"/>
  <c r="E30" i="2"/>
  <c r="F24" i="2"/>
  <c r="F27" i="2"/>
  <c r="C21" i="2"/>
  <c r="C25" i="2"/>
  <c r="C27" i="2"/>
  <c r="K4" i="2"/>
  <c r="D21" i="2"/>
  <c r="D23" i="2"/>
  <c r="D25" i="2"/>
  <c r="D27" i="2"/>
  <c r="D29" i="2"/>
  <c r="F30" i="2"/>
  <c r="G28" i="2" l="1"/>
  <c r="G19" i="2"/>
  <c r="G24" i="2"/>
  <c r="G27" i="2"/>
  <c r="G25" i="2"/>
  <c r="G21" i="2"/>
  <c r="G29" i="2"/>
  <c r="G23" i="2"/>
  <c r="G30" i="2"/>
  <c r="H30" i="2" l="1"/>
  <c r="H27" i="2"/>
  <c r="H21" i="2"/>
  <c r="H22" i="2"/>
  <c r="H20" i="2"/>
  <c r="H23" i="2"/>
  <c r="H19" i="2"/>
  <c r="E38" i="2" s="1"/>
  <c r="H26" i="2"/>
  <c r="H24" i="2"/>
  <c r="H29" i="2"/>
  <c r="H25" i="2"/>
  <c r="H28" i="2"/>
  <c r="D38" i="2" l="1"/>
  <c r="E39" i="2" s="1"/>
  <c r="F38" i="2"/>
  <c r="D39" i="2" l="1"/>
  <c r="E40" i="2" s="1"/>
  <c r="F39" i="2"/>
  <c r="D40" i="2" l="1"/>
  <c r="E41" i="2" s="1"/>
  <c r="F40" i="2"/>
  <c r="D41" i="2" l="1"/>
  <c r="F41" i="2"/>
  <c r="E42" i="2"/>
  <c r="D42" i="2" l="1"/>
  <c r="E43" i="2" s="1"/>
  <c r="F42" i="2"/>
  <c r="F43" i="2" l="1"/>
  <c r="D43" i="2"/>
  <c r="E44" i="2" s="1"/>
  <c r="D44" i="2" l="1"/>
  <c r="E45" i="2" s="1"/>
  <c r="F44" i="2"/>
  <c r="D45" i="2" l="1"/>
  <c r="E46" i="2"/>
  <c r="F45" i="2"/>
  <c r="D46" i="2" l="1"/>
  <c r="E47" i="2"/>
  <c r="F46" i="2"/>
  <c r="D47" i="2" l="1"/>
  <c r="F47" i="2"/>
  <c r="E48" i="2"/>
  <c r="D48" i="2" l="1"/>
  <c r="F48" i="2"/>
  <c r="E49" i="2"/>
  <c r="D49" i="2" l="1"/>
  <c r="F49" i="2"/>
  <c r="E50" i="2"/>
  <c r="D50" i="2" l="1"/>
  <c r="E51" i="2"/>
  <c r="F50" i="2"/>
  <c r="D51" i="2" l="1"/>
  <c r="F51" i="2"/>
  <c r="E52" i="2"/>
  <c r="D52" i="2" l="1"/>
  <c r="F52" i="2"/>
  <c r="E53" i="2"/>
  <c r="D53" i="2" l="1"/>
  <c r="E54" i="2"/>
  <c r="F53" i="2"/>
  <c r="D54" i="2" l="1"/>
  <c r="E55" i="2"/>
  <c r="F54" i="2"/>
  <c r="D55" i="2" l="1"/>
  <c r="E56" i="2"/>
  <c r="F55" i="2"/>
  <c r="D56" i="2" l="1"/>
  <c r="E57" i="2"/>
  <c r="F56" i="2"/>
  <c r="D57" i="2" l="1"/>
  <c r="E58" i="2"/>
  <c r="F57" i="2"/>
  <c r="D58" i="2" l="1"/>
  <c r="E59" i="2"/>
  <c r="F58" i="2"/>
  <c r="D59" i="2" l="1"/>
  <c r="E60" i="2"/>
  <c r="F59" i="2"/>
  <c r="D60" i="2" l="1"/>
  <c r="E61" i="2"/>
  <c r="F60" i="2"/>
  <c r="D61" i="2" l="1"/>
  <c r="E62" i="2"/>
  <c r="F61" i="2"/>
  <c r="D62" i="2" l="1"/>
  <c r="E63" i="2"/>
  <c r="F62" i="2"/>
  <c r="D63" i="2" l="1"/>
  <c r="E64" i="2"/>
  <c r="F63" i="2"/>
  <c r="D64" i="2" l="1"/>
  <c r="E65" i="2"/>
  <c r="F64" i="2"/>
  <c r="D65" i="2" l="1"/>
  <c r="E66" i="2"/>
  <c r="F65" i="2"/>
  <c r="D66" i="2" l="1"/>
  <c r="E67" i="2"/>
  <c r="F66" i="2"/>
  <c r="D67" i="2" l="1"/>
  <c r="E68" i="2"/>
  <c r="F67" i="2"/>
  <c r="D68" i="2" l="1"/>
  <c r="E69" i="2"/>
  <c r="F68" i="2"/>
  <c r="D69" i="2" l="1"/>
  <c r="E70" i="2"/>
  <c r="F69" i="2"/>
  <c r="D70" i="2" l="1"/>
  <c r="E71" i="2"/>
  <c r="F70" i="2"/>
  <c r="D71" i="2" l="1"/>
  <c r="E72" i="2"/>
  <c r="F71" i="2"/>
  <c r="D72" i="2" l="1"/>
  <c r="E73" i="2"/>
  <c r="F72" i="2"/>
  <c r="D73" i="2" l="1"/>
  <c r="E74" i="2"/>
  <c r="F73" i="2"/>
  <c r="D74" i="2" l="1"/>
  <c r="E75" i="2"/>
  <c r="F74" i="2"/>
  <c r="D75" i="2" l="1"/>
  <c r="E76" i="2" s="1"/>
  <c r="F75" i="2"/>
  <c r="D76" i="2" l="1"/>
  <c r="E77" i="2"/>
  <c r="F76" i="2"/>
  <c r="D77" i="2" l="1"/>
  <c r="E78" i="2"/>
  <c r="F77" i="2"/>
  <c r="D78" i="2" l="1"/>
  <c r="E79" i="2"/>
  <c r="F78" i="2"/>
  <c r="D79" i="2" l="1"/>
  <c r="E80" i="2"/>
  <c r="F79" i="2"/>
  <c r="D80" i="2" l="1"/>
  <c r="E81" i="2"/>
  <c r="F80" i="2"/>
  <c r="D81" i="2" l="1"/>
  <c r="E82" i="2"/>
  <c r="F81" i="2"/>
  <c r="D82" i="2" l="1"/>
  <c r="E83" i="2" s="1"/>
  <c r="F82" i="2"/>
  <c r="D83" i="2" l="1"/>
  <c r="E84" i="2"/>
  <c r="F83" i="2"/>
  <c r="D84" i="2" l="1"/>
  <c r="E85" i="2"/>
  <c r="F84" i="2"/>
  <c r="F85" i="2" l="1"/>
  <c r="D85" i="2"/>
  <c r="C88" i="2" s="1"/>
  <c r="H7" i="1" s="1"/>
  <c r="C92" i="2" l="1"/>
  <c r="H11" i="1" s="1"/>
  <c r="C90" i="2"/>
  <c r="H9" i="1" s="1"/>
  <c r="C94" i="2"/>
  <c r="H13" i="1" s="1"/>
  <c r="C97" i="2"/>
  <c r="H16" i="1" s="1"/>
  <c r="C87" i="2"/>
  <c r="H6" i="1" s="1"/>
  <c r="C96" i="2"/>
  <c r="H15" i="1" s="1"/>
  <c r="C89" i="2"/>
  <c r="H8" i="1" s="1"/>
  <c r="C93" i="2"/>
  <c r="H12" i="1" s="1"/>
  <c r="C86" i="2"/>
  <c r="H5" i="1" s="1"/>
  <c r="C91" i="2"/>
  <c r="H10" i="1" s="1"/>
  <c r="C95" i="2"/>
  <c r="H14" i="1" s="1"/>
</calcChain>
</file>

<file path=xl/sharedStrings.xml><?xml version="1.0" encoding="utf-8"?>
<sst xmlns="http://schemas.openxmlformats.org/spreadsheetml/2006/main" count="40" uniqueCount="40">
  <si>
    <t>Feb</t>
  </si>
  <si>
    <t>Jan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</si>
  <si>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</si>
  <si>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</si>
  <si>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</si>
  <si>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</si>
  <si>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</si>
  <si>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</si>
  <si>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</si>
  <si>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</si>
  <si>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</si>
  <si>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</si>
  <si>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Seasonal Naïve Model</t>
  </si>
  <si>
    <t>Holt-Winter Model</t>
  </si>
  <si>
    <t>Demand Capacity [MW]</t>
  </si>
  <si>
    <t>Month</t>
  </si>
  <si>
    <t>Predicted Demand Capacity in Year 2562 [MW]</t>
  </si>
  <si>
    <t>Specific Seasonal Index</t>
  </si>
  <si>
    <t>Trend</t>
  </si>
  <si>
    <t>Slope</t>
  </si>
  <si>
    <t>Gamma</t>
  </si>
  <si>
    <t>Delta</t>
  </si>
  <si>
    <t>Alpha</t>
  </si>
  <si>
    <t>Predicted Results</t>
  </si>
  <si>
    <t>t</t>
  </si>
  <si>
    <t>Period_avg</t>
  </si>
  <si>
    <t>Y1</t>
  </si>
  <si>
    <t>Y2</t>
  </si>
  <si>
    <t>Y3</t>
  </si>
  <si>
    <t>Y4</t>
  </si>
  <si>
    <t>Yearly _Avg</t>
  </si>
  <si>
    <t>Center of Avg.</t>
  </si>
  <si>
    <t>Estimated Slope</t>
  </si>
  <si>
    <t>Estimated Level (Trend)</t>
  </si>
  <si>
    <t>Value</t>
  </si>
  <si>
    <t>Seasonal</t>
  </si>
  <si>
    <t>Raw Avr.</t>
  </si>
  <si>
    <t>Normalized</t>
  </si>
  <si>
    <t>Given from Regression</t>
  </si>
  <si>
    <t>ภาคตะวันออกเฉียงเหนือ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</si>
</sst>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3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2" borderId="1" xfId="0" applyFill="1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3" fontId="0" fillId="0" borderId="0" xfId="0" applyNumberFormat="1" applyBorder="1"/>
    <xf numFmtId="3" fontId="0" fillId="0" borderId="0" xfId="0" applyNumberFormat="1"/>
    <xf numFmtId="0" fontId="1" fillId="0" borderId="1" xfId="0" applyFont="1" applyBorder="1"/>
    <xf numFmtId="3" fontId="1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ForeCast!$G$4</c:f>
              <c:strCache>
                <c:ptCount val="1"/>
                <c:pt idx="0">
                  <c:v>Seasonal Naïve Model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ForeCast!$G$5:$G$16</c:f>
              <c:numCache>
                <c:formatCode>#,##0</c:formatCode>
                <c:ptCount val="12"/>
                <c:pt idx="0">
                  <c:v>3400</c:v>
                </c:pt>
                <c:pt idx="1">
                  <c:v>3190</c:v>
                </c:pt>
                <c:pt idx="2">
                  <c:v>3560</c:v>
                </c:pt>
                <c:pt idx="3">
                  <c:v>3780</c:v>
                </c:pt>
                <c:pt idx="4">
                  <c:v>3450</c:v>
                </c:pt>
                <c:pt idx="5">
                  <c:v>3390</c:v>
                </c:pt>
                <c:pt idx="6">
                  <c:v>3420</c:v>
                </c:pt>
                <c:pt idx="7">
                  <c:v>3410</c:v>
                </c:pt>
                <c:pt idx="8">
                  <c:v>3610</c:v>
                </c:pt>
                <c:pt idx="9">
                  <c:v>3380</c:v>
                </c:pt>
                <c:pt idx="10">
                  <c:v>3400</c:v>
                </c:pt>
                <c:pt idx="11">
                  <c:v>3010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8B-4AC7-B0E2-14C0F191C04C}"/>
            </c:ext>
          </c:extLst>
        </c:ser>
        <c:ser>
          <c:idx val="1"/>
          <c:order val="1"/>
          <c:tx>
            <c:strRef>
              <c:f>ForeCast!$H$4</c:f>
              <c:strCache>
                <c:ptCount val="1"/>
                <c:pt idx="0">
                  <c:v>Holt-Winter Model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ForeCast!$H$5:$H$16</c:f>
              <c:numCache>
                <c:formatCode>#,##0</c:formatCode>
                <c:ptCount val="12"/>
                <c:pt idx="0">
                  <c:v>3400.8710127259505</c:v>
                </c:pt>
                <c:pt idx="1">
                  <c:v>3492.7693341963422</c:v>
                </c:pt>
                <c:pt idx="2">
                  <c:v>3783.8769185167826</c:v>
                </c:pt>
                <c:pt idx="3">
                  <c:v>3939.1094362847616</c:v>
                </c:pt>
                <c:pt idx="4">
                  <c:v>3834.5197521343384</c:v>
                </c:pt>
                <c:pt idx="5">
                  <c:v>3723.1947476461437</c:v>
                </c:pt>
                <c:pt idx="6">
                  <c:v>3724.9505893006399</c:v>
                </c:pt>
                <c:pt idx="7">
                  <c:v>3798.6599952434317</c:v>
                </c:pt>
                <c:pt idx="8">
                  <c:v>3866.4895651993738</c:v>
                </c:pt>
                <c:pt idx="9">
                  <c:v>3698.4678936552395</c:v>
                </c:pt>
                <c:pt idx="10">
                  <c:v>3716.6706626409177</c:v>
                </c:pt>
                <c:pt idx="11">
                  <c:v>3469.1062587046617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8B-4AC7-B0E2-14C0F191C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3727503"/>
        <c:axId val="346641215"/>
      </c:barChart>
      <c:catAx>
        <c:axId val="3437275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641215"/>
        <c:crosses val="autoZero"/>
        <c:auto val="1"/>
        <c:lblAlgn val="ctr"/>
        <c:lblOffset val="100"/>
        <c:noMultiLvlLbl val="0"/>
      </c:catAx>
      <c:valAx>
        <c:axId val="34664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727503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261937</xdr:colOff>
      <xdr:row>18</xdr:row>
      <xdr:rowOff>158750</xdr:rowOff>
    </xdr:from>
    <xdr:to>
      <xdr:col>6</xdr:col>
      <xdr:colOff>477837</xdr:colOff>
      <xdr:row>34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D3BCA8-A157-43B6-A800-F64CAC59F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1F79-BECE-4D04-B641-6EA82BB63AD5}">
  <dimension ref="A1:H16"/>
  <sheetViews>
    <sheetView zoomScale="140" zoomScaleNormal="140" workbookViewId="0">
      <selection activeCell="H27" sqref="H27"/>
    </sheetView>
  </sheetViews>
  <sheetFormatPr baseColWidth="10" defaultColWidth="8.83203125" defaultRowHeight="15" x14ac:dyDescent="0.2"/>
  <cols>
    <col min="1" max="1" width="11.5" style="1" customWidth="1"/>
    <col min="2" max="2" width="9.83203125" style="1" customWidth="1"/>
    <col min="3" max="6" width="8.6640625" style="1"/>
    <col min="7" max="7" width="24.83203125" style="1" customWidth="1"/>
    <col min="8" max="8" width="22.5" style="1" customWidth="1"/>
  </cols>
  <sheetData>
    <row r="1" spans="1:8" x14ac:dyDescent="0.2">
      <c r="A1" s="17" t="s">
        <v>39</v>
      </c>
      <c r="B1" s="17"/>
      <c r="C1" s="17"/>
      <c r="D1" s="17"/>
      <c r="E1" s="17"/>
      <c r="F1" s="17"/>
    </row>
    <row r="3" spans="1:8" x14ac:dyDescent="0.2">
      <c r="A3" s="16" t="s">
        <v>15</v>
      </c>
      <c r="B3" s="16" t="s">
        <v>14</v>
      </c>
      <c r="C3" s="16"/>
      <c r="D3" s="16"/>
      <c r="E3" s="16"/>
      <c r="F3" s="16"/>
      <c r="G3" s="16" t="s">
        <v>16</v>
      </c>
      <c r="H3" s="16"/>
    </row>
    <row r="4" spans="1:8" x14ac:dyDescent="0.2">
      <c r="A4" s="16"/>
      <c r="B4" s="2">
        <v>2557</v>
      </c>
      <c r="C4" s="2">
        <v>2558</v>
      </c>
      <c r="D4" s="2">
        <v>2559</v>
      </c>
      <c r="E4" s="2">
        <v>2560</v>
      </c>
      <c r="F4" s="2">
        <v>2561</v>
      </c>
      <c r="G4" s="2" t="s">
        <v>12</v>
      </c>
      <c r="H4" s="2" t="s">
        <v>13</v>
      </c>
    </row>
    <row r="5" spans="1:8" x14ac:dyDescent="0.2">
      <c r="A5" s="2" t="s">
        <v>1</v>
      </c>
      <c r="B5" s="4">
        <v>2800</v>
      </c>
      <c r="C5" s="4">
        <v>2820</v>
      </c>
      <c r="D5" s="4">
        <v>3080</v>
      </c>
      <c r="E5" s="4">
        <v>3190</v>
      </c>
      <c r="F5" s="4">
        <v>3400</v>
      </c>
      <c r="G5" s="4">
        <f>F5</f>
        <v>3400</v>
      </c>
      <c r="H5" s="4">
        <f>Holt_winter!C86</f>
        <v>3400.8710127259505</v>
      </c>
    </row>
    <row r="6" spans="1:8" x14ac:dyDescent="0.2">
      <c r="A6" s="2" t="s">
        <v>0</v>
      </c>
      <c r="B6" s="4">
        <v>2900</v>
      </c>
      <c r="C6" s="4">
        <v>3200</v>
      </c>
      <c r="D6" s="4">
        <v>3010</v>
      </c>
      <c r="E6" s="4">
        <v>3390</v>
      </c>
      <c r="F6" s="4">
        <v>3190</v>
      </c>
      <c r="G6" s="4">
        <f t="shared" ref="G6:G16" si="0">F6</f>
        <v>3190</v>
      </c>
      <c r="H6" s="4">
        <f>Holt_winter!C87</f>
        <v>3492.7693341963422</v>
      </c>
    </row>
    <row r="7" spans="1:8" x14ac:dyDescent="0.2">
      <c r="A7" s="2" t="s">
        <v>2</v>
      </c>
      <c r="B7" s="4">
        <v>3150</v>
      </c>
      <c r="C7" s="4">
        <v>3280</v>
      </c>
      <c r="D7" s="4">
        <v>3500</v>
      </c>
      <c r="E7" s="4">
        <v>3480</v>
      </c>
      <c r="F7" s="4">
        <v>3560</v>
      </c>
      <c r="G7" s="4">
        <f t="shared" si="0"/>
        <v>3560</v>
      </c>
      <c r="H7" s="4">
        <f>Holt_winter!C88</f>
        <v>3783.8769185167826</v>
      </c>
    </row>
    <row r="8" spans="1:8" x14ac:dyDescent="0.2">
      <c r="A8" s="2" t="s">
        <v>3</v>
      </c>
      <c r="B8" s="4">
        <v>3200</v>
      </c>
      <c r="C8" s="4">
        <v>3310</v>
      </c>
      <c r="D8" s="4">
        <v>3600</v>
      </c>
      <c r="E8" s="4">
        <v>3660</v>
      </c>
      <c r="F8" s="4">
        <v>3780</v>
      </c>
      <c r="G8" s="4">
        <f t="shared" si="0"/>
        <v>3780</v>
      </c>
      <c r="H8" s="4">
        <f>Holt_winter!C89</f>
        <v>3939.1094362847616</v>
      </c>
    </row>
    <row r="9" spans="1:8" x14ac:dyDescent="0.2">
      <c r="A9" s="2" t="s">
        <v>4</v>
      </c>
      <c r="B9" s="4">
        <v>3340</v>
      </c>
      <c r="C9" s="4">
        <v>3280</v>
      </c>
      <c r="D9" s="4">
        <v>3610</v>
      </c>
      <c r="E9" s="4">
        <v>3590</v>
      </c>
      <c r="F9" s="4">
        <v>3450</v>
      </c>
      <c r="G9" s="4">
        <f t="shared" si="0"/>
        <v>3450</v>
      </c>
      <c r="H9" s="4">
        <f>Holt_winter!C90</f>
        <v>3834.5197521343384</v>
      </c>
    </row>
    <row r="10" spans="1:8" x14ac:dyDescent="0.2">
      <c r="A10" s="2" t="s">
        <v>5</v>
      </c>
      <c r="B10" s="4">
        <v>3250</v>
      </c>
      <c r="C10" s="4">
        <v>3220</v>
      </c>
      <c r="D10" s="4">
        <v>3400</v>
      </c>
      <c r="E10" s="4">
        <v>3480</v>
      </c>
      <c r="F10" s="4">
        <v>3390</v>
      </c>
      <c r="G10" s="4">
        <f t="shared" si="0"/>
        <v>3390</v>
      </c>
      <c r="H10" s="4">
        <f>Holt_winter!C91</f>
        <v>3723.1947476461437</v>
      </c>
    </row>
    <row r="11" spans="1:8" x14ac:dyDescent="0.2">
      <c r="A11" s="2" t="s">
        <v>6</v>
      </c>
      <c r="B11" s="4">
        <v>3030</v>
      </c>
      <c r="C11" s="4">
        <v>3360</v>
      </c>
      <c r="D11" s="4">
        <v>3300</v>
      </c>
      <c r="E11" s="4">
        <v>3380</v>
      </c>
      <c r="F11" s="4">
        <v>3420</v>
      </c>
      <c r="G11" s="4">
        <f t="shared" si="0"/>
        <v>3420</v>
      </c>
      <c r="H11" s="4">
        <f>Holt_winter!C92</f>
        <v>3724.9505893006399</v>
      </c>
    </row>
    <row r="12" spans="1:8" x14ac:dyDescent="0.2">
      <c r="A12" s="2" t="s">
        <v>7</v>
      </c>
      <c r="B12" s="4">
        <v>3100</v>
      </c>
      <c r="C12" s="4">
        <v>3390</v>
      </c>
      <c r="D12" s="4">
        <v>3390</v>
      </c>
      <c r="E12" s="4">
        <v>3500</v>
      </c>
      <c r="F12" s="4">
        <v>3410</v>
      </c>
      <c r="G12" s="4">
        <f t="shared" si="0"/>
        <v>3410</v>
      </c>
      <c r="H12" s="4">
        <f>Holt_winter!C93</f>
        <v>3798.6599952434317</v>
      </c>
    </row>
    <row r="13" spans="1:8" x14ac:dyDescent="0.2">
      <c r="A13" s="2" t="s">
        <v>8</v>
      </c>
      <c r="B13" s="4">
        <v>3090</v>
      </c>
      <c r="C13" s="4">
        <v>3280</v>
      </c>
      <c r="D13" s="4">
        <v>3380</v>
      </c>
      <c r="E13" s="4">
        <v>3630</v>
      </c>
      <c r="F13" s="4">
        <v>3610</v>
      </c>
      <c r="G13" s="4">
        <f t="shared" si="0"/>
        <v>3610</v>
      </c>
      <c r="H13" s="4">
        <f>Holt_winter!C94</f>
        <v>3866.4895651993738</v>
      </c>
    </row>
    <row r="14" spans="1:8" x14ac:dyDescent="0.2">
      <c r="A14" s="2" t="s">
        <v>9</v>
      </c>
      <c r="B14" s="4">
        <v>3000</v>
      </c>
      <c r="C14" s="4">
        <v>3180</v>
      </c>
      <c r="D14" s="4">
        <v>3320</v>
      </c>
      <c r="E14" s="4">
        <v>3380</v>
      </c>
      <c r="F14" s="4">
        <v>3380</v>
      </c>
      <c r="G14" s="4">
        <f t="shared" si="0"/>
        <v>3380</v>
      </c>
      <c r="H14" s="4">
        <f>Holt_winter!C95</f>
        <v>3698.4678936552395</v>
      </c>
    </row>
    <row r="15" spans="1:8" x14ac:dyDescent="0.2">
      <c r="A15" s="2" t="s">
        <v>10</v>
      </c>
      <c r="B15" s="4">
        <v>3020</v>
      </c>
      <c r="C15" s="4">
        <v>3300</v>
      </c>
      <c r="D15" s="4">
        <v>3200</v>
      </c>
      <c r="E15" s="4">
        <v>3390</v>
      </c>
      <c r="F15" s="4">
        <v>3400</v>
      </c>
      <c r="G15" s="4">
        <f t="shared" si="0"/>
        <v>3400</v>
      </c>
      <c r="H15" s="4">
        <f>Holt_winter!C96</f>
        <v>3716.6706626409177</v>
      </c>
    </row>
    <row r="16" spans="1:8" x14ac:dyDescent="0.2">
      <c r="A16" s="2" t="s">
        <v>11</v>
      </c>
      <c r="B16" s="4">
        <v>2950</v>
      </c>
      <c r="C16" s="4">
        <v>3200</v>
      </c>
      <c r="D16" s="4">
        <v>3150</v>
      </c>
      <c r="E16" s="4">
        <v>3010</v>
      </c>
      <c r="F16" s="4">
        <v>3010</v>
      </c>
      <c r="G16" s="4">
        <f t="shared" si="0"/>
        <v>3010</v>
      </c>
      <c r="H16" s="4">
        <f>Holt_winter!C97</f>
        <v>3469.1062587046617</v>
      </c>
    </row>
  </sheetData>
  <mergeCells count="4">
    <mergeCell ref="A3:A4"/>
    <mergeCell ref="G3:H3"/>
    <mergeCell ref="B3:F3"/>
    <mergeCell ref="A1:F1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9CE17-4FC9-4130-8DA3-1B74763CC551}">
  <dimension ref="A1:K97"/>
  <sheetViews>
    <sheetView tabSelected="1" zoomScale="140" zoomScaleNormal="140" workbookViewId="0">
      <selection activeCell="H8" sqref="H8"/>
    </sheetView>
  </sheetViews>
  <sheetFormatPr baseColWidth="10" defaultColWidth="8.83203125" defaultRowHeight="15" x14ac:dyDescent="0.2"/>
  <cols>
    <col min="1" max="1" width="12.5" customWidth="1"/>
    <col min="3" max="3" width="10.6640625" customWidth="1"/>
    <col min="7" max="7" width="13.5" customWidth="1"/>
    <col min="8" max="8" width="21.1640625" customWidth="1"/>
    <col min="9" max="9" width="17.83203125" customWidth="1"/>
    <col min="10" max="10" width="21.6640625" customWidth="1"/>
  </cols>
  <sheetData>
    <row r="1" spans="1:11" x14ac:dyDescent="0.2">
      <c r="A1" s="21"/>
      <c r="B1" s="21" t="s">
        <v>26</v>
      </c>
      <c r="C1" s="21" t="s">
        <v>27</v>
      </c>
      <c r="D1" s="21" t="s">
        <v>28</v>
      </c>
      <c r="E1" s="21" t="s">
        <v>29</v>
      </c>
      <c r="F1" s="21"/>
      <c r="G1" s="21" t="s">
        <v>25</v>
      </c>
      <c r="H1" s="21"/>
    </row>
    <row r="2" spans="1:11" x14ac:dyDescent="0.2">
      <c r="A2" s="3">
        <v>1</v>
      </c>
      <c r="B2" s="5">
        <f>ForeCast!C5</f>
        <v>2820</v>
      </c>
      <c r="C2" s="5">
        <f>ForeCast!D5</f>
        <v>3080</v>
      </c>
      <c r="D2" s="5">
        <f>ForeCast!E5</f>
        <v>3190</v>
      </c>
      <c r="E2" s="5">
        <f>ForeCast!F5</f>
        <v>3400</v>
      </c>
      <c r="F2" s="3"/>
      <c r="G2" s="5">
        <f>AVERAGE(B2:E2)</f>
        <v>3122.5</v>
      </c>
      <c r="H2" s="3"/>
      <c r="J2" s="8" t="s">
        <v>32</v>
      </c>
      <c r="K2" s="8">
        <f>(B13-B2)/(E15-B15)</f>
        <v>10.555555555555555</v>
      </c>
    </row>
    <row r="3" spans="1:11" x14ac:dyDescent="0.2">
      <c r="A3" s="3">
        <v>2</v>
      </c>
      <c r="B3" s="5">
        <f>ForeCast!C6</f>
        <v>3200</v>
      </c>
      <c r="C3" s="5">
        <f>ForeCast!D6</f>
        <v>3010</v>
      </c>
      <c r="D3" s="5">
        <f>ForeCast!E6</f>
        <v>3390</v>
      </c>
      <c r="E3" s="5">
        <f>ForeCast!F6</f>
        <v>3190</v>
      </c>
      <c r="F3" s="3"/>
      <c r="G3" s="5">
        <f t="shared" ref="G3:G13" si="0">AVERAGE(B3:E3)</f>
        <v>3197.5</v>
      </c>
      <c r="H3" s="3"/>
      <c r="J3" s="8"/>
      <c r="K3" s="8"/>
    </row>
    <row r="4" spans="1:11" x14ac:dyDescent="0.2">
      <c r="A4" s="3">
        <v>3</v>
      </c>
      <c r="B4" s="5">
        <f>ForeCast!C7</f>
        <v>3280</v>
      </c>
      <c r="C4" s="5">
        <f>ForeCast!D7</f>
        <v>3500</v>
      </c>
      <c r="D4" s="5">
        <f>ForeCast!E7</f>
        <v>3480</v>
      </c>
      <c r="E4" s="5">
        <f>ForeCast!F7</f>
        <v>3560</v>
      </c>
      <c r="F4" s="3"/>
      <c r="G4" s="5">
        <f t="shared" si="0"/>
        <v>3455</v>
      </c>
      <c r="H4" s="3"/>
      <c r="J4" s="8" t="s">
        <v>33</v>
      </c>
      <c r="K4" s="8">
        <f>B14-B15*K2</f>
        <v>3171.6666666666665</v>
      </c>
    </row>
    <row r="5" spans="1:11" x14ac:dyDescent="0.2">
      <c r="A5" s="3">
        <v>4</v>
      </c>
      <c r="B5" s="5">
        <f>ForeCast!C8</f>
        <v>3310</v>
      </c>
      <c r="C5" s="5">
        <f>ForeCast!D8</f>
        <v>3600</v>
      </c>
      <c r="D5" s="5">
        <f>ForeCast!E8</f>
        <v>3660</v>
      </c>
      <c r="E5" s="5">
        <f>ForeCast!F8</f>
        <v>3780</v>
      </c>
      <c r="F5" s="3"/>
      <c r="G5" s="5">
        <f t="shared" si="0"/>
        <v>3587.5</v>
      </c>
      <c r="H5" s="3"/>
    </row>
    <row r="6" spans="1:11" x14ac:dyDescent="0.2">
      <c r="A6" s="3">
        <v>5</v>
      </c>
      <c r="B6" s="5">
        <f>ForeCast!C9</f>
        <v>3280</v>
      </c>
      <c r="C6" s="5">
        <f>ForeCast!D9</f>
        <v>3610</v>
      </c>
      <c r="D6" s="5">
        <f>ForeCast!E9</f>
        <v>3590</v>
      </c>
      <c r="E6" s="5">
        <f>ForeCast!F9</f>
        <v>3450</v>
      </c>
      <c r="F6" s="3"/>
      <c r="G6" s="5">
        <f t="shared" si="0"/>
        <v>3482.5</v>
      </c>
      <c r="H6" s="3"/>
    </row>
    <row r="7" spans="1:11" x14ac:dyDescent="0.2">
      <c r="A7" s="3">
        <v>6</v>
      </c>
      <c r="B7" s="5">
        <f>ForeCast!C10</f>
        <v>3220</v>
      </c>
      <c r="C7" s="5">
        <f>ForeCast!D10</f>
        <v>3400</v>
      </c>
      <c r="D7" s="5">
        <f>ForeCast!E10</f>
        <v>3480</v>
      </c>
      <c r="E7" s="5">
        <f>ForeCast!F10</f>
        <v>3390</v>
      </c>
      <c r="F7" s="3"/>
      <c r="G7" s="5">
        <f t="shared" si="0"/>
        <v>3372.5</v>
      </c>
      <c r="H7" s="3"/>
    </row>
    <row r="8" spans="1:11" x14ac:dyDescent="0.2">
      <c r="A8" s="3">
        <v>7</v>
      </c>
      <c r="B8" s="5">
        <f>ForeCast!C11</f>
        <v>3360</v>
      </c>
      <c r="C8" s="5">
        <f>ForeCast!D11</f>
        <v>3300</v>
      </c>
      <c r="D8" s="5">
        <f>ForeCast!E11</f>
        <v>3380</v>
      </c>
      <c r="E8" s="5">
        <f>ForeCast!F11</f>
        <v>3420</v>
      </c>
      <c r="F8" s="3"/>
      <c r="G8" s="5">
        <f t="shared" si="0"/>
        <v>3365</v>
      </c>
      <c r="H8" s="3"/>
    </row>
    <row r="9" spans="1:11" x14ac:dyDescent="0.2">
      <c r="A9" s="3">
        <v>8</v>
      </c>
      <c r="B9" s="5">
        <f>ForeCast!C12</f>
        <v>3390</v>
      </c>
      <c r="C9" s="5">
        <f>ForeCast!D12</f>
        <v>3390</v>
      </c>
      <c r="D9" s="5">
        <f>ForeCast!E12</f>
        <v>3500</v>
      </c>
      <c r="E9" s="5">
        <f>ForeCast!F12</f>
        <v>3410</v>
      </c>
      <c r="F9" s="3"/>
      <c r="G9" s="5">
        <f t="shared" si="0"/>
        <v>3422.5</v>
      </c>
      <c r="H9" s="3"/>
    </row>
    <row r="10" spans="1:11" x14ac:dyDescent="0.2">
      <c r="A10" s="3">
        <v>9</v>
      </c>
      <c r="B10" s="5">
        <f>ForeCast!C13</f>
        <v>3280</v>
      </c>
      <c r="C10" s="5">
        <f>ForeCast!D13</f>
        <v>3380</v>
      </c>
      <c r="D10" s="5">
        <f>ForeCast!E13</f>
        <v>3630</v>
      </c>
      <c r="E10" s="5">
        <f>ForeCast!F13</f>
        <v>3610</v>
      </c>
      <c r="F10" s="3"/>
      <c r="G10" s="5">
        <f t="shared" si="0"/>
        <v>3475</v>
      </c>
      <c r="H10" s="3"/>
    </row>
    <row r="11" spans="1:11" x14ac:dyDescent="0.2">
      <c r="A11" s="3">
        <v>10</v>
      </c>
      <c r="B11" s="5">
        <f>ForeCast!C14</f>
        <v>3180</v>
      </c>
      <c r="C11" s="5">
        <f>ForeCast!D14</f>
        <v>3320</v>
      </c>
      <c r="D11" s="5">
        <f>ForeCast!E14</f>
        <v>3380</v>
      </c>
      <c r="E11" s="5">
        <f>ForeCast!F14</f>
        <v>3380</v>
      </c>
      <c r="F11" s="3"/>
      <c r="G11" s="5">
        <f t="shared" si="0"/>
        <v>3315</v>
      </c>
      <c r="H11" s="3"/>
    </row>
    <row r="12" spans="1:11" x14ac:dyDescent="0.2">
      <c r="A12" s="3">
        <v>11</v>
      </c>
      <c r="B12" s="5">
        <f>ForeCast!C15</f>
        <v>3300</v>
      </c>
      <c r="C12" s="5">
        <f>ForeCast!D15</f>
        <v>3200</v>
      </c>
      <c r="D12" s="5">
        <f>ForeCast!E15</f>
        <v>3390</v>
      </c>
      <c r="E12" s="5">
        <f>ForeCast!F15</f>
        <v>3400</v>
      </c>
      <c r="F12" s="3"/>
      <c r="G12" s="5">
        <f t="shared" si="0"/>
        <v>3322.5</v>
      </c>
      <c r="H12" s="3"/>
    </row>
    <row r="13" spans="1:11" x14ac:dyDescent="0.2">
      <c r="A13" s="3">
        <v>12</v>
      </c>
      <c r="B13" s="5">
        <f>ForeCast!C16</f>
        <v>3200</v>
      </c>
      <c r="C13" s="5">
        <f>ForeCast!D16</f>
        <v>3150</v>
      </c>
      <c r="D13" s="5">
        <f>ForeCast!E16</f>
        <v>3010</v>
      </c>
      <c r="E13" s="5">
        <f>ForeCast!F16</f>
        <v>3010</v>
      </c>
      <c r="F13" s="3"/>
      <c r="G13" s="5">
        <f t="shared" si="0"/>
        <v>3092.5</v>
      </c>
      <c r="H13" s="3"/>
    </row>
    <row r="14" spans="1:11" x14ac:dyDescent="0.2">
      <c r="A14" s="3" t="s">
        <v>30</v>
      </c>
      <c r="B14" s="5">
        <f>AVERAGE(B2:B13)</f>
        <v>3235</v>
      </c>
      <c r="C14" s="5">
        <f t="shared" ref="C14:E14" si="1">AVERAGE(C2:C13)</f>
        <v>3328.3333333333335</v>
      </c>
      <c r="D14" s="5">
        <f t="shared" si="1"/>
        <v>3423.3333333333335</v>
      </c>
      <c r="E14" s="5">
        <f t="shared" si="1"/>
        <v>3416.6666666666665</v>
      </c>
      <c r="F14" s="11"/>
      <c r="G14" s="12"/>
      <c r="H14" s="11"/>
      <c r="I14" s="13"/>
    </row>
    <row r="15" spans="1:11" x14ac:dyDescent="0.2">
      <c r="A15" s="3" t="s">
        <v>31</v>
      </c>
      <c r="B15" s="5">
        <v>6</v>
      </c>
      <c r="C15" s="5">
        <v>18</v>
      </c>
      <c r="D15" s="5">
        <v>30</v>
      </c>
      <c r="E15" s="5">
        <v>42</v>
      </c>
      <c r="F15" s="11"/>
      <c r="G15" s="12"/>
      <c r="H15" s="11"/>
      <c r="I15" s="13"/>
    </row>
    <row r="16" spans="1:11" x14ac:dyDescent="0.2">
      <c r="A16" s="11"/>
      <c r="B16" s="12"/>
      <c r="C16" s="12"/>
      <c r="D16" s="12"/>
      <c r="E16" s="12"/>
      <c r="F16" s="11"/>
      <c r="G16" s="12"/>
      <c r="H16" s="11"/>
      <c r="I16" s="13"/>
    </row>
    <row r="18" spans="1:8" x14ac:dyDescent="0.2">
      <c r="A18" s="18" t="s">
        <v>17</v>
      </c>
      <c r="B18" s="18"/>
      <c r="C18" s="18"/>
      <c r="D18" s="18"/>
      <c r="E18" s="18"/>
      <c r="F18" s="18"/>
      <c r="G18" s="6" t="s">
        <v>36</v>
      </c>
      <c r="H18" s="6" t="s">
        <v>37</v>
      </c>
    </row>
    <row r="19" spans="1:8" x14ac:dyDescent="0.2">
      <c r="A19" s="3"/>
      <c r="B19" s="3"/>
      <c r="C19" s="3">
        <f>B2/($B$14-($B$15-1)*$K$2)</f>
        <v>0.88617318435754189</v>
      </c>
      <c r="D19" s="3">
        <f>C2/($B$14-($B$15-2)*$K$2)</f>
        <v>0.96467722289890379</v>
      </c>
      <c r="E19" s="3">
        <f>D2/($B$14-($B$15-3)*$K$2)</f>
        <v>0.99583766909469296</v>
      </c>
      <c r="F19" s="3">
        <f>E2/($B$14-($B$15-4)*$K$2)</f>
        <v>1.0579083837510805</v>
      </c>
      <c r="G19" s="3">
        <f>AVERAGE(C19:F19)</f>
        <v>0.97614911502555479</v>
      </c>
      <c r="H19" s="3">
        <f>G19/AVERAGE($G$19:$G$30)</f>
        <v>0.9317034151281921</v>
      </c>
    </row>
    <row r="20" spans="1:8" x14ac:dyDescent="0.2">
      <c r="A20" s="3"/>
      <c r="B20" s="3"/>
      <c r="C20" s="3">
        <f t="shared" ref="C20:C30" si="2">B3/($B$14-($B$15-1)*$K$2)</f>
        <v>1.005586592178771</v>
      </c>
      <c r="D20" s="3">
        <f t="shared" ref="D20:D30" si="3">C3/($B$14-($B$15-2)*$K$2)</f>
        <v>0.94275274056029235</v>
      </c>
      <c r="E20" s="3">
        <f t="shared" ref="E20:E30" si="4">D3/($B$14-($B$15-3)*$K$2)</f>
        <v>1.0582726326742975</v>
      </c>
      <c r="F20" s="3">
        <f t="shared" ref="F20:F30" si="5">E3/($B$14-($B$15-4)*$K$2)</f>
        <v>0.9925669835782196</v>
      </c>
      <c r="G20" s="3">
        <f t="shared" ref="G20:G30" si="6">AVERAGE(C20:F20)</f>
        <v>0.99979473724789503</v>
      </c>
      <c r="H20" s="3">
        <f t="shared" ref="H20:H30" si="7">G20/AVERAGE($G$19:$G$30)</f>
        <v>0.95427241266993423</v>
      </c>
    </row>
    <row r="21" spans="1:8" x14ac:dyDescent="0.2">
      <c r="A21" s="3"/>
      <c r="B21" s="3"/>
      <c r="C21" s="3">
        <f t="shared" si="2"/>
        <v>1.0307262569832403</v>
      </c>
      <c r="D21" s="3">
        <f t="shared" si="3"/>
        <v>1.0962241169305724</v>
      </c>
      <c r="E21" s="3">
        <f t="shared" si="4"/>
        <v>1.0863683662851196</v>
      </c>
      <c r="F21" s="3">
        <f t="shared" si="5"/>
        <v>1.1076923076923078</v>
      </c>
      <c r="G21" s="3">
        <f t="shared" si="6"/>
        <v>1.0802527619728099</v>
      </c>
      <c r="H21" s="3">
        <f t="shared" si="7"/>
        <v>1.0310670491212608</v>
      </c>
    </row>
    <row r="22" spans="1:8" x14ac:dyDescent="0.2">
      <c r="A22" s="3"/>
      <c r="B22" s="3"/>
      <c r="C22" s="3">
        <f t="shared" si="2"/>
        <v>1.0401536312849162</v>
      </c>
      <c r="D22" s="3">
        <f t="shared" si="3"/>
        <v>1.1275448059857316</v>
      </c>
      <c r="E22" s="3">
        <f t="shared" si="4"/>
        <v>1.1425598335067637</v>
      </c>
      <c r="F22" s="3">
        <f t="shared" si="5"/>
        <v>1.1761452031114954</v>
      </c>
      <c r="G22" s="3">
        <f t="shared" si="6"/>
        <v>1.1216008684722267</v>
      </c>
      <c r="H22" s="3">
        <f t="shared" si="7"/>
        <v>1.0705325072583429</v>
      </c>
    </row>
    <row r="23" spans="1:8" x14ac:dyDescent="0.2">
      <c r="A23" s="3"/>
      <c r="B23" s="3"/>
      <c r="C23" s="3">
        <f t="shared" si="2"/>
        <v>1.0307262569832403</v>
      </c>
      <c r="D23" s="3">
        <f t="shared" si="3"/>
        <v>1.1306768748912477</v>
      </c>
      <c r="E23" s="3">
        <f t="shared" si="4"/>
        <v>1.1207075962539021</v>
      </c>
      <c r="F23" s="3">
        <f t="shared" si="5"/>
        <v>1.073465859982714</v>
      </c>
      <c r="G23" s="3">
        <f t="shared" si="6"/>
        <v>1.088894147027776</v>
      </c>
      <c r="H23" s="3">
        <f t="shared" si="7"/>
        <v>1.0393149774789472</v>
      </c>
    </row>
    <row r="24" spans="1:8" x14ac:dyDescent="0.2">
      <c r="A24" s="3"/>
      <c r="B24" s="3"/>
      <c r="C24" s="3">
        <f t="shared" si="2"/>
        <v>1.0118715083798884</v>
      </c>
      <c r="D24" s="3">
        <f t="shared" si="3"/>
        <v>1.0649034278754133</v>
      </c>
      <c r="E24" s="3">
        <f t="shared" si="4"/>
        <v>1.0863683662851196</v>
      </c>
      <c r="F24" s="3">
        <f t="shared" si="5"/>
        <v>1.0547968885047538</v>
      </c>
      <c r="G24" s="3">
        <f t="shared" si="6"/>
        <v>1.0544850477612937</v>
      </c>
      <c r="H24" s="3">
        <f t="shared" si="7"/>
        <v>1.0064725819836366</v>
      </c>
    </row>
    <row r="25" spans="1:8" x14ac:dyDescent="0.2">
      <c r="A25" s="3"/>
      <c r="B25" s="3"/>
      <c r="C25" s="3">
        <f t="shared" si="2"/>
        <v>1.0558659217877095</v>
      </c>
      <c r="D25" s="3">
        <f t="shared" si="3"/>
        <v>1.0335827388202541</v>
      </c>
      <c r="E25" s="3">
        <f t="shared" si="4"/>
        <v>1.0551508844953172</v>
      </c>
      <c r="F25" s="3">
        <f t="shared" si="5"/>
        <v>1.0641313742437339</v>
      </c>
      <c r="G25" s="3">
        <f t="shared" si="6"/>
        <v>1.0521827298367539</v>
      </c>
      <c r="H25" s="3">
        <f t="shared" si="7"/>
        <v>1.0042750924403014</v>
      </c>
    </row>
    <row r="26" spans="1:8" x14ac:dyDescent="0.2">
      <c r="A26" s="3"/>
      <c r="B26" s="3"/>
      <c r="C26" s="3">
        <f t="shared" si="2"/>
        <v>1.0652932960893855</v>
      </c>
      <c r="D26" s="3">
        <f t="shared" si="3"/>
        <v>1.0617713589698974</v>
      </c>
      <c r="E26" s="3">
        <f t="shared" si="4"/>
        <v>1.0926118626430801</v>
      </c>
      <c r="F26" s="3">
        <f t="shared" si="5"/>
        <v>1.0610198789974072</v>
      </c>
      <c r="G26" s="3">
        <f t="shared" si="6"/>
        <v>1.0701740991749427</v>
      </c>
      <c r="H26" s="3">
        <f t="shared" si="7"/>
        <v>1.021447284677329</v>
      </c>
    </row>
    <row r="27" spans="1:8" x14ac:dyDescent="0.2">
      <c r="A27" s="3"/>
      <c r="B27" s="3"/>
      <c r="C27" s="3">
        <f t="shared" si="2"/>
        <v>1.0307262569832403</v>
      </c>
      <c r="D27" s="3">
        <f t="shared" si="3"/>
        <v>1.0586392900643813</v>
      </c>
      <c r="E27" s="3">
        <f t="shared" si="4"/>
        <v>1.1331945889698229</v>
      </c>
      <c r="F27" s="3">
        <f t="shared" si="5"/>
        <v>1.1232497839239413</v>
      </c>
      <c r="G27" s="3">
        <f t="shared" si="6"/>
        <v>1.0864524799853463</v>
      </c>
      <c r="H27" s="3">
        <f t="shared" si="7"/>
        <v>1.0369844836158471</v>
      </c>
    </row>
    <row r="28" spans="1:8" x14ac:dyDescent="0.2">
      <c r="A28" s="3"/>
      <c r="B28" s="3"/>
      <c r="C28" s="3">
        <f t="shared" si="2"/>
        <v>0.99930167597765363</v>
      </c>
      <c r="D28" s="3">
        <f t="shared" si="3"/>
        <v>1.0398468766312858</v>
      </c>
      <c r="E28" s="3">
        <f t="shared" si="4"/>
        <v>1.0551508844953172</v>
      </c>
      <c r="F28" s="3">
        <f t="shared" si="5"/>
        <v>1.0516853932584271</v>
      </c>
      <c r="G28" s="3">
        <f t="shared" si="6"/>
        <v>1.036496207590671</v>
      </c>
      <c r="H28" s="3">
        <f t="shared" si="7"/>
        <v>0.9893028037569509</v>
      </c>
    </row>
    <row r="29" spans="1:8" x14ac:dyDescent="0.2">
      <c r="A29" s="3"/>
      <c r="B29" s="3"/>
      <c r="C29" s="3">
        <f t="shared" si="2"/>
        <v>1.0370111731843576</v>
      </c>
      <c r="D29" s="3">
        <f t="shared" si="3"/>
        <v>1.0022620497650949</v>
      </c>
      <c r="E29" s="3">
        <f t="shared" si="4"/>
        <v>1.0582726326742975</v>
      </c>
      <c r="F29" s="3">
        <f t="shared" si="5"/>
        <v>1.0579083837510805</v>
      </c>
      <c r="G29" s="3">
        <f t="shared" si="6"/>
        <v>1.0388635598437075</v>
      </c>
      <c r="H29" s="3">
        <f t="shared" si="7"/>
        <v>0.99156236650716434</v>
      </c>
    </row>
    <row r="30" spans="1:8" x14ac:dyDescent="0.2">
      <c r="A30" s="7"/>
      <c r="B30" s="7"/>
      <c r="C30" s="3">
        <f t="shared" si="2"/>
        <v>1.005586592178771</v>
      </c>
      <c r="D30" s="3">
        <f t="shared" si="3"/>
        <v>0.98660170523751523</v>
      </c>
      <c r="E30" s="3">
        <f t="shared" si="4"/>
        <v>0.93964620187304881</v>
      </c>
      <c r="F30" s="3">
        <f t="shared" si="5"/>
        <v>0.93656006914433887</v>
      </c>
      <c r="G30" s="3">
        <f t="shared" si="6"/>
        <v>0.96709864210841845</v>
      </c>
      <c r="H30" s="3">
        <f t="shared" si="7"/>
        <v>0.92306502536209534</v>
      </c>
    </row>
    <row r="32" spans="1:8" x14ac:dyDescent="0.2">
      <c r="A32" s="9" t="s">
        <v>22</v>
      </c>
      <c r="B32" s="9">
        <v>0.01</v>
      </c>
      <c r="C32" t="s">
        <v>38</v>
      </c>
    </row>
    <row r="33" spans="1:6" x14ac:dyDescent="0.2">
      <c r="A33" s="9" t="s">
        <v>20</v>
      </c>
      <c r="B33" s="9">
        <v>0.01</v>
      </c>
    </row>
    <row r="34" spans="1:6" x14ac:dyDescent="0.2">
      <c r="A34" s="9" t="s">
        <v>21</v>
      </c>
      <c r="B34" s="9">
        <v>0.01</v>
      </c>
    </row>
    <row r="36" spans="1:6" x14ac:dyDescent="0.2">
      <c r="B36" s="19" t="s">
        <v>23</v>
      </c>
      <c r="C36" s="20"/>
      <c r="D36" s="20"/>
      <c r="E36" s="20"/>
      <c r="F36" s="20"/>
    </row>
    <row r="37" spans="1:6" ht="31" customHeight="1" x14ac:dyDescent="0.2">
      <c r="B37" s="3" t="s">
        <v>24</v>
      </c>
      <c r="C37" s="3" t="s">
        <v>34</v>
      </c>
      <c r="D37" t="s">
        <v>19</v>
      </c>
      <c r="E37" s="10" t="s">
        <v>18</v>
      </c>
      <c r="F37" t="s">
        <v>35</v>
      </c>
    </row>
    <row r="38" spans="1:6" x14ac:dyDescent="0.2">
      <c r="B38" s="3">
        <v>1</v>
      </c>
      <c r="C38" s="5">
        <f>B2</f>
        <v>2820</v>
      </c>
      <c r="D38">
        <f>$B$33*(E38-K4)+(1-$B$33)*$K$2</f>
        <v>10.54000475797462</v>
      </c>
      <c r="E38">
        <f>$B$32*C38/H19+(1-$B$32)*(K4+K2)</f>
        <v>3180.6671424641286</v>
      </c>
      <c r="F38">
        <f>$B$34*C38/E38+(1-$B$34)*H19</f>
        <v>0.93125244546492603</v>
      </c>
    </row>
    <row r="39" spans="1:6" x14ac:dyDescent="0.2">
      <c r="B39" s="3">
        <v>2</v>
      </c>
      <c r="C39" s="5">
        <f t="shared" ref="C39:C49" si="8">B3</f>
        <v>3200</v>
      </c>
      <c r="D39">
        <f>$B$33*(E39-E38)+(1-$B$33)*D38</f>
        <v>10.556218058729897</v>
      </c>
      <c r="E39">
        <f>$B$32*C39/H20+(1-$B$32)*(E38+D38)</f>
        <v>3192.8284772976308</v>
      </c>
      <c r="F39">
        <f>$B$34*C39/E39+(1-$B$34)*H20</f>
        <v>0.9547521498898226</v>
      </c>
    </row>
    <row r="40" spans="1:6" x14ac:dyDescent="0.2">
      <c r="B40" s="3">
        <v>3</v>
      </c>
      <c r="C40" s="5">
        <f t="shared" si="8"/>
        <v>3280</v>
      </c>
      <c r="D40">
        <f t="shared" ref="D40:D85" si="9">$B$33*(E40-E39)+(1-$B$33)*D39</f>
        <v>10.553996631417208</v>
      </c>
      <c r="E40">
        <f t="shared" ref="E40:E49" si="10">$B$32*C40/H21+(1-$B$32)*(E39+D39)</f>
        <v>3203.1625526250918</v>
      </c>
      <c r="F40">
        <f t="shared" ref="F40:F49" si="11">$B$34*C40/E40+(1-$B$34)*H21</f>
        <v>1.0309962585802928</v>
      </c>
    </row>
    <row r="41" spans="1:6" x14ac:dyDescent="0.2">
      <c r="B41" s="3">
        <v>4</v>
      </c>
      <c r="C41" s="5">
        <f t="shared" si="8"/>
        <v>3310</v>
      </c>
      <c r="D41">
        <f t="shared" si="9"/>
        <v>10.54181689523833</v>
      </c>
      <c r="E41">
        <f t="shared" si="10"/>
        <v>3212.4985756386213</v>
      </c>
      <c r="F41">
        <f t="shared" si="11"/>
        <v>1.0701306886996635</v>
      </c>
    </row>
    <row r="42" spans="1:6" x14ac:dyDescent="0.2">
      <c r="B42" s="3">
        <v>5</v>
      </c>
      <c r="C42" s="5">
        <f t="shared" si="8"/>
        <v>3280</v>
      </c>
      <c r="D42">
        <f t="shared" si="9"/>
        <v>10.53510534440999</v>
      </c>
      <c r="E42">
        <f t="shared" si="10"/>
        <v>3222.3692374510256</v>
      </c>
      <c r="F42">
        <f t="shared" si="11"/>
        <v>1.0391006736349069</v>
      </c>
    </row>
    <row r="43" spans="1:6" x14ac:dyDescent="0.2">
      <c r="B43" s="3">
        <v>6</v>
      </c>
      <c r="C43" s="5">
        <f t="shared" si="8"/>
        <v>3220</v>
      </c>
      <c r="D43">
        <f t="shared" si="9"/>
        <v>10.531744141948545</v>
      </c>
      <c r="E43">
        <f t="shared" si="10"/>
        <v>3232.568222549291</v>
      </c>
      <c r="F43">
        <f t="shared" si="11"/>
        <v>1.0063689761721526</v>
      </c>
    </row>
    <row r="44" spans="1:6" x14ac:dyDescent="0.2">
      <c r="B44" s="3">
        <v>7</v>
      </c>
      <c r="C44" s="5">
        <f t="shared" si="8"/>
        <v>3360</v>
      </c>
      <c r="D44">
        <f t="shared" si="9"/>
        <v>10.542003828953984</v>
      </c>
      <c r="E44">
        <f t="shared" si="10"/>
        <v>3244.1259353917835</v>
      </c>
      <c r="F44">
        <f t="shared" si="11"/>
        <v>1.004589522670132</v>
      </c>
    </row>
    <row r="45" spans="1:6" x14ac:dyDescent="0.2">
      <c r="B45" s="3">
        <v>8</v>
      </c>
      <c r="C45" s="5">
        <f t="shared" si="8"/>
        <v>3390</v>
      </c>
      <c r="D45">
        <f t="shared" si="9"/>
        <v>10.548419066621127</v>
      </c>
      <c r="E45">
        <f t="shared" si="10"/>
        <v>3255.3094629874518</v>
      </c>
      <c r="F45">
        <f t="shared" si="11"/>
        <v>1.0216465683060736</v>
      </c>
    </row>
    <row r="46" spans="1:6" x14ac:dyDescent="0.2">
      <c r="B46" s="3">
        <v>9</v>
      </c>
      <c r="C46" s="5">
        <f t="shared" si="8"/>
        <v>3280</v>
      </c>
      <c r="D46">
        <f t="shared" si="9"/>
        <v>10.538135021770938</v>
      </c>
      <c r="E46">
        <f t="shared" si="10"/>
        <v>3264.8294775690538</v>
      </c>
      <c r="F46">
        <f t="shared" si="11"/>
        <v>1.0366611052874655</v>
      </c>
    </row>
    <row r="47" spans="1:6" x14ac:dyDescent="0.2">
      <c r="B47" s="3">
        <v>10</v>
      </c>
      <c r="C47" s="5">
        <f t="shared" si="8"/>
        <v>3180</v>
      </c>
      <c r="D47">
        <f t="shared" si="9"/>
        <v>10.53203675112602</v>
      </c>
      <c r="E47">
        <f t="shared" si="10"/>
        <v>3274.757785526333</v>
      </c>
      <c r="F47">
        <f t="shared" si="11"/>
        <v>0.98912041756915381</v>
      </c>
    </row>
    <row r="48" spans="1:6" x14ac:dyDescent="0.2">
      <c r="B48" s="3">
        <v>11</v>
      </c>
      <c r="C48" s="5">
        <f t="shared" si="8"/>
        <v>3300</v>
      </c>
      <c r="D48">
        <f t="shared" si="9"/>
        <v>10.536315881778199</v>
      </c>
      <c r="E48">
        <f t="shared" si="10"/>
        <v>3285.7177353426769</v>
      </c>
      <c r="F48">
        <f t="shared" si="11"/>
        <v>0.99169021055845696</v>
      </c>
    </row>
    <row r="49" spans="2:6" x14ac:dyDescent="0.2">
      <c r="B49" s="3">
        <v>12</v>
      </c>
      <c r="C49" s="5">
        <f t="shared" si="8"/>
        <v>3200</v>
      </c>
      <c r="D49">
        <f t="shared" si="9"/>
        <v>10.55336161163291</v>
      </c>
      <c r="E49">
        <f t="shared" si="10"/>
        <v>3297.9586242099263</v>
      </c>
      <c r="F49">
        <f t="shared" si="11"/>
        <v>0.92353734705150969</v>
      </c>
    </row>
    <row r="50" spans="2:6" x14ac:dyDescent="0.2">
      <c r="B50" s="3">
        <v>13</v>
      </c>
      <c r="C50" s="5">
        <f>C2</f>
        <v>3080</v>
      </c>
      <c r="D50">
        <f t="shared" si="9"/>
        <v>10.553247799567075</v>
      </c>
      <c r="E50">
        <f>$B$32*C50/F38+(1-$B$32)*(E49+D49)</f>
        <v>3308.5006046149756</v>
      </c>
      <c r="F50">
        <f>$B$34*C50/E50+(1-$B$34)*F38</f>
        <v>0.93124927400148905</v>
      </c>
    </row>
    <row r="51" spans="2:6" x14ac:dyDescent="0.2">
      <c r="B51" s="3">
        <v>14</v>
      </c>
      <c r="C51" s="5">
        <f t="shared" ref="C51:C61" si="12">C3</f>
        <v>3010</v>
      </c>
      <c r="D51">
        <f t="shared" si="9"/>
        <v>10.536607480798356</v>
      </c>
      <c r="E51">
        <f t="shared" ref="E51:E85" si="13">$B$32*C51/F39+(1-$B$32)*(E50+D50)</f>
        <v>3317.3898205376709</v>
      </c>
      <c r="F51">
        <f t="shared" ref="F51:F85" si="14">$B$34*C51/E51+(1-$B$34)*F39</f>
        <v>0.95427802694470709</v>
      </c>
    </row>
    <row r="52" spans="2:6" x14ac:dyDescent="0.2">
      <c r="B52" s="3">
        <v>15</v>
      </c>
      <c r="C52" s="5">
        <f t="shared" si="12"/>
        <v>3500</v>
      </c>
      <c r="D52">
        <f t="shared" si="9"/>
        <v>10.543292306597568</v>
      </c>
      <c r="E52">
        <f t="shared" si="13"/>
        <v>3328.5949105983905</v>
      </c>
      <c r="F52">
        <f t="shared" si="14"/>
        <v>1.0312012432740636</v>
      </c>
    </row>
    <row r="53" spans="2:6" x14ac:dyDescent="0.2">
      <c r="B53" s="3">
        <v>16</v>
      </c>
      <c r="C53" s="5">
        <f t="shared" si="12"/>
        <v>3600</v>
      </c>
      <c r="D53">
        <f t="shared" si="9"/>
        <v>10.545785995970624</v>
      </c>
      <c r="E53">
        <f t="shared" si="13"/>
        <v>3339.3875718422937</v>
      </c>
      <c r="F53">
        <f t="shared" si="14"/>
        <v>1.0702098016428034</v>
      </c>
    </row>
    <row r="54" spans="2:6" x14ac:dyDescent="0.2">
      <c r="B54" s="3">
        <v>17</v>
      </c>
      <c r="C54" s="5">
        <f t="shared" si="12"/>
        <v>3610</v>
      </c>
      <c r="D54">
        <f t="shared" si="9"/>
        <v>10.558208468067255</v>
      </c>
      <c r="E54">
        <f t="shared" si="13"/>
        <v>3351.1756050479275</v>
      </c>
      <c r="F54">
        <f t="shared" si="14"/>
        <v>1.0394820059981926</v>
      </c>
    </row>
    <row r="55" spans="2:6" x14ac:dyDescent="0.2">
      <c r="B55" s="3">
        <v>18</v>
      </c>
      <c r="C55" s="5">
        <f t="shared" si="12"/>
        <v>3400</v>
      </c>
      <c r="D55">
        <f t="shared" si="9"/>
        <v>10.559883339245488</v>
      </c>
      <c r="E55">
        <f t="shared" si="13"/>
        <v>3361.9013006338182</v>
      </c>
      <c r="F55">
        <f t="shared" si="14"/>
        <v>1.0064186112702627</v>
      </c>
    </row>
    <row r="56" spans="2:6" x14ac:dyDescent="0.2">
      <c r="B56" s="3">
        <v>19</v>
      </c>
      <c r="C56" s="5">
        <f t="shared" si="12"/>
        <v>3300</v>
      </c>
      <c r="D56">
        <f t="shared" si="9"/>
        <v>10.55112959763794</v>
      </c>
      <c r="E56">
        <f t="shared" si="13"/>
        <v>3371.585809812309</v>
      </c>
      <c r="F56">
        <f t="shared" si="14"/>
        <v>1.0043313065539432</v>
      </c>
    </row>
    <row r="57" spans="2:6" x14ac:dyDescent="0.2">
      <c r="B57" s="3">
        <v>20</v>
      </c>
      <c r="C57" s="5">
        <f t="shared" si="12"/>
        <v>3390</v>
      </c>
      <c r="D57">
        <f t="shared" si="9"/>
        <v>10.544733197971304</v>
      </c>
      <c r="E57">
        <f t="shared" si="13"/>
        <v>3381.4972994432833</v>
      </c>
      <c r="F57">
        <f t="shared" si="14"/>
        <v>1.0214552474029839</v>
      </c>
    </row>
    <row r="58" spans="2:6" x14ac:dyDescent="0.2">
      <c r="B58" s="3">
        <v>21</v>
      </c>
      <c r="C58" s="5">
        <f t="shared" si="12"/>
        <v>3380</v>
      </c>
      <c r="D58">
        <f t="shared" si="9"/>
        <v>10.531575759919106</v>
      </c>
      <c r="E58">
        <f t="shared" si="13"/>
        <v>3390.7262888360347</v>
      </c>
      <c r="F58">
        <f t="shared" si="14"/>
        <v>1.0362628600420247</v>
      </c>
    </row>
    <row r="59" spans="2:6" x14ac:dyDescent="0.2">
      <c r="B59" s="3">
        <v>22</v>
      </c>
      <c r="C59" s="5">
        <f t="shared" si="12"/>
        <v>3320</v>
      </c>
      <c r="D59">
        <f t="shared" si="9"/>
        <v>10.527101724351397</v>
      </c>
      <c r="E59">
        <f t="shared" si="13"/>
        <v>3400.8104610391829</v>
      </c>
      <c r="F59">
        <f t="shared" si="14"/>
        <v>0.98899159220885058</v>
      </c>
    </row>
    <row r="60" spans="2:6" x14ac:dyDescent="0.2">
      <c r="B60" s="3">
        <v>23</v>
      </c>
      <c r="C60" s="5">
        <f t="shared" si="12"/>
        <v>3200</v>
      </c>
      <c r="D60">
        <f t="shared" si="9"/>
        <v>10.508649382687167</v>
      </c>
      <c r="E60">
        <f t="shared" si="13"/>
        <v>3409.4923285971113</v>
      </c>
      <c r="F60">
        <f t="shared" si="14"/>
        <v>0.99115886997228098</v>
      </c>
    </row>
    <row r="61" spans="2:6" x14ac:dyDescent="0.2">
      <c r="B61" s="3">
        <v>24</v>
      </c>
      <c r="C61" s="5">
        <f t="shared" si="12"/>
        <v>3150</v>
      </c>
      <c r="D61">
        <f t="shared" si="9"/>
        <v>10.507729156759737</v>
      </c>
      <c r="E61">
        <f t="shared" si="13"/>
        <v>3419.9089553870554</v>
      </c>
      <c r="F61">
        <f t="shared" si="14"/>
        <v>0.92351274509886827</v>
      </c>
    </row>
    <row r="62" spans="2:6" x14ac:dyDescent="0.2">
      <c r="B62" s="3">
        <v>25</v>
      </c>
      <c r="C62" s="5">
        <f>D2</f>
        <v>3190</v>
      </c>
      <c r="D62">
        <f t="shared" si="9"/>
        <v>10.507238090926808</v>
      </c>
      <c r="E62">
        <f t="shared" si="13"/>
        <v>3430.3675779605223</v>
      </c>
      <c r="F62">
        <f t="shared" si="14"/>
        <v>0.93123607624226623</v>
      </c>
    </row>
    <row r="63" spans="2:6" x14ac:dyDescent="0.2">
      <c r="B63" s="3">
        <v>26</v>
      </c>
      <c r="C63" s="5">
        <f t="shared" ref="C63:C73" si="15">D3</f>
        <v>3390</v>
      </c>
      <c r="D63">
        <f t="shared" si="9"/>
        <v>10.518392991969169</v>
      </c>
      <c r="E63">
        <f t="shared" si="13"/>
        <v>3441.9903061556852</v>
      </c>
      <c r="F63">
        <f t="shared" si="14"/>
        <v>0.95458419945684481</v>
      </c>
    </row>
    <row r="64" spans="2:6" x14ac:dyDescent="0.2">
      <c r="B64" s="3">
        <v>27</v>
      </c>
      <c r="C64" s="5">
        <f t="shared" si="15"/>
        <v>3480</v>
      </c>
      <c r="D64">
        <f t="shared" si="9"/>
        <v>10.510612622860917</v>
      </c>
      <c r="E64">
        <f t="shared" si="13"/>
        <v>3451.7306622368292</v>
      </c>
      <c r="F64">
        <f t="shared" si="14"/>
        <v>1.0309711298668536</v>
      </c>
    </row>
    <row r="65" spans="2:6" x14ac:dyDescent="0.2">
      <c r="B65" s="3">
        <v>28</v>
      </c>
      <c r="C65" s="5">
        <f t="shared" si="15"/>
        <v>3660</v>
      </c>
      <c r="D65">
        <f t="shared" si="9"/>
        <v>10.506377514199277</v>
      </c>
      <c r="E65">
        <f t="shared" si="13"/>
        <v>3461.8177639935261</v>
      </c>
      <c r="F65">
        <f t="shared" si="14"/>
        <v>1.070080183894019</v>
      </c>
    </row>
    <row r="66" spans="2:6" x14ac:dyDescent="0.2">
      <c r="B66" s="3">
        <v>29</v>
      </c>
      <c r="C66" s="5">
        <f t="shared" si="15"/>
        <v>3590</v>
      </c>
      <c r="D66">
        <f t="shared" si="9"/>
        <v>10.504509423748617</v>
      </c>
      <c r="E66">
        <f t="shared" si="13"/>
        <v>3472.1373324626593</v>
      </c>
      <c r="F66">
        <f t="shared" si="14"/>
        <v>1.0394266387197451</v>
      </c>
    </row>
    <row r="67" spans="2:6" x14ac:dyDescent="0.2">
      <c r="B67" s="3">
        <v>30</v>
      </c>
      <c r="C67" s="5">
        <f t="shared" si="15"/>
        <v>3480</v>
      </c>
      <c r="D67">
        <f t="shared" si="9"/>
        <v>10.502025808503115</v>
      </c>
      <c r="E67">
        <f t="shared" si="13"/>
        <v>3482.3934803618577</v>
      </c>
      <c r="F67">
        <f t="shared" si="14"/>
        <v>1.0063475520676137</v>
      </c>
    </row>
    <row r="68" spans="2:6" x14ac:dyDescent="0.2">
      <c r="B68" s="3">
        <v>31</v>
      </c>
      <c r="C68" s="5">
        <f t="shared" si="15"/>
        <v>3380</v>
      </c>
      <c r="D68">
        <f t="shared" si="9"/>
        <v>10.489278589877843</v>
      </c>
      <c r="E68">
        <f t="shared" si="13"/>
        <v>3491.6207843078337</v>
      </c>
      <c r="F68">
        <f t="shared" si="14"/>
        <v>1.003968311623725</v>
      </c>
    </row>
    <row r="69" spans="2:6" x14ac:dyDescent="0.2">
      <c r="B69" s="3">
        <v>32</v>
      </c>
      <c r="C69" s="5">
        <f t="shared" si="15"/>
        <v>3500</v>
      </c>
      <c r="D69">
        <f t="shared" si="9"/>
        <v>10.481715977523939</v>
      </c>
      <c r="E69">
        <f t="shared" si="13"/>
        <v>3501.3538016623211</v>
      </c>
      <c r="F69">
        <f t="shared" si="14"/>
        <v>1.0212368284197721</v>
      </c>
    </row>
    <row r="70" spans="2:6" x14ac:dyDescent="0.2">
      <c r="B70" s="3">
        <v>33</v>
      </c>
      <c r="C70" s="5">
        <f t="shared" si="15"/>
        <v>3630</v>
      </c>
      <c r="D70">
        <f t="shared" si="9"/>
        <v>10.480829646665159</v>
      </c>
      <c r="E70">
        <f t="shared" si="13"/>
        <v>3511.746884553967</v>
      </c>
      <c r="F70">
        <f t="shared" si="14"/>
        <v>1.0362369673150416</v>
      </c>
    </row>
    <row r="71" spans="2:6" x14ac:dyDescent="0.2">
      <c r="B71" s="3">
        <v>34</v>
      </c>
      <c r="C71" s="5">
        <f t="shared" si="15"/>
        <v>3380</v>
      </c>
      <c r="D71">
        <f t="shared" si="9"/>
        <v>10.470369133552161</v>
      </c>
      <c r="E71">
        <f t="shared" si="13"/>
        <v>3521.1816628893325</v>
      </c>
      <c r="F71">
        <f t="shared" si="14"/>
        <v>0.98870072661586805</v>
      </c>
    </row>
    <row r="72" spans="2:6" x14ac:dyDescent="0.2">
      <c r="B72" s="3">
        <v>35</v>
      </c>
      <c r="C72" s="5">
        <f t="shared" si="15"/>
        <v>3390</v>
      </c>
      <c r="D72">
        <f t="shared" si="9"/>
        <v>10.459227807924092</v>
      </c>
      <c r="E72">
        <f t="shared" si="13"/>
        <v>3530.5378994600778</v>
      </c>
      <c r="F72">
        <f t="shared" si="14"/>
        <v>0.99084921756820987</v>
      </c>
    </row>
    <row r="73" spans="2:6" x14ac:dyDescent="0.2">
      <c r="B73" s="3">
        <v>36</v>
      </c>
      <c r="C73" s="5">
        <f t="shared" si="15"/>
        <v>3010</v>
      </c>
      <c r="D73">
        <f t="shared" si="9"/>
        <v>10.431057544029937</v>
      </c>
      <c r="E73">
        <f t="shared" si="13"/>
        <v>3538.1801008785865</v>
      </c>
      <c r="F73">
        <f t="shared" si="14"/>
        <v>0.92278481602156492</v>
      </c>
    </row>
    <row r="74" spans="2:6" x14ac:dyDescent="0.2">
      <c r="B74" s="3">
        <v>37</v>
      </c>
      <c r="C74" s="5">
        <f>E2</f>
        <v>3400</v>
      </c>
      <c r="D74">
        <f t="shared" si="9"/>
        <v>10.441302558280881</v>
      </c>
      <c r="E74">
        <f t="shared" si="13"/>
        <v>3549.6356598477109</v>
      </c>
      <c r="F74" s="9">
        <f t="shared" si="14"/>
        <v>0.93150216331453162</v>
      </c>
    </row>
    <row r="75" spans="2:6" x14ac:dyDescent="0.2">
      <c r="B75" s="3">
        <v>38</v>
      </c>
      <c r="C75" s="5">
        <f t="shared" ref="C75:C85" si="16">E3</f>
        <v>3190</v>
      </c>
      <c r="D75">
        <f t="shared" si="9"/>
        <v>10.41947177402092</v>
      </c>
      <c r="E75">
        <f t="shared" si="13"/>
        <v>3557.8938839799957</v>
      </c>
      <c r="F75" s="9">
        <f t="shared" si="14"/>
        <v>0.95400433594286993</v>
      </c>
    </row>
    <row r="76" spans="2:6" x14ac:dyDescent="0.2">
      <c r="B76" s="3">
        <v>39</v>
      </c>
      <c r="C76" s="5">
        <f t="shared" si="16"/>
        <v>3560</v>
      </c>
      <c r="D76">
        <f t="shared" si="9"/>
        <v>10.407945937005865</v>
      </c>
      <c r="E76">
        <f t="shared" si="13"/>
        <v>3567.1607720525112</v>
      </c>
      <c r="F76" s="9">
        <f t="shared" si="14"/>
        <v>1.0306413444181535</v>
      </c>
    </row>
    <row r="77" spans="2:6" x14ac:dyDescent="0.2">
      <c r="B77" s="3">
        <v>40</v>
      </c>
      <c r="C77" s="5">
        <f t="shared" si="16"/>
        <v>3780</v>
      </c>
      <c r="D77">
        <f t="shared" si="9"/>
        <v>10.403433621726462</v>
      </c>
      <c r="E77">
        <f t="shared" si="13"/>
        <v>3577.1174864615768</v>
      </c>
      <c r="F77" s="9">
        <f t="shared" si="14"/>
        <v>1.0699465496538683</v>
      </c>
    </row>
    <row r="78" spans="2:6" x14ac:dyDescent="0.2">
      <c r="B78" s="3">
        <v>41</v>
      </c>
      <c r="C78" s="5">
        <f t="shared" si="16"/>
        <v>3450</v>
      </c>
      <c r="D78">
        <f t="shared" si="9"/>
        <v>10.376595285964495</v>
      </c>
      <c r="E78">
        <f t="shared" si="13"/>
        <v>3584.8370865071065</v>
      </c>
      <c r="F78" s="9">
        <f t="shared" si="14"/>
        <v>1.0386562406332449</v>
      </c>
    </row>
    <row r="79" spans="2:6" x14ac:dyDescent="0.2">
      <c r="B79" s="3">
        <v>42</v>
      </c>
      <c r="C79" s="5">
        <f t="shared" si="16"/>
        <v>3390</v>
      </c>
      <c r="D79">
        <f t="shared" si="9"/>
        <v>10.353935670271689</v>
      </c>
      <c r="E79">
        <f t="shared" si="13"/>
        <v>3592.9477202237904</v>
      </c>
      <c r="F79" s="9">
        <f t="shared" si="14"/>
        <v>1.0057192263569907</v>
      </c>
    </row>
    <row r="80" spans="2:6" x14ac:dyDescent="0.2">
      <c r="B80" s="3">
        <v>43</v>
      </c>
      <c r="C80" s="5">
        <f t="shared" si="16"/>
        <v>3420</v>
      </c>
      <c r="D80">
        <f t="shared" si="9"/>
        <v>10.334253706463551</v>
      </c>
      <c r="E80">
        <f t="shared" si="13"/>
        <v>3601.3334595132483</v>
      </c>
      <c r="F80" s="9">
        <f t="shared" si="14"/>
        <v>1.0034251109589136</v>
      </c>
    </row>
    <row r="81" spans="2:6" x14ac:dyDescent="0.2">
      <c r="B81" s="3">
        <v>44</v>
      </c>
      <c r="C81" s="5">
        <f t="shared" si="16"/>
        <v>3410</v>
      </c>
      <c r="D81">
        <f t="shared" si="9"/>
        <v>10.306995770497284</v>
      </c>
      <c r="E81">
        <f t="shared" si="13"/>
        <v>3608.9419196230851</v>
      </c>
      <c r="F81" s="9">
        <f t="shared" si="14"/>
        <v>1.0204732129167113</v>
      </c>
    </row>
    <row r="82" spans="2:6" x14ac:dyDescent="0.2">
      <c r="B82" s="3">
        <v>45</v>
      </c>
      <c r="C82" s="5">
        <f t="shared" si="16"/>
        <v>3610</v>
      </c>
      <c r="D82">
        <f t="shared" si="9"/>
        <v>10.293446792370258</v>
      </c>
      <c r="E82">
        <f t="shared" si="13"/>
        <v>3617.8940175808798</v>
      </c>
      <c r="F82" s="9">
        <f t="shared" si="14"/>
        <v>1.0358527782697853</v>
      </c>
    </row>
    <row r="83" spans="2:6" x14ac:dyDescent="0.2">
      <c r="B83" s="3">
        <v>46</v>
      </c>
      <c r="C83" s="5">
        <f t="shared" si="16"/>
        <v>3380</v>
      </c>
      <c r="D83">
        <f t="shared" si="9"/>
        <v>10.272490847184136</v>
      </c>
      <c r="E83">
        <f t="shared" si="13"/>
        <v>3626.0918698546379</v>
      </c>
      <c r="F83" s="9">
        <f t="shared" si="14"/>
        <v>0.98813504964500465</v>
      </c>
    </row>
    <row r="84" spans="2:6" x14ac:dyDescent="0.2">
      <c r="B84" s="3">
        <v>47</v>
      </c>
      <c r="C84" s="5">
        <f t="shared" si="16"/>
        <v>3400</v>
      </c>
      <c r="D84">
        <f t="shared" si="9"/>
        <v>10.251994410592829</v>
      </c>
      <c r="E84">
        <f t="shared" si="13"/>
        <v>3634.3147170426914</v>
      </c>
      <c r="F84" s="9">
        <f t="shared" si="14"/>
        <v>0.99029599664643453</v>
      </c>
    </row>
    <row r="85" spans="2:6" x14ac:dyDescent="0.2">
      <c r="B85" s="3">
        <v>48</v>
      </c>
      <c r="C85" s="15">
        <f t="shared" si="16"/>
        <v>3010</v>
      </c>
      <c r="D85" s="9">
        <f t="shared" si="9"/>
        <v>10.213724294291033</v>
      </c>
      <c r="E85" s="9">
        <f t="shared" si="13"/>
        <v>3640.7396998231047</v>
      </c>
      <c r="F85" s="9">
        <f t="shared" si="14"/>
        <v>0.92182451854657466</v>
      </c>
    </row>
    <row r="86" spans="2:6" x14ac:dyDescent="0.2">
      <c r="B86" s="3">
        <v>49</v>
      </c>
      <c r="C86" s="14">
        <f>($E$85+$D$85*(B86-48))*F74</f>
        <v>3400.8710127259505</v>
      </c>
    </row>
    <row r="87" spans="2:6" x14ac:dyDescent="0.2">
      <c r="B87" s="3">
        <v>50</v>
      </c>
      <c r="C87" s="14">
        <f t="shared" ref="C87:C97" si="17">($E$85+$D$85*(B87-48))*F75</f>
        <v>3492.7693341963422</v>
      </c>
    </row>
    <row r="88" spans="2:6" x14ac:dyDescent="0.2">
      <c r="B88" s="3">
        <v>51</v>
      </c>
      <c r="C88" s="14">
        <f t="shared" si="17"/>
        <v>3783.8769185167826</v>
      </c>
    </row>
    <row r="89" spans="2:6" x14ac:dyDescent="0.2">
      <c r="B89" s="3">
        <v>52</v>
      </c>
      <c r="C89" s="14">
        <f t="shared" si="17"/>
        <v>3939.1094362847616</v>
      </c>
    </row>
    <row r="90" spans="2:6" x14ac:dyDescent="0.2">
      <c r="B90" s="3">
        <v>53</v>
      </c>
      <c r="C90" s="14">
        <f t="shared" si="17"/>
        <v>3834.5197521343384</v>
      </c>
    </row>
    <row r="91" spans="2:6" x14ac:dyDescent="0.2">
      <c r="B91" s="3">
        <v>54</v>
      </c>
      <c r="C91" s="14">
        <f t="shared" si="17"/>
        <v>3723.1947476461437</v>
      </c>
    </row>
    <row r="92" spans="2:6" x14ac:dyDescent="0.2">
      <c r="B92" s="3">
        <v>55</v>
      </c>
      <c r="C92" s="14">
        <f t="shared" si="17"/>
        <v>3724.9505893006399</v>
      </c>
    </row>
    <row r="93" spans="2:6" x14ac:dyDescent="0.2">
      <c r="B93" s="3">
        <v>56</v>
      </c>
      <c r="C93" s="14">
        <f t="shared" si="17"/>
        <v>3798.6599952434317</v>
      </c>
    </row>
    <row r="94" spans="2:6" x14ac:dyDescent="0.2">
      <c r="B94" s="3">
        <v>57</v>
      </c>
      <c r="C94" s="14">
        <f t="shared" si="17"/>
        <v>3866.4895651993738</v>
      </c>
    </row>
    <row r="95" spans="2:6" x14ac:dyDescent="0.2">
      <c r="B95" s="3">
        <v>58</v>
      </c>
      <c r="C95" s="14">
        <f t="shared" si="17"/>
        <v>3698.4678936552395</v>
      </c>
    </row>
    <row r="96" spans="2:6" x14ac:dyDescent="0.2">
      <c r="B96" s="3">
        <v>59</v>
      </c>
      <c r="C96" s="14">
        <f t="shared" si="17"/>
        <v>3716.6706626409177</v>
      </c>
    </row>
    <row r="97" spans="2:3" x14ac:dyDescent="0.2">
      <c r="B97" s="3">
        <v>60</v>
      </c>
      <c r="C97" s="14">
        <f t="shared" si="17"/>
        <v>3469.1062587046617</v>
      </c>
    </row>
  </sheetData>
  <mergeCells count="2">
    <mergeCell ref="A18:F18"/>
    <mergeCell ref="B36:F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</vt:lpstr>
      <vt:lpstr>Holt_winter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wisky brandy</dc:creator>
  <cp:lastModifiedBy>Worajedt Sitthidumrong</cp:lastModifiedBy>
  <dcterms:created xsi:type="dcterms:W3CDTF">2019-08-22T09:18:59Z</dcterms:created>
  <dcterms:modified xsi:type="dcterms:W3CDTF">2019-09-25T08:08:42Z</dcterms:modified>
</cp:coreProperties>
</file>