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ajedt/Downloads/"/>
    </mc:Choice>
  </mc:AlternateContent>
  <xr:revisionPtr revIDLastSave="0" documentId="13_ncr:1_{8A4FA6FE-EF18-3745-9876-3F5891CF84A4}" xr6:coauthVersionLast="45" xr6:coauthVersionMax="45" xr10:uidLastSave="{00000000-0000-0000-0000-000000000000}"/>
  <bookViews>
    <workbookView xWindow="-38400" yWindow="460" windowWidth="38400" windowHeight="21140" xr2:uid="{051F5007-3CAF-4C0B-ADF7-1590F05FE1B6}"/>
  </bookViews>
  <sheets>
    <sheet name="EGAT Data" sheetId="12" r:id="rId1"/>
    <sheet name="Thermal" sheetId="1" r:id="rId2"/>
    <sheet name="Coal-Fire" sheetId="11" r:id="rId3"/>
    <sheet name="Combined-Cycle" sheetId="10" r:id="rId4"/>
    <sheet name="Gas Turbine" sheetId="13" r:id="rId5"/>
    <sheet name="Hydro" sheetId="4" r:id="rId6"/>
    <sheet name="SOLAR_PV" sheetId="5" r:id="rId7"/>
    <sheet name="Wind" sheetId="6" r:id="rId8"/>
    <sheet name="HyBrid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31" i="11" l="1"/>
  <c r="BA32" i="11"/>
  <c r="BA33" i="11"/>
  <c r="BA34" i="11"/>
  <c r="BA35" i="11"/>
  <c r="BA30" i="11"/>
  <c r="AZ35" i="11"/>
  <c r="AZ31" i="11"/>
  <c r="AZ32" i="11"/>
  <c r="AZ33" i="11"/>
  <c r="AZ34" i="11"/>
  <c r="AZ30" i="11"/>
  <c r="AY31" i="11"/>
  <c r="AY32" i="11"/>
  <c r="AY33" i="11"/>
  <c r="AY34" i="11"/>
  <c r="AY35" i="11"/>
  <c r="AY30" i="11"/>
  <c r="AX31" i="11"/>
  <c r="AX32" i="11"/>
  <c r="AX33" i="11"/>
  <c r="AX34" i="11"/>
  <c r="AX35" i="11"/>
  <c r="AX30" i="11"/>
  <c r="AW31" i="11"/>
  <c r="AW32" i="11"/>
  <c r="AW33" i="11"/>
  <c r="AW34" i="11"/>
  <c r="AW35" i="11"/>
  <c r="AW30" i="11"/>
  <c r="AV31" i="11"/>
  <c r="AV32" i="11"/>
  <c r="AV33" i="11"/>
  <c r="AV34" i="11"/>
  <c r="AV35" i="11"/>
  <c r="AV30" i="11"/>
  <c r="AU31" i="11"/>
  <c r="AU32" i="11"/>
  <c r="AU33" i="11"/>
  <c r="AU34" i="11"/>
  <c r="AU35" i="11"/>
  <c r="AU30" i="11"/>
  <c r="AT31" i="11"/>
  <c r="AT32" i="11"/>
  <c r="AT33" i="11"/>
  <c r="AT34" i="11"/>
  <c r="AT35" i="11"/>
  <c r="AT30" i="11"/>
  <c r="AS31" i="11"/>
  <c r="AS32" i="11"/>
  <c r="AS33" i="11"/>
  <c r="AS34" i="11"/>
  <c r="AS35" i="11"/>
  <c r="AS30" i="11"/>
  <c r="AR31" i="11"/>
  <c r="AR32" i="11"/>
  <c r="AR33" i="11"/>
  <c r="AR34" i="11"/>
  <c r="AR35" i="11"/>
  <c r="AR30" i="11"/>
  <c r="BD25" i="1" l="1"/>
  <c r="BC25" i="1"/>
  <c r="BL16" i="1"/>
  <c r="BL15" i="1"/>
  <c r="BK16" i="1"/>
  <c r="BK15" i="1"/>
  <c r="BJ16" i="1"/>
  <c r="BI16" i="1"/>
  <c r="BH16" i="1"/>
  <c r="BG16" i="1"/>
  <c r="BF16" i="1"/>
  <c r="BE16" i="1"/>
  <c r="BD16" i="1"/>
  <c r="BC16" i="1"/>
  <c r="BJ15" i="1"/>
  <c r="BI15" i="1"/>
  <c r="BH15" i="1"/>
  <c r="BG15" i="1"/>
  <c r="BF15" i="1"/>
  <c r="BE15" i="1"/>
  <c r="BD15" i="1"/>
  <c r="BC15" i="1"/>
  <c r="AH5" i="13"/>
  <c r="AI5" i="13" s="1"/>
  <c r="AJ5" i="13" s="1"/>
  <c r="AK5" i="13" s="1"/>
  <c r="AH32" i="13"/>
  <c r="AI32" i="13" s="1"/>
  <c r="AJ32" i="13" s="1"/>
  <c r="AK32" i="13" s="1"/>
  <c r="AH33" i="13"/>
  <c r="AI33" i="13" s="1"/>
  <c r="AJ33" i="13" s="1"/>
  <c r="AK33" i="13" s="1"/>
  <c r="AH34" i="13"/>
  <c r="AI34" i="13" s="1"/>
  <c r="AJ34" i="13" s="1"/>
  <c r="AK34" i="13" s="1"/>
  <c r="AH35" i="13"/>
  <c r="AI35" i="13" s="1"/>
  <c r="AJ35" i="13" s="1"/>
  <c r="AK35" i="13" s="1"/>
  <c r="AH36" i="13"/>
  <c r="AI36" i="13" s="1"/>
  <c r="AJ36" i="13" s="1"/>
  <c r="AK36" i="13" s="1"/>
  <c r="AH37" i="13"/>
  <c r="AI37" i="13" s="1"/>
  <c r="AJ37" i="13" s="1"/>
  <c r="AK37" i="13" s="1"/>
  <c r="AH38" i="13"/>
  <c r="AI38" i="13" s="1"/>
  <c r="AJ38" i="13" s="1"/>
  <c r="AK38" i="13" s="1"/>
  <c r="AH31" i="13"/>
  <c r="AI31" i="13" s="1"/>
  <c r="AJ31" i="13" s="1"/>
  <c r="AK31" i="13" s="1"/>
  <c r="AZ16" i="1" l="1"/>
  <c r="AZ15" i="1"/>
  <c r="AZ14" i="1"/>
  <c r="AZ13" i="1"/>
  <c r="AZ6" i="1"/>
  <c r="AZ5" i="1"/>
  <c r="AZ25" i="1" l="1"/>
  <c r="F23" i="6"/>
  <c r="H23" i="6" s="1"/>
  <c r="F25" i="6"/>
  <c r="H25" i="6" s="1"/>
  <c r="F27" i="6"/>
  <c r="H27" i="6" s="1"/>
  <c r="F22" i="6"/>
  <c r="H22" i="6" s="1"/>
  <c r="F24" i="6"/>
  <c r="H24" i="6" s="1"/>
  <c r="F26" i="6"/>
  <c r="H26" i="6" s="1"/>
  <c r="F21" i="6"/>
  <c r="H21" i="6" s="1"/>
  <c r="E22" i="6"/>
  <c r="E23" i="6"/>
  <c r="E24" i="6"/>
  <c r="E25" i="6"/>
  <c r="E26" i="6"/>
  <c r="E27" i="6"/>
  <c r="E21" i="6"/>
  <c r="D22" i="6"/>
  <c r="D23" i="6"/>
  <c r="D24" i="6"/>
  <c r="D25" i="6"/>
  <c r="D26" i="6"/>
  <c r="D27" i="6"/>
  <c r="D21" i="6"/>
  <c r="C22" i="6"/>
  <c r="C23" i="6"/>
  <c r="C24" i="6"/>
  <c r="C25" i="6"/>
  <c r="C26" i="6"/>
  <c r="C27" i="6"/>
  <c r="C21" i="6"/>
  <c r="B22" i="6"/>
  <c r="B23" i="6"/>
  <c r="B24" i="6"/>
  <c r="B25" i="6"/>
  <c r="B26" i="6"/>
  <c r="B27" i="6"/>
  <c r="B21" i="6"/>
  <c r="F18" i="6"/>
  <c r="H18" i="6" s="1"/>
  <c r="F17" i="6"/>
  <c r="H17" i="6" s="1"/>
  <c r="E17" i="6"/>
  <c r="D18" i="6"/>
  <c r="D17" i="6"/>
  <c r="C18" i="6"/>
  <c r="C17" i="6"/>
  <c r="B18" i="6"/>
  <c r="B17" i="6"/>
  <c r="E22" i="5"/>
  <c r="D22" i="5"/>
  <c r="C22" i="5"/>
  <c r="B22" i="5"/>
  <c r="F27" i="5"/>
  <c r="H27" i="5" s="1"/>
  <c r="E27" i="5"/>
  <c r="D27" i="5"/>
  <c r="C27" i="5"/>
  <c r="B27" i="5"/>
  <c r="D26" i="5"/>
  <c r="E26" i="5"/>
  <c r="C26" i="5"/>
  <c r="B26" i="5"/>
  <c r="F21" i="5"/>
  <c r="H21" i="5" s="1"/>
  <c r="E21" i="5"/>
  <c r="D21" i="5"/>
  <c r="C21" i="5"/>
  <c r="B21" i="5"/>
  <c r="F8" i="5"/>
  <c r="H8" i="5" s="1"/>
  <c r="E8" i="5"/>
  <c r="D8" i="5"/>
  <c r="C8" i="5"/>
  <c r="B8" i="5"/>
  <c r="F17" i="5"/>
  <c r="H17" i="5" s="1"/>
  <c r="E17" i="5"/>
  <c r="D17" i="5"/>
  <c r="C17" i="5"/>
  <c r="B17" i="5"/>
  <c r="F46" i="1"/>
  <c r="E46" i="1"/>
  <c r="D46" i="1"/>
  <c r="C46" i="1"/>
  <c r="B46" i="1"/>
  <c r="F34" i="1"/>
  <c r="I34" i="1" s="1"/>
  <c r="F35" i="1"/>
  <c r="I35" i="1" s="1"/>
  <c r="F36" i="1"/>
  <c r="I36" i="1" s="1"/>
  <c r="F37" i="1"/>
  <c r="I37" i="1" s="1"/>
  <c r="F38" i="1"/>
  <c r="I38" i="1" s="1"/>
  <c r="E34" i="1"/>
  <c r="E35" i="1"/>
  <c r="E36" i="1"/>
  <c r="E37" i="1"/>
  <c r="E38" i="1"/>
  <c r="D34" i="1"/>
  <c r="D35" i="1"/>
  <c r="D36" i="1"/>
  <c r="D37" i="1"/>
  <c r="D38" i="1"/>
  <c r="C34" i="1"/>
  <c r="C35" i="1"/>
  <c r="C36" i="1"/>
  <c r="C37" i="1"/>
  <c r="C38" i="1"/>
  <c r="B34" i="1"/>
  <c r="B35" i="1"/>
  <c r="B36" i="1"/>
  <c r="B37" i="1"/>
  <c r="B38" i="1"/>
  <c r="F31" i="1"/>
  <c r="I31" i="1" s="1"/>
  <c r="F32" i="1"/>
  <c r="I32" i="1" s="1"/>
  <c r="F33" i="1"/>
  <c r="I33" i="1" s="1"/>
  <c r="F30" i="1"/>
  <c r="I30" i="1" s="1"/>
  <c r="E30" i="1"/>
  <c r="E31" i="1"/>
  <c r="E32" i="1"/>
  <c r="E33" i="1"/>
  <c r="D30" i="1"/>
  <c r="D31" i="1"/>
  <c r="D32" i="1"/>
  <c r="D33" i="1"/>
  <c r="C30" i="1"/>
  <c r="C31" i="1"/>
  <c r="C32" i="1"/>
  <c r="C33" i="1"/>
  <c r="B30" i="1"/>
  <c r="B31" i="1"/>
  <c r="B32" i="1"/>
  <c r="B33" i="1"/>
  <c r="I25" i="1"/>
  <c r="F27" i="1"/>
  <c r="I27" i="1" s="1"/>
  <c r="F28" i="1"/>
  <c r="I28" i="1" s="1"/>
  <c r="F29" i="1"/>
  <c r="I29" i="1" s="1"/>
  <c r="F26" i="1"/>
  <c r="I26" i="1" s="1"/>
  <c r="E27" i="1"/>
  <c r="E28" i="1"/>
  <c r="E29" i="1"/>
  <c r="E26" i="1"/>
  <c r="D27" i="1"/>
  <c r="D28" i="1"/>
  <c r="D29" i="1"/>
  <c r="D26" i="1"/>
  <c r="C27" i="1"/>
  <c r="C28" i="1"/>
  <c r="C29" i="1"/>
  <c r="C26" i="1"/>
  <c r="B27" i="1"/>
  <c r="B28" i="1"/>
  <c r="B29" i="1"/>
  <c r="B26" i="1"/>
  <c r="F42" i="1"/>
  <c r="F43" i="1"/>
  <c r="F44" i="1"/>
  <c r="F45" i="1"/>
  <c r="F41" i="1"/>
  <c r="E42" i="1"/>
  <c r="E43" i="1"/>
  <c r="E44" i="1"/>
  <c r="E45" i="1"/>
  <c r="E41" i="1"/>
  <c r="D42" i="1"/>
  <c r="D43" i="1"/>
  <c r="D44" i="1"/>
  <c r="D45" i="1"/>
  <c r="D41" i="1"/>
  <c r="C42" i="1"/>
  <c r="C43" i="1"/>
  <c r="C44" i="1"/>
  <c r="C45" i="1"/>
  <c r="C41" i="1"/>
  <c r="B42" i="1"/>
  <c r="B43" i="1"/>
  <c r="B44" i="1"/>
  <c r="B45" i="1"/>
  <c r="B41" i="1"/>
  <c r="V11" i="4"/>
  <c r="U11" i="4"/>
  <c r="T11" i="4"/>
  <c r="F11" i="4"/>
  <c r="H11" i="4" s="1"/>
  <c r="F10" i="4"/>
  <c r="H10" i="4" s="1"/>
  <c r="E11" i="4"/>
  <c r="E10" i="4"/>
  <c r="D11" i="4"/>
  <c r="D10" i="4"/>
  <c r="C11" i="4"/>
  <c r="C10" i="4"/>
  <c r="B11" i="4"/>
  <c r="B10" i="4"/>
  <c r="F28" i="4"/>
  <c r="H28" i="4" s="1"/>
  <c r="E28" i="4"/>
  <c r="D28" i="4"/>
  <c r="C28" i="4"/>
  <c r="B28" i="4"/>
  <c r="V77" i="4"/>
  <c r="V78" i="4"/>
  <c r="V79" i="4"/>
  <c r="V80" i="4"/>
  <c r="V81" i="4"/>
  <c r="U77" i="4"/>
  <c r="U78" i="4"/>
  <c r="U79" i="4"/>
  <c r="U80" i="4"/>
  <c r="U81" i="4"/>
  <c r="T77" i="4"/>
  <c r="T78" i="4"/>
  <c r="T79" i="4"/>
  <c r="T80" i="4"/>
  <c r="T81" i="4"/>
  <c r="V76" i="4"/>
  <c r="U76" i="4"/>
  <c r="T76" i="4"/>
  <c r="F77" i="4"/>
  <c r="H77" i="4" s="1"/>
  <c r="F78" i="4"/>
  <c r="H78" i="4" s="1"/>
  <c r="F79" i="4"/>
  <c r="H79" i="4" s="1"/>
  <c r="F80" i="4"/>
  <c r="H80" i="4" s="1"/>
  <c r="F81" i="4"/>
  <c r="H81" i="4" s="1"/>
  <c r="F76" i="4"/>
  <c r="H76" i="4" s="1"/>
  <c r="E77" i="4"/>
  <c r="E78" i="4"/>
  <c r="E79" i="4"/>
  <c r="E80" i="4"/>
  <c r="E81" i="4"/>
  <c r="E76" i="4"/>
  <c r="D77" i="4"/>
  <c r="D78" i="4"/>
  <c r="D79" i="4"/>
  <c r="D80" i="4"/>
  <c r="D81" i="4"/>
  <c r="D76" i="4"/>
  <c r="C77" i="4"/>
  <c r="C78" i="4"/>
  <c r="C79" i="4"/>
  <c r="C80" i="4"/>
  <c r="C81" i="4"/>
  <c r="C76" i="4"/>
  <c r="B77" i="4"/>
  <c r="B78" i="4"/>
  <c r="B79" i="4"/>
  <c r="B80" i="4"/>
  <c r="B81" i="4"/>
  <c r="B76" i="4"/>
  <c r="V47" i="4"/>
  <c r="U47" i="4"/>
  <c r="T47" i="4"/>
  <c r="H47" i="4"/>
  <c r="E47" i="4"/>
  <c r="D47" i="4"/>
  <c r="C47" i="4"/>
  <c r="B47" i="4"/>
  <c r="V75" i="4"/>
  <c r="U75" i="4"/>
  <c r="T75" i="4"/>
  <c r="F75" i="4"/>
  <c r="H75" i="4" s="1"/>
  <c r="E75" i="4"/>
  <c r="D75" i="4"/>
  <c r="C75" i="4"/>
  <c r="B75" i="4"/>
  <c r="V56" i="4"/>
  <c r="U56" i="4"/>
  <c r="T56" i="4"/>
  <c r="F56" i="4"/>
  <c r="H56" i="4" s="1"/>
  <c r="E56" i="4"/>
  <c r="D56" i="4"/>
  <c r="C56" i="4"/>
  <c r="B56" i="4"/>
  <c r="V46" i="4"/>
  <c r="V45" i="4"/>
  <c r="U46" i="4"/>
  <c r="U45" i="4"/>
  <c r="T46" i="4"/>
  <c r="T45" i="4"/>
  <c r="F46" i="4"/>
  <c r="H46" i="4" s="1"/>
  <c r="F45" i="4"/>
  <c r="H45" i="4" s="1"/>
  <c r="E46" i="4"/>
  <c r="E45" i="4"/>
  <c r="D46" i="4"/>
  <c r="D45" i="4"/>
  <c r="C46" i="4"/>
  <c r="C45" i="4"/>
  <c r="B46" i="4"/>
  <c r="B45" i="4"/>
  <c r="T74" i="4"/>
  <c r="U74" i="4"/>
  <c r="V74" i="4"/>
  <c r="V73" i="4"/>
  <c r="U73" i="4"/>
  <c r="T73" i="4"/>
  <c r="F74" i="4"/>
  <c r="H74" i="4" s="1"/>
  <c r="F73" i="4"/>
  <c r="H73" i="4" s="1"/>
  <c r="E74" i="4"/>
  <c r="E73" i="4"/>
  <c r="D74" i="4"/>
  <c r="D73" i="4"/>
  <c r="C74" i="4"/>
  <c r="C73" i="4"/>
  <c r="B74" i="4"/>
  <c r="B73" i="4"/>
  <c r="V9" i="4"/>
  <c r="U9" i="4"/>
  <c r="T9" i="4"/>
  <c r="V8" i="4"/>
  <c r="U8" i="4"/>
  <c r="T8" i="4"/>
  <c r="F9" i="4"/>
  <c r="H9" i="4" s="1"/>
  <c r="F8" i="4"/>
  <c r="H8" i="4" s="1"/>
  <c r="E9" i="4"/>
  <c r="E8" i="4"/>
  <c r="D9" i="4"/>
  <c r="D8" i="4"/>
  <c r="C9" i="4"/>
  <c r="C8" i="4"/>
  <c r="B9" i="4"/>
  <c r="B8" i="4"/>
  <c r="F72" i="4"/>
  <c r="H72" i="4" s="1"/>
  <c r="F71" i="4"/>
  <c r="H71" i="4" s="1"/>
  <c r="E72" i="4"/>
  <c r="E71" i="4"/>
  <c r="D72" i="4"/>
  <c r="D71" i="4"/>
  <c r="C72" i="4"/>
  <c r="C71" i="4"/>
  <c r="B72" i="4"/>
  <c r="B71" i="4"/>
  <c r="V40" i="4"/>
  <c r="V41" i="4"/>
  <c r="V42" i="4"/>
  <c r="V43" i="4"/>
  <c r="V44" i="4"/>
  <c r="V39" i="4"/>
  <c r="U39" i="4"/>
  <c r="T40" i="4"/>
  <c r="T41" i="4"/>
  <c r="T42" i="4"/>
  <c r="T43" i="4"/>
  <c r="T44" i="4"/>
  <c r="T39" i="4"/>
  <c r="G44" i="4"/>
  <c r="H44" i="4" s="1"/>
  <c r="G43" i="4"/>
  <c r="H43" i="4" s="1"/>
  <c r="F40" i="4"/>
  <c r="H40" i="4" s="1"/>
  <c r="F41" i="4"/>
  <c r="H41" i="4" s="1"/>
  <c r="F42" i="4"/>
  <c r="H42" i="4" s="1"/>
  <c r="F39" i="4"/>
  <c r="H39" i="4" s="1"/>
  <c r="D40" i="4"/>
  <c r="D41" i="4"/>
  <c r="D42" i="4"/>
  <c r="D43" i="4"/>
  <c r="D44" i="4"/>
  <c r="D39" i="4"/>
  <c r="C40" i="4"/>
  <c r="C41" i="4"/>
  <c r="C42" i="4"/>
  <c r="C43" i="4"/>
  <c r="C44" i="4"/>
  <c r="C39" i="4"/>
  <c r="B40" i="4"/>
  <c r="B41" i="4"/>
  <c r="B42" i="4"/>
  <c r="B43" i="4"/>
  <c r="B44" i="4"/>
  <c r="B39" i="4"/>
  <c r="V27" i="4"/>
  <c r="U27" i="4"/>
  <c r="T27" i="4"/>
  <c r="F27" i="4"/>
  <c r="H27" i="4" s="1"/>
  <c r="E27" i="4"/>
  <c r="D27" i="4"/>
  <c r="C27" i="4"/>
  <c r="B27" i="4"/>
  <c r="V32" i="4"/>
  <c r="V33" i="4"/>
  <c r="V34" i="4"/>
  <c r="V35" i="4"/>
  <c r="V36" i="4"/>
  <c r="V37" i="4"/>
  <c r="V38" i="4"/>
  <c r="U32" i="4"/>
  <c r="U33" i="4"/>
  <c r="U34" i="4"/>
  <c r="U35" i="4"/>
  <c r="U36" i="4"/>
  <c r="U37" i="4"/>
  <c r="U38" i="4"/>
  <c r="T32" i="4"/>
  <c r="T33" i="4"/>
  <c r="T34" i="4"/>
  <c r="T35" i="4"/>
  <c r="T36" i="4"/>
  <c r="T37" i="4"/>
  <c r="T38" i="4"/>
  <c r="V31" i="4"/>
  <c r="U31" i="4"/>
  <c r="T31" i="4"/>
  <c r="G38" i="4"/>
  <c r="H38" i="4" s="1"/>
  <c r="G37" i="4"/>
  <c r="H37" i="4" s="1"/>
  <c r="F32" i="4"/>
  <c r="H32" i="4" s="1"/>
  <c r="F33" i="4"/>
  <c r="H33" i="4" s="1"/>
  <c r="F34" i="4"/>
  <c r="H34" i="4" s="1"/>
  <c r="F35" i="4"/>
  <c r="H35" i="4" s="1"/>
  <c r="F36" i="4"/>
  <c r="H36" i="4" s="1"/>
  <c r="F31" i="4"/>
  <c r="H31" i="4" s="1"/>
  <c r="E32" i="4"/>
  <c r="E33" i="4"/>
  <c r="E34" i="4"/>
  <c r="E35" i="4"/>
  <c r="E36" i="4"/>
  <c r="E37" i="4"/>
  <c r="E38" i="4"/>
  <c r="E31" i="4"/>
  <c r="D32" i="4"/>
  <c r="D33" i="4"/>
  <c r="D34" i="4"/>
  <c r="D35" i="4"/>
  <c r="D36" i="4"/>
  <c r="D37" i="4"/>
  <c r="D38" i="4"/>
  <c r="D31" i="4"/>
  <c r="C32" i="4"/>
  <c r="C33" i="4"/>
  <c r="C34" i="4"/>
  <c r="C35" i="4"/>
  <c r="C36" i="4"/>
  <c r="C37" i="4"/>
  <c r="C38" i="4"/>
  <c r="C31" i="4"/>
  <c r="B32" i="4"/>
  <c r="B33" i="4"/>
  <c r="B34" i="4"/>
  <c r="B35" i="4"/>
  <c r="B36" i="4"/>
  <c r="B37" i="4"/>
  <c r="B38" i="4"/>
  <c r="B31" i="4"/>
  <c r="V54" i="4"/>
  <c r="V55" i="4"/>
  <c r="V53" i="4"/>
  <c r="U54" i="4"/>
  <c r="U55" i="4"/>
  <c r="U53" i="4"/>
  <c r="T54" i="4"/>
  <c r="T55" i="4"/>
  <c r="T53" i="4"/>
  <c r="F54" i="4"/>
  <c r="H54" i="4" s="1"/>
  <c r="F55" i="4"/>
  <c r="H55" i="4" s="1"/>
  <c r="F53" i="4"/>
  <c r="H53" i="4" s="1"/>
  <c r="E54" i="4"/>
  <c r="E55" i="4"/>
  <c r="E53" i="4"/>
  <c r="D54" i="4"/>
  <c r="D55" i="4"/>
  <c r="D53" i="4"/>
  <c r="C54" i="4"/>
  <c r="C55" i="4"/>
  <c r="C53" i="4"/>
  <c r="B54" i="4"/>
  <c r="B55" i="4"/>
  <c r="B53" i="4"/>
  <c r="V51" i="4"/>
  <c r="V52" i="4"/>
  <c r="V50" i="4"/>
  <c r="U51" i="4"/>
  <c r="U52" i="4"/>
  <c r="U50" i="4"/>
  <c r="T51" i="4"/>
  <c r="T52" i="4"/>
  <c r="T50" i="4"/>
  <c r="F51" i="4"/>
  <c r="H51" i="4" s="1"/>
  <c r="F52" i="4"/>
  <c r="H52" i="4" s="1"/>
  <c r="F50" i="4"/>
  <c r="H50" i="4" s="1"/>
  <c r="E51" i="4"/>
  <c r="E52" i="4"/>
  <c r="E50" i="4"/>
  <c r="D51" i="4"/>
  <c r="D52" i="4"/>
  <c r="D50" i="4"/>
  <c r="C51" i="4"/>
  <c r="C52" i="4"/>
  <c r="C50" i="4"/>
  <c r="B51" i="4"/>
  <c r="B52" i="4"/>
  <c r="B50" i="4"/>
  <c r="V25" i="4"/>
  <c r="V26" i="4"/>
  <c r="V24" i="4"/>
  <c r="U25" i="4"/>
  <c r="U26" i="4"/>
  <c r="U24" i="4"/>
  <c r="T25" i="4"/>
  <c r="T26" i="4"/>
  <c r="T24" i="4"/>
  <c r="H24" i="4"/>
  <c r="H25" i="4"/>
  <c r="H26" i="4"/>
  <c r="E25" i="4"/>
  <c r="E26" i="4"/>
  <c r="E24" i="4"/>
  <c r="D25" i="4"/>
  <c r="D26" i="4"/>
  <c r="D24" i="4"/>
  <c r="C25" i="4"/>
  <c r="C26" i="4"/>
  <c r="C24" i="4"/>
  <c r="B25" i="4"/>
  <c r="B26" i="4"/>
  <c r="B24" i="4"/>
  <c r="V23" i="4"/>
  <c r="V22" i="4"/>
  <c r="U23" i="4"/>
  <c r="U22" i="4"/>
  <c r="T23" i="4"/>
  <c r="T22" i="4"/>
  <c r="H22" i="4"/>
  <c r="H23" i="4"/>
  <c r="E23" i="4"/>
  <c r="E22" i="4"/>
  <c r="D23" i="4"/>
  <c r="D22" i="4"/>
  <c r="C23" i="4"/>
  <c r="C22" i="4"/>
  <c r="B23" i="4"/>
  <c r="B22" i="4"/>
  <c r="V18" i="4"/>
  <c r="V19" i="4"/>
  <c r="V20" i="4"/>
  <c r="V21" i="4"/>
  <c r="V17" i="4"/>
  <c r="U18" i="4"/>
  <c r="U19" i="4"/>
  <c r="U20" i="4"/>
  <c r="U21" i="4"/>
  <c r="U17" i="4"/>
  <c r="T18" i="4"/>
  <c r="T19" i="4"/>
  <c r="T20" i="4"/>
  <c r="T21" i="4"/>
  <c r="T17" i="4"/>
  <c r="H18" i="4"/>
  <c r="H19" i="4"/>
  <c r="H20" i="4"/>
  <c r="H21" i="4"/>
  <c r="H17" i="4"/>
  <c r="E18" i="4"/>
  <c r="E19" i="4"/>
  <c r="E20" i="4"/>
  <c r="E21" i="4"/>
  <c r="E17" i="4"/>
  <c r="D18" i="4"/>
  <c r="D19" i="4"/>
  <c r="D20" i="4"/>
  <c r="D21" i="4"/>
  <c r="D17" i="4"/>
  <c r="C18" i="4"/>
  <c r="C19" i="4"/>
  <c r="C20" i="4"/>
  <c r="C21" i="4"/>
  <c r="C17" i="4"/>
  <c r="B18" i="4"/>
  <c r="B19" i="4"/>
  <c r="B20" i="4"/>
  <c r="B21" i="4"/>
  <c r="B17" i="4"/>
  <c r="V68" i="4"/>
  <c r="V69" i="4"/>
  <c r="V70" i="4"/>
  <c r="V67" i="4"/>
  <c r="U68" i="4"/>
  <c r="U69" i="4"/>
  <c r="U70" i="4"/>
  <c r="U67" i="4"/>
  <c r="T68" i="4"/>
  <c r="T69" i="4"/>
  <c r="T70" i="4"/>
  <c r="T67" i="4"/>
  <c r="H70" i="4"/>
  <c r="H69" i="4"/>
  <c r="H68" i="4"/>
  <c r="H67" i="4"/>
  <c r="E68" i="4"/>
  <c r="E69" i="4"/>
  <c r="E70" i="4"/>
  <c r="E67" i="4"/>
  <c r="D68" i="4"/>
  <c r="D69" i="4"/>
  <c r="D70" i="4"/>
  <c r="D67" i="4"/>
  <c r="C68" i="4"/>
  <c r="C69" i="4"/>
  <c r="C70" i="4"/>
  <c r="C67" i="4"/>
  <c r="B68" i="4"/>
  <c r="B69" i="4"/>
  <c r="B70" i="4"/>
  <c r="B67" i="4"/>
  <c r="V60" i="4"/>
  <c r="V61" i="4"/>
  <c r="V62" i="4"/>
  <c r="V63" i="4"/>
  <c r="V64" i="4"/>
  <c r="V65" i="4"/>
  <c r="V66" i="4"/>
  <c r="V59" i="4"/>
  <c r="U60" i="4"/>
  <c r="U61" i="4"/>
  <c r="U62" i="4"/>
  <c r="U63" i="4"/>
  <c r="U64" i="4"/>
  <c r="U65" i="4"/>
  <c r="U66" i="4"/>
  <c r="U59" i="4"/>
  <c r="T60" i="4"/>
  <c r="T61" i="4"/>
  <c r="T62" i="4"/>
  <c r="T63" i="4"/>
  <c r="T64" i="4"/>
  <c r="T65" i="4"/>
  <c r="T66" i="4"/>
  <c r="T59" i="4"/>
  <c r="E60" i="4"/>
  <c r="E61" i="4"/>
  <c r="E62" i="4"/>
  <c r="E63" i="4"/>
  <c r="E64" i="4"/>
  <c r="E65" i="4"/>
  <c r="E66" i="4"/>
  <c r="E59" i="4"/>
  <c r="D60" i="4"/>
  <c r="D61" i="4"/>
  <c r="D62" i="4"/>
  <c r="D63" i="4"/>
  <c r="D64" i="4"/>
  <c r="D65" i="4"/>
  <c r="D66" i="4"/>
  <c r="D59" i="4"/>
  <c r="H60" i="4"/>
  <c r="H61" i="4"/>
  <c r="H62" i="4"/>
  <c r="H63" i="4"/>
  <c r="H64" i="4"/>
  <c r="H65" i="4"/>
  <c r="H66" i="4"/>
  <c r="H59" i="4"/>
  <c r="C60" i="4"/>
  <c r="C61" i="4"/>
  <c r="C62" i="4"/>
  <c r="C63" i="4"/>
  <c r="C64" i="4"/>
  <c r="C65" i="4"/>
  <c r="C66" i="4"/>
  <c r="C59" i="4"/>
  <c r="B60" i="4"/>
  <c r="B61" i="4"/>
  <c r="B62" i="4"/>
  <c r="B63" i="4"/>
  <c r="B64" i="4"/>
  <c r="B65" i="4"/>
  <c r="B66" i="4"/>
  <c r="B59" i="4"/>
  <c r="E5" i="13"/>
  <c r="D5" i="13"/>
  <c r="C5" i="13"/>
  <c r="B5" i="13"/>
  <c r="H32" i="13"/>
  <c r="H33" i="13"/>
  <c r="H34" i="13"/>
  <c r="H35" i="13"/>
  <c r="H36" i="13"/>
  <c r="H37" i="13"/>
  <c r="H38" i="13"/>
  <c r="H31" i="13"/>
  <c r="E32" i="13"/>
  <c r="E33" i="13"/>
  <c r="E34" i="13"/>
  <c r="E35" i="13"/>
  <c r="E36" i="13"/>
  <c r="E37" i="13"/>
  <c r="E38" i="13"/>
  <c r="E31" i="13"/>
  <c r="D32" i="13"/>
  <c r="D33" i="13"/>
  <c r="D34" i="13"/>
  <c r="D35" i="13"/>
  <c r="D36" i="13"/>
  <c r="D37" i="13"/>
  <c r="D38" i="13"/>
  <c r="D31" i="13"/>
  <c r="C32" i="13"/>
  <c r="C33" i="13"/>
  <c r="C34" i="13"/>
  <c r="C35" i="13"/>
  <c r="C36" i="13"/>
  <c r="C37" i="13"/>
  <c r="C38" i="13"/>
  <c r="C31" i="13"/>
  <c r="B32" i="13"/>
  <c r="B33" i="13"/>
  <c r="B34" i="13"/>
  <c r="B35" i="13"/>
  <c r="B36" i="13"/>
  <c r="B37" i="13"/>
  <c r="B38" i="13"/>
  <c r="B31" i="13"/>
  <c r="E27" i="13"/>
  <c r="E26" i="13"/>
  <c r="D27" i="13"/>
  <c r="D26" i="13"/>
  <c r="H27" i="13"/>
  <c r="H26" i="13"/>
  <c r="C27" i="13"/>
  <c r="C26" i="13"/>
  <c r="B27" i="13"/>
  <c r="B26" i="13"/>
  <c r="AM22" i="10"/>
  <c r="AM23" i="10"/>
  <c r="AM21" i="10"/>
  <c r="AM37" i="10"/>
  <c r="AM38" i="10"/>
  <c r="AM36" i="10"/>
  <c r="AH37" i="10"/>
  <c r="AI37" i="10" s="1"/>
  <c r="AJ37" i="10" s="1"/>
  <c r="AK37" i="10" s="1"/>
  <c r="AL37" i="10" s="1"/>
  <c r="AH38" i="10"/>
  <c r="AI38" i="10" s="1"/>
  <c r="AJ38" i="10" s="1"/>
  <c r="AK38" i="10" s="1"/>
  <c r="AL38" i="10" s="1"/>
  <c r="AH36" i="10"/>
  <c r="AI36" i="10" s="1"/>
  <c r="AJ36" i="10" s="1"/>
  <c r="AK36" i="10" s="1"/>
  <c r="AL36" i="10" s="1"/>
  <c r="X37" i="10"/>
  <c r="X38" i="10"/>
  <c r="X36" i="10"/>
  <c r="Y37" i="10"/>
  <c r="Y38" i="10"/>
  <c r="Y36" i="10"/>
  <c r="W37" i="10"/>
  <c r="W38" i="10"/>
  <c r="W36" i="10"/>
  <c r="E37" i="10"/>
  <c r="E38" i="10"/>
  <c r="E36" i="10"/>
  <c r="D37" i="10"/>
  <c r="D38" i="10"/>
  <c r="D36" i="10"/>
  <c r="C37" i="10"/>
  <c r="C38" i="10"/>
  <c r="C36" i="10"/>
  <c r="B37" i="10"/>
  <c r="B38" i="10"/>
  <c r="B36" i="10"/>
  <c r="AM8" i="10"/>
  <c r="AH9" i="10"/>
  <c r="AI9" i="10" s="1"/>
  <c r="AJ9" i="10" s="1"/>
  <c r="AK9" i="10" s="1"/>
  <c r="AL9" i="10" s="1"/>
  <c r="AH10" i="10"/>
  <c r="AI10" i="10" s="1"/>
  <c r="AJ10" i="10" s="1"/>
  <c r="AK10" i="10" s="1"/>
  <c r="AL10" i="10" s="1"/>
  <c r="AH11" i="10"/>
  <c r="AI11" i="10" s="1"/>
  <c r="AJ11" i="10" s="1"/>
  <c r="AK11" i="10" s="1"/>
  <c r="AL11" i="10" s="1"/>
  <c r="AH8" i="10"/>
  <c r="AI8" i="10" s="1"/>
  <c r="AJ8" i="10" s="1"/>
  <c r="AK8" i="10" s="1"/>
  <c r="AL8" i="10" s="1"/>
  <c r="Y9" i="10"/>
  <c r="Y10" i="10"/>
  <c r="Y11" i="10"/>
  <c r="Y8" i="10"/>
  <c r="X9" i="10"/>
  <c r="X10" i="10"/>
  <c r="X11" i="10"/>
  <c r="X8" i="10"/>
  <c r="W9" i="10"/>
  <c r="W10" i="10"/>
  <c r="W11" i="10"/>
  <c r="W8" i="10"/>
  <c r="E9" i="10"/>
  <c r="E10" i="10"/>
  <c r="E11" i="10"/>
  <c r="E8" i="10"/>
  <c r="D10" i="10"/>
  <c r="D11" i="10"/>
  <c r="D8" i="10"/>
  <c r="E32" i="10"/>
  <c r="E31" i="10"/>
  <c r="D32" i="10"/>
  <c r="D31" i="10"/>
  <c r="E22" i="10"/>
  <c r="E23" i="10"/>
  <c r="E21" i="10"/>
  <c r="D22" i="10"/>
  <c r="D23" i="10"/>
  <c r="D21" i="10"/>
  <c r="E15" i="10"/>
  <c r="E16" i="10"/>
  <c r="E17" i="10"/>
  <c r="E14" i="10"/>
  <c r="D15" i="10"/>
  <c r="D16" i="10"/>
  <c r="D17" i="10"/>
  <c r="D14" i="10"/>
  <c r="E6" i="10"/>
  <c r="E7" i="10"/>
  <c r="E5" i="10"/>
  <c r="D6" i="10"/>
  <c r="D7" i="10"/>
  <c r="D5" i="10"/>
  <c r="I14" i="1"/>
  <c r="I15" i="1"/>
  <c r="I16" i="1"/>
  <c r="I13" i="1"/>
  <c r="I6" i="1"/>
  <c r="I5" i="1"/>
  <c r="J22" i="10"/>
  <c r="J21" i="10"/>
  <c r="K22" i="10"/>
  <c r="K23" i="10"/>
  <c r="J23" i="10" s="1"/>
  <c r="K21" i="10"/>
  <c r="C9" i="10"/>
  <c r="C10" i="10"/>
  <c r="C11" i="10"/>
  <c r="C8" i="10"/>
  <c r="B9" i="10"/>
  <c r="B10" i="10"/>
  <c r="B11" i="10"/>
  <c r="B8" i="10"/>
  <c r="AM32" i="10"/>
  <c r="AM31" i="10"/>
  <c r="AH32" i="10"/>
  <c r="AI32" i="10" s="1"/>
  <c r="AJ32" i="10" s="1"/>
  <c r="AK32" i="10" s="1"/>
  <c r="AL32" i="10" s="1"/>
  <c r="AH31" i="10"/>
  <c r="AI31" i="10" s="1"/>
  <c r="AJ31" i="10" s="1"/>
  <c r="AK31" i="10" s="1"/>
  <c r="AL31" i="10" s="1"/>
  <c r="Y32" i="10"/>
  <c r="Y31" i="10"/>
  <c r="X32" i="10"/>
  <c r="X31" i="10"/>
  <c r="W32" i="10"/>
  <c r="W31" i="10"/>
  <c r="K32" i="10"/>
  <c r="K31" i="10"/>
  <c r="J32" i="10"/>
  <c r="J31" i="10"/>
  <c r="C32" i="10"/>
  <c r="C31" i="10"/>
  <c r="B32" i="10"/>
  <c r="B31" i="10"/>
  <c r="AM15" i="10"/>
  <c r="AM16" i="10"/>
  <c r="AM17" i="10"/>
  <c r="AM14" i="10"/>
  <c r="AH15" i="10"/>
  <c r="AH16" i="10"/>
  <c r="AH17" i="10"/>
  <c r="AI17" i="10" s="1"/>
  <c r="AJ17" i="10" s="1"/>
  <c r="AK17" i="10" s="1"/>
  <c r="AL17" i="10" s="1"/>
  <c r="AH14" i="10"/>
  <c r="Y15" i="10"/>
  <c r="Y16" i="10"/>
  <c r="Y17" i="10"/>
  <c r="Y14" i="10"/>
  <c r="X15" i="10"/>
  <c r="X16" i="10"/>
  <c r="X17" i="10"/>
  <c r="X14" i="10"/>
  <c r="W15" i="10"/>
  <c r="W16" i="10"/>
  <c r="W17" i="10"/>
  <c r="W14" i="10"/>
  <c r="K15" i="10"/>
  <c r="K16" i="10"/>
  <c r="K17" i="10"/>
  <c r="K14" i="10"/>
  <c r="J15" i="10"/>
  <c r="J16" i="10"/>
  <c r="J14" i="10"/>
  <c r="C15" i="10"/>
  <c r="C16" i="10"/>
  <c r="C17" i="10"/>
  <c r="C14" i="10"/>
  <c r="B15" i="10"/>
  <c r="B16" i="10"/>
  <c r="B17" i="10"/>
  <c r="B14" i="10"/>
  <c r="Y22" i="10"/>
  <c r="Y23" i="10"/>
  <c r="X22" i="10"/>
  <c r="X23" i="10"/>
  <c r="W22" i="10"/>
  <c r="W23" i="10"/>
  <c r="W21" i="10"/>
  <c r="X21" i="10"/>
  <c r="Y21" i="10"/>
  <c r="AM6" i="10"/>
  <c r="AM7" i="10"/>
  <c r="AM5" i="10"/>
  <c r="AH6" i="10"/>
  <c r="AI6" i="10" s="1"/>
  <c r="AJ6" i="10" s="1"/>
  <c r="AK6" i="10" s="1"/>
  <c r="AL6" i="10" s="1"/>
  <c r="AH7" i="10"/>
  <c r="AI7" i="10" s="1"/>
  <c r="AJ7" i="10" s="1"/>
  <c r="AK7" i="10" s="1"/>
  <c r="AL7" i="10" s="1"/>
  <c r="AH5" i="10"/>
  <c r="AI5" i="10" s="1"/>
  <c r="AJ5" i="10" s="1"/>
  <c r="AK5" i="10" s="1"/>
  <c r="AL5" i="10" s="1"/>
  <c r="Y6" i="10"/>
  <c r="Y7" i="10"/>
  <c r="Y5" i="10"/>
  <c r="X6" i="10"/>
  <c r="X7" i="10"/>
  <c r="X5" i="10"/>
  <c r="W6" i="10"/>
  <c r="W7" i="10"/>
  <c r="W5" i="10"/>
  <c r="J6" i="10"/>
  <c r="K6" i="10" s="1"/>
  <c r="J7" i="10"/>
  <c r="J5" i="10"/>
  <c r="K5" i="10"/>
  <c r="C6" i="10"/>
  <c r="C7" i="10"/>
  <c r="C5" i="10"/>
  <c r="B6" i="10"/>
  <c r="B7" i="10"/>
  <c r="B5" i="10"/>
  <c r="AL6" i="1"/>
  <c r="AG6" i="1"/>
  <c r="AG5" i="1"/>
  <c r="AH5" i="1" s="1"/>
  <c r="AI5" i="1" s="1"/>
  <c r="AJ5" i="1" s="1"/>
  <c r="AK5" i="1" s="1"/>
  <c r="X6" i="1"/>
  <c r="X5" i="1"/>
  <c r="W6" i="1"/>
  <c r="W5" i="1"/>
  <c r="V6" i="1"/>
  <c r="V5" i="1"/>
  <c r="E6" i="1"/>
  <c r="E5" i="1"/>
  <c r="D6" i="1"/>
  <c r="D5" i="1"/>
  <c r="C6" i="1"/>
  <c r="C5" i="1"/>
  <c r="B6" i="1"/>
  <c r="B5" i="1"/>
  <c r="AH22" i="10"/>
  <c r="AI22" i="10" s="1"/>
  <c r="AJ22" i="10" s="1"/>
  <c r="AK22" i="10" s="1"/>
  <c r="AL22" i="10" s="1"/>
  <c r="AH23" i="10"/>
  <c r="AI23" i="10" s="1"/>
  <c r="AJ23" i="10" s="1"/>
  <c r="AK23" i="10" s="1"/>
  <c r="AL23" i="10" s="1"/>
  <c r="AH21" i="10"/>
  <c r="AI21" i="10" s="1"/>
  <c r="AJ21" i="10" s="1"/>
  <c r="AK21" i="10" s="1"/>
  <c r="AL21" i="10" s="1"/>
  <c r="C22" i="10"/>
  <c r="C23" i="10"/>
  <c r="C21" i="10"/>
  <c r="B22" i="10"/>
  <c r="B23" i="10"/>
  <c r="B21" i="10"/>
  <c r="AL14" i="1"/>
  <c r="AL15" i="1"/>
  <c r="AL16" i="1"/>
  <c r="AL13" i="1"/>
  <c r="AG14" i="1"/>
  <c r="AG15" i="1"/>
  <c r="AG16" i="1"/>
  <c r="AG13" i="1"/>
  <c r="S27" i="11"/>
  <c r="S28" i="11"/>
  <c r="S29" i="11"/>
  <c r="S30" i="11"/>
  <c r="S31" i="11"/>
  <c r="S32" i="11"/>
  <c r="S33" i="11"/>
  <c r="S34" i="11"/>
  <c r="S35" i="11"/>
  <c r="U27" i="11"/>
  <c r="U28" i="11"/>
  <c r="U29" i="11"/>
  <c r="U30" i="11"/>
  <c r="U31" i="11"/>
  <c r="U32" i="11"/>
  <c r="U33" i="11"/>
  <c r="U34" i="11"/>
  <c r="U35" i="11"/>
  <c r="T27" i="11"/>
  <c r="T28" i="11"/>
  <c r="T29" i="11"/>
  <c r="T30" i="11"/>
  <c r="T31" i="11"/>
  <c r="T32" i="11"/>
  <c r="T33" i="11"/>
  <c r="T34" i="11"/>
  <c r="T35" i="11"/>
  <c r="W14" i="1"/>
  <c r="W15" i="1"/>
  <c r="W16" i="1"/>
  <c r="X14" i="1"/>
  <c r="X15" i="1"/>
  <c r="X16" i="1"/>
  <c r="X13" i="1"/>
  <c r="W13" i="1"/>
  <c r="V14" i="1"/>
  <c r="V15" i="1"/>
  <c r="V16" i="1"/>
  <c r="V13" i="1"/>
  <c r="E14" i="1"/>
  <c r="E15" i="1"/>
  <c r="E16" i="1"/>
  <c r="E13" i="1"/>
  <c r="D14" i="1"/>
  <c r="D15" i="1"/>
  <c r="D16" i="1"/>
  <c r="D13" i="1"/>
  <c r="C14" i="1"/>
  <c r="C15" i="1"/>
  <c r="C16" i="1"/>
  <c r="C13" i="1"/>
  <c r="B14" i="1"/>
  <c r="B15" i="1"/>
  <c r="B16" i="1"/>
  <c r="B13" i="1"/>
  <c r="A25" i="1"/>
  <c r="AI27" i="11"/>
  <c r="AI28" i="11"/>
  <c r="AI29" i="11"/>
  <c r="AI30" i="11"/>
  <c r="AI31" i="11"/>
  <c r="AI32" i="11"/>
  <c r="AI33" i="11"/>
  <c r="AI34" i="11"/>
  <c r="AI35" i="11"/>
  <c r="AD35" i="11"/>
  <c r="AE35" i="11" s="1"/>
  <c r="AF35" i="11" s="1"/>
  <c r="AG35" i="11" s="1"/>
  <c r="AH35" i="11" s="1"/>
  <c r="AD27" i="11"/>
  <c r="AE27" i="11" s="1"/>
  <c r="AF27" i="11" s="1"/>
  <c r="AG27" i="11" s="1"/>
  <c r="AH27" i="11" s="1"/>
  <c r="AD28" i="11"/>
  <c r="AE28" i="11" s="1"/>
  <c r="AF28" i="11" s="1"/>
  <c r="AG28" i="11" s="1"/>
  <c r="AH28" i="11" s="1"/>
  <c r="AD29" i="11"/>
  <c r="AE29" i="11" s="1"/>
  <c r="AF29" i="11" s="1"/>
  <c r="AG29" i="11" s="1"/>
  <c r="AH29" i="11" s="1"/>
  <c r="AD30" i="11"/>
  <c r="AE30" i="11" s="1"/>
  <c r="AF30" i="11" s="1"/>
  <c r="AG30" i="11" s="1"/>
  <c r="AH30" i="11" s="1"/>
  <c r="AD31" i="11"/>
  <c r="AE31" i="11" s="1"/>
  <c r="AF31" i="11" s="1"/>
  <c r="AG31" i="11" s="1"/>
  <c r="AH31" i="11" s="1"/>
  <c r="AD32" i="11"/>
  <c r="AE32" i="11" s="1"/>
  <c r="AF32" i="11" s="1"/>
  <c r="AG32" i="11" s="1"/>
  <c r="AH32" i="11" s="1"/>
  <c r="AD33" i="11"/>
  <c r="AE33" i="11" s="1"/>
  <c r="AF33" i="11" s="1"/>
  <c r="AG33" i="11" s="1"/>
  <c r="AH33" i="11" s="1"/>
  <c r="AD34" i="11"/>
  <c r="AE34" i="11" s="1"/>
  <c r="AF34" i="11" s="1"/>
  <c r="AG34" i="11" s="1"/>
  <c r="AH34" i="11" s="1"/>
  <c r="AD26" i="11"/>
  <c r="AE26" i="11" s="1"/>
  <c r="AF26" i="11" s="1"/>
  <c r="AG26" i="11" s="1"/>
  <c r="AH26" i="11" s="1"/>
  <c r="F27" i="11"/>
  <c r="G27" i="11" s="1"/>
  <c r="F28" i="11"/>
  <c r="G28" i="11" s="1"/>
  <c r="F29" i="11"/>
  <c r="G29" i="11" s="1"/>
  <c r="F30" i="11"/>
  <c r="G30" i="11" s="1"/>
  <c r="F31" i="11"/>
  <c r="G31" i="11" s="1"/>
  <c r="F32" i="11"/>
  <c r="G32" i="11" s="1"/>
  <c r="F33" i="11"/>
  <c r="G33" i="11" s="1"/>
  <c r="F34" i="11"/>
  <c r="G34" i="11" s="1"/>
  <c r="F35" i="11"/>
  <c r="G35" i="11" s="1"/>
  <c r="E27" i="11"/>
  <c r="E28" i="11"/>
  <c r="E29" i="11"/>
  <c r="E30" i="11"/>
  <c r="E31" i="11"/>
  <c r="E32" i="11"/>
  <c r="E33" i="11"/>
  <c r="E34" i="11"/>
  <c r="E35" i="11"/>
  <c r="D27" i="11"/>
  <c r="D28" i="11"/>
  <c r="D29" i="11"/>
  <c r="D30" i="11"/>
  <c r="D31" i="11"/>
  <c r="D32" i="11"/>
  <c r="D33" i="11"/>
  <c r="D34" i="11"/>
  <c r="D35" i="11"/>
  <c r="C27" i="11"/>
  <c r="C28" i="11"/>
  <c r="C29" i="11"/>
  <c r="C30" i="11"/>
  <c r="C31" i="11"/>
  <c r="C32" i="11"/>
  <c r="C33" i="11"/>
  <c r="C34" i="11"/>
  <c r="C35" i="11"/>
  <c r="B27" i="11"/>
  <c r="B28" i="11"/>
  <c r="B29" i="11"/>
  <c r="B30" i="11"/>
  <c r="B31" i="11"/>
  <c r="B32" i="11"/>
  <c r="B33" i="11"/>
  <c r="B34" i="11"/>
  <c r="B35" i="11"/>
  <c r="AI26" i="11"/>
  <c r="U26" i="11"/>
  <c r="T26" i="11"/>
  <c r="S26" i="11"/>
  <c r="F26" i="11"/>
  <c r="G26" i="11" s="1"/>
  <c r="E26" i="11"/>
  <c r="D26" i="11"/>
  <c r="C26" i="11"/>
  <c r="B26" i="11"/>
  <c r="AL25" i="1"/>
  <c r="X25" i="1"/>
  <c r="W25" i="1"/>
  <c r="V25" i="1"/>
  <c r="E25" i="1"/>
  <c r="AG25" i="1"/>
  <c r="AH25" i="1" s="1"/>
  <c r="AI25" i="1" s="1"/>
  <c r="AJ25" i="1" s="1"/>
  <c r="AK25" i="1" s="1"/>
  <c r="D25" i="1"/>
  <c r="C25" i="1"/>
  <c r="B25" i="1"/>
  <c r="K151" i="12"/>
  <c r="K150" i="12"/>
  <c r="K149" i="12"/>
  <c r="I149" i="12"/>
  <c r="BU148" i="12"/>
  <c r="BT148" i="12"/>
  <c r="BS148" i="12"/>
  <c r="BR148" i="12"/>
  <c r="BQ148" i="12"/>
  <c r="BP148" i="12"/>
  <c r="BO148" i="12"/>
  <c r="BN148" i="12"/>
  <c r="BM148" i="12"/>
  <c r="BL148" i="12"/>
  <c r="BK148" i="12"/>
  <c r="BJ148" i="12"/>
  <c r="BH148" i="12"/>
  <c r="N147" i="12"/>
  <c r="O147" i="12" s="1"/>
  <c r="N146" i="12"/>
  <c r="O146" i="12" s="1"/>
  <c r="N145" i="12"/>
  <c r="O145" i="12" s="1"/>
  <c r="N144" i="12"/>
  <c r="O144" i="12" s="1"/>
  <c r="N143" i="12"/>
  <c r="O143" i="12" s="1"/>
  <c r="N142" i="12"/>
  <c r="O142" i="12" s="1"/>
  <c r="N141" i="12"/>
  <c r="O141" i="12" s="1"/>
  <c r="I141" i="12"/>
  <c r="N140" i="12"/>
  <c r="O140" i="12" s="1"/>
  <c r="N139" i="12"/>
  <c r="O139" i="12" s="1"/>
  <c r="I139" i="12"/>
  <c r="N138" i="12"/>
  <c r="O138" i="12" s="1"/>
  <c r="I138" i="12"/>
  <c r="F22" i="5" s="1"/>
  <c r="H22" i="5" s="1"/>
  <c r="N137" i="12"/>
  <c r="O137" i="12" s="1"/>
  <c r="N136" i="12"/>
  <c r="O136" i="12" s="1"/>
  <c r="I136" i="12"/>
  <c r="F26" i="5" s="1"/>
  <c r="H26" i="5" s="1"/>
  <c r="N135" i="12"/>
  <c r="O135" i="12" s="1"/>
  <c r="I135" i="12"/>
  <c r="N134" i="12"/>
  <c r="O134" i="12" s="1"/>
  <c r="I134" i="12"/>
  <c r="N133" i="12"/>
  <c r="O133" i="12" s="1"/>
  <c r="I133" i="12"/>
  <c r="N132" i="12"/>
  <c r="O132" i="12" s="1"/>
  <c r="N131" i="12"/>
  <c r="O131" i="12" s="1"/>
  <c r="N130" i="12"/>
  <c r="O130" i="12" s="1"/>
  <c r="N129" i="12"/>
  <c r="O129" i="12" s="1"/>
  <c r="N128" i="12"/>
  <c r="O128" i="12" s="1"/>
  <c r="N127" i="12"/>
  <c r="O127" i="12" s="1"/>
  <c r="I127" i="12"/>
  <c r="N126" i="12"/>
  <c r="O126" i="12" s="1"/>
  <c r="N125" i="12"/>
  <c r="O125" i="12" s="1"/>
  <c r="N124" i="12"/>
  <c r="O124" i="12" s="1"/>
  <c r="N123" i="12"/>
  <c r="O123" i="12" s="1"/>
  <c r="I123" i="12"/>
  <c r="N122" i="12"/>
  <c r="O122" i="12" s="1"/>
  <c r="N121" i="12"/>
  <c r="O121" i="12" s="1"/>
  <c r="N120" i="12"/>
  <c r="O120" i="12" s="1"/>
  <c r="N119" i="12"/>
  <c r="O119" i="12" s="1"/>
  <c r="I119" i="12"/>
  <c r="N118" i="12"/>
  <c r="O118" i="12" s="1"/>
  <c r="N117" i="12"/>
  <c r="O117" i="12" s="1"/>
  <c r="N116" i="12"/>
  <c r="O116" i="12" s="1"/>
  <c r="N115" i="12"/>
  <c r="O115" i="12" s="1"/>
  <c r="N114" i="12"/>
  <c r="O114" i="12" s="1"/>
  <c r="I114" i="12"/>
  <c r="N113" i="12"/>
  <c r="O113" i="12" s="1"/>
  <c r="I113" i="12"/>
  <c r="N112" i="12"/>
  <c r="O112" i="12" s="1"/>
  <c r="N111" i="12"/>
  <c r="O111" i="12" s="1"/>
  <c r="N110" i="12"/>
  <c r="O110" i="12" s="1"/>
  <c r="N109" i="12"/>
  <c r="O109" i="12" s="1"/>
  <c r="N108" i="12"/>
  <c r="O108" i="12" s="1"/>
  <c r="I108" i="12"/>
  <c r="N107" i="12"/>
  <c r="O107" i="12" s="1"/>
  <c r="N106" i="12"/>
  <c r="O106" i="12" s="1"/>
  <c r="N105" i="12"/>
  <c r="O105" i="12" s="1"/>
  <c r="I105" i="12"/>
  <c r="N104" i="12"/>
  <c r="O104" i="12" s="1"/>
  <c r="N103" i="12"/>
  <c r="O103" i="12" s="1"/>
  <c r="N102" i="12"/>
  <c r="O102" i="12" s="1"/>
  <c r="N101" i="12"/>
  <c r="O101" i="12" s="1"/>
  <c r="N100" i="12"/>
  <c r="O100" i="12" s="1"/>
  <c r="I100" i="12"/>
  <c r="N99" i="12"/>
  <c r="O99" i="12" s="1"/>
  <c r="N98" i="12"/>
  <c r="O98" i="12" s="1"/>
  <c r="I98" i="12"/>
  <c r="N97" i="12"/>
  <c r="O97" i="12"/>
  <c r="N96" i="12"/>
  <c r="O96" i="12" s="1"/>
  <c r="I96" i="12"/>
  <c r="N95" i="12"/>
  <c r="O95" i="12" s="1"/>
  <c r="N94" i="12"/>
  <c r="O94" i="12" s="1"/>
  <c r="I94" i="12"/>
  <c r="N93" i="12"/>
  <c r="O93" i="12" s="1"/>
  <c r="N92" i="12"/>
  <c r="O92" i="12" s="1"/>
  <c r="I92" i="12"/>
  <c r="N91" i="12"/>
  <c r="O91" i="12" s="1"/>
  <c r="N90" i="12"/>
  <c r="O90" i="12" s="1"/>
  <c r="N89" i="12"/>
  <c r="O89" i="12" s="1"/>
  <c r="N88" i="12"/>
  <c r="O88" i="12" s="1"/>
  <c r="I88" i="12"/>
  <c r="N87" i="12"/>
  <c r="O87" i="12" s="1"/>
  <c r="N86" i="12"/>
  <c r="O86" i="12" s="1"/>
  <c r="N85" i="12"/>
  <c r="O85" i="12" s="1"/>
  <c r="I85" i="12"/>
  <c r="N84" i="12"/>
  <c r="O84" i="12" s="1"/>
  <c r="N83" i="12"/>
  <c r="O83" i="12" s="1"/>
  <c r="N82" i="12"/>
  <c r="O82" i="12" s="1"/>
  <c r="I82" i="12"/>
  <c r="N81" i="12"/>
  <c r="O81" i="12" s="1"/>
  <c r="N80" i="12"/>
  <c r="O80" i="12" s="1"/>
  <c r="N79" i="12"/>
  <c r="O79" i="12" s="1"/>
  <c r="I79" i="12"/>
  <c r="N78" i="12"/>
  <c r="O78" i="12" s="1"/>
  <c r="N77" i="12"/>
  <c r="O77" i="12" s="1"/>
  <c r="N76" i="12"/>
  <c r="O76" i="12" s="1"/>
  <c r="I76" i="12"/>
  <c r="N75" i="12"/>
  <c r="O75" i="12" s="1"/>
  <c r="N74" i="12"/>
  <c r="O74" i="12" s="1"/>
  <c r="N73" i="12"/>
  <c r="O73" i="12" s="1"/>
  <c r="I73" i="12"/>
  <c r="Y72" i="12"/>
  <c r="N72" i="12"/>
  <c r="O72" i="12" s="1"/>
  <c r="Y71" i="12"/>
  <c r="N71" i="12"/>
  <c r="O71" i="12" s="1"/>
  <c r="Y70" i="12"/>
  <c r="N70" i="12"/>
  <c r="O70" i="12" s="1"/>
  <c r="I70" i="12"/>
  <c r="N69" i="12"/>
  <c r="O69" i="12" s="1"/>
  <c r="N68" i="12"/>
  <c r="O68" i="12" s="1"/>
  <c r="I68" i="12"/>
  <c r="Y67" i="12"/>
  <c r="N67" i="12"/>
  <c r="O67" i="12" s="1"/>
  <c r="Y66" i="12"/>
  <c r="N66" i="12"/>
  <c r="O66" i="12" s="1"/>
  <c r="Y65" i="12"/>
  <c r="N65" i="12"/>
  <c r="O65" i="12" s="1"/>
  <c r="Y64" i="12"/>
  <c r="N64" i="12"/>
  <c r="O64" i="12" s="1"/>
  <c r="Y63" i="12"/>
  <c r="N63" i="12"/>
  <c r="O63" i="12" s="1"/>
  <c r="I63" i="12"/>
  <c r="Y62" i="12"/>
  <c r="N62" i="12"/>
  <c r="O62" i="12" s="1"/>
  <c r="Y61" i="12"/>
  <c r="N61" i="12"/>
  <c r="O61" i="12" s="1"/>
  <c r="Y60" i="12"/>
  <c r="N60" i="12"/>
  <c r="O60" i="12" s="1"/>
  <c r="Y59" i="12"/>
  <c r="N59" i="12"/>
  <c r="O59" i="12" s="1"/>
  <c r="I59" i="12"/>
  <c r="Y58" i="12"/>
  <c r="N58" i="12"/>
  <c r="O58" i="12" s="1"/>
  <c r="Y57" i="12"/>
  <c r="N57" i="12"/>
  <c r="O57" i="12" s="1"/>
  <c r="Y56" i="12"/>
  <c r="N56" i="12"/>
  <c r="O56" i="12" s="1"/>
  <c r="Y55" i="12"/>
  <c r="N55" i="12"/>
  <c r="O55" i="12" s="1"/>
  <c r="Y54" i="12"/>
  <c r="N54" i="12"/>
  <c r="O54" i="12" s="1"/>
  <c r="Y53" i="12"/>
  <c r="N53" i="12"/>
  <c r="O53" i="12" s="1"/>
  <c r="Y52" i="12"/>
  <c r="N52" i="12"/>
  <c r="O52" i="12" s="1"/>
  <c r="Y51" i="12"/>
  <c r="N51" i="12"/>
  <c r="O51" i="12" s="1"/>
  <c r="I51" i="12"/>
  <c r="N50" i="12"/>
  <c r="O50" i="12" s="1"/>
  <c r="BB49" i="12"/>
  <c r="BA49" i="12"/>
  <c r="N49" i="12"/>
  <c r="O49" i="12" s="1"/>
  <c r="BB48" i="12"/>
  <c r="BA48" i="12"/>
  <c r="N48" i="12"/>
  <c r="O48" i="12" s="1"/>
  <c r="BB47" i="12"/>
  <c r="BA47" i="12"/>
  <c r="N47" i="12"/>
  <c r="O47" i="12" s="1"/>
  <c r="BB46" i="12"/>
  <c r="BA46" i="12"/>
  <c r="N46" i="12"/>
  <c r="O46" i="12" s="1"/>
  <c r="BB45" i="12"/>
  <c r="BA45" i="12"/>
  <c r="N45" i="12"/>
  <c r="O45" i="12" s="1"/>
  <c r="BB44" i="12"/>
  <c r="BA44" i="12"/>
  <c r="N44" i="12"/>
  <c r="O44" i="12" s="1"/>
  <c r="BB43" i="12"/>
  <c r="BA43" i="12"/>
  <c r="N43" i="12"/>
  <c r="O43" i="12" s="1"/>
  <c r="BB42" i="12"/>
  <c r="BA42" i="12"/>
  <c r="N42" i="12"/>
  <c r="O42" i="12" s="1"/>
  <c r="I42" i="12"/>
  <c r="N41" i="12"/>
  <c r="O41" i="12" s="1"/>
  <c r="N40" i="12"/>
  <c r="O40" i="12" s="1"/>
  <c r="I40" i="12"/>
  <c r="Y39" i="12"/>
  <c r="N39" i="12"/>
  <c r="O39" i="12" s="1"/>
  <c r="Y38" i="12"/>
  <c r="N38" i="12"/>
  <c r="O38" i="12" s="1"/>
  <c r="BB37" i="12"/>
  <c r="Y37" i="12"/>
  <c r="N37" i="12"/>
  <c r="O37" i="12" s="1"/>
  <c r="I37" i="12"/>
  <c r="N36" i="12"/>
  <c r="O36" i="12" s="1"/>
  <c r="N35" i="12"/>
  <c r="O35" i="12" s="1"/>
  <c r="N34" i="12"/>
  <c r="O34" i="12" s="1"/>
  <c r="Y33" i="12"/>
  <c r="N33" i="12"/>
  <c r="O33" i="12" s="1"/>
  <c r="I33" i="12"/>
  <c r="BB32" i="12"/>
  <c r="BA32" i="12"/>
  <c r="Y32" i="12"/>
  <c r="N32" i="12"/>
  <c r="O32" i="12" s="1"/>
  <c r="BB31" i="12"/>
  <c r="BA31" i="12"/>
  <c r="Y31" i="12"/>
  <c r="N31" i="12"/>
  <c r="O31" i="12" s="1"/>
  <c r="I31" i="12"/>
  <c r="Y30" i="12"/>
  <c r="N30" i="12"/>
  <c r="O30" i="12" s="1"/>
  <c r="BB29" i="12"/>
  <c r="BA29" i="12"/>
  <c r="Y29" i="12"/>
  <c r="N29" i="12"/>
  <c r="O29" i="12" s="1"/>
  <c r="BB28" i="12"/>
  <c r="BA28" i="12"/>
  <c r="Y28" i="12"/>
  <c r="N28" i="12"/>
  <c r="O28" i="12" s="1"/>
  <c r="BB27" i="12"/>
  <c r="BA27" i="12"/>
  <c r="Y27" i="12"/>
  <c r="N27" i="12"/>
  <c r="O27" i="12" s="1"/>
  <c r="I27" i="12"/>
  <c r="Y26" i="12"/>
  <c r="N26" i="12"/>
  <c r="O26" i="12" s="1"/>
  <c r="BB25" i="12"/>
  <c r="BA25" i="12"/>
  <c r="Y25" i="12"/>
  <c r="N25" i="12"/>
  <c r="O25" i="12" s="1"/>
  <c r="BB24" i="12"/>
  <c r="BA24" i="12"/>
  <c r="Y24" i="12"/>
  <c r="N24" i="12"/>
  <c r="O24" i="12" s="1"/>
  <c r="BB23" i="12"/>
  <c r="BA23" i="12"/>
  <c r="N23" i="12"/>
  <c r="O23" i="12" s="1"/>
  <c r="BB22" i="12"/>
  <c r="BA22" i="12"/>
  <c r="N22" i="12"/>
  <c r="O22" i="12" s="1"/>
  <c r="I22" i="12"/>
  <c r="Y21" i="12"/>
  <c r="N21" i="12"/>
  <c r="O21" i="12" s="1"/>
  <c r="BB20" i="12"/>
  <c r="BA20" i="12"/>
  <c r="Y20" i="12"/>
  <c r="N20" i="12"/>
  <c r="O20" i="12" s="1"/>
  <c r="BB19" i="12"/>
  <c r="BA19" i="12"/>
  <c r="Y19" i="12"/>
  <c r="N19" i="12"/>
  <c r="O19" i="12" s="1"/>
  <c r="BB18" i="12"/>
  <c r="BA18" i="12"/>
  <c r="Y18" i="12"/>
  <c r="N18" i="12"/>
  <c r="O18" i="12" s="1"/>
  <c r="BB17" i="12"/>
  <c r="BA17" i="12"/>
  <c r="Y17" i="12"/>
  <c r="N17" i="12"/>
  <c r="O17" i="12" s="1"/>
  <c r="BB16" i="12"/>
  <c r="BA16" i="12"/>
  <c r="N16" i="12"/>
  <c r="O16" i="12" s="1"/>
  <c r="BB15" i="12"/>
  <c r="BA15" i="12"/>
  <c r="N15" i="12"/>
  <c r="O15" i="12" s="1"/>
  <c r="I15" i="12"/>
  <c r="BB14" i="12"/>
  <c r="BA14" i="12"/>
  <c r="Y14" i="12"/>
  <c r="N14" i="12"/>
  <c r="O14" i="12" s="1"/>
  <c r="BB13" i="12"/>
  <c r="BA13" i="12"/>
  <c r="Y13" i="12"/>
  <c r="N13" i="12"/>
  <c r="O13" i="12" s="1"/>
  <c r="BB12" i="12"/>
  <c r="BA12" i="12"/>
  <c r="Y12" i="12"/>
  <c r="N12" i="12"/>
  <c r="O12" i="12" s="1"/>
  <c r="BB11" i="12"/>
  <c r="BA11" i="12"/>
  <c r="Y11" i="12"/>
  <c r="N11" i="12"/>
  <c r="O11" i="12" s="1"/>
  <c r="BB10" i="12"/>
  <c r="BA10" i="12"/>
  <c r="Y10" i="12"/>
  <c r="N10" i="12"/>
  <c r="O10" i="12" s="1"/>
  <c r="BB9" i="12"/>
  <c r="BA9" i="12"/>
  <c r="Y9" i="12"/>
  <c r="N9" i="12"/>
  <c r="O9" i="12" s="1"/>
  <c r="BB8" i="12"/>
  <c r="BA8" i="12"/>
  <c r="Y8" i="12"/>
  <c r="N8" i="12"/>
  <c r="O8" i="12" s="1"/>
  <c r="BB7" i="12"/>
  <c r="BA7" i="12"/>
  <c r="Y7" i="12"/>
  <c r="N7" i="12"/>
  <c r="O7" i="12" s="1"/>
  <c r="BB6" i="12"/>
  <c r="BA6" i="12"/>
  <c r="Y6" i="12"/>
  <c r="N6" i="12"/>
  <c r="O6" i="12" s="1"/>
  <c r="BB5" i="12"/>
  <c r="BA5" i="12"/>
  <c r="Y5" i="12"/>
  <c r="N5" i="12"/>
  <c r="O5" i="12" s="1"/>
  <c r="I5" i="12"/>
  <c r="B5" i="12"/>
  <c r="B6" i="12" s="1"/>
  <c r="BB4" i="12"/>
  <c r="BA4" i="12"/>
  <c r="N4" i="12"/>
  <c r="O4" i="12" s="1"/>
  <c r="A27" i="11" l="1"/>
  <c r="B7" i="12"/>
  <c r="A26" i="11"/>
  <c r="A28" i="11" l="1"/>
  <c r="B8" i="12"/>
  <c r="A29" i="11" l="1"/>
  <c r="B9" i="12"/>
  <c r="A30" i="11" l="1"/>
  <c r="B10" i="12"/>
  <c r="A31" i="11" l="1"/>
  <c r="B11" i="12"/>
  <c r="A32" i="11" l="1"/>
  <c r="B12" i="12"/>
  <c r="A33" i="11" l="1"/>
  <c r="B13" i="12"/>
  <c r="B14" i="12" l="1"/>
  <c r="A34" i="11"/>
  <c r="A35" i="11" l="1"/>
  <c r="B15" i="12"/>
  <c r="A13" i="1" l="1"/>
  <c r="B16" i="12"/>
  <c r="B17" i="12" l="1"/>
  <c r="A14" i="1"/>
  <c r="A15" i="1" l="1"/>
  <c r="B18" i="12"/>
  <c r="B19" i="12" l="1"/>
  <c r="A16" i="1"/>
  <c r="B20" i="12" l="1"/>
  <c r="A21" i="10"/>
  <c r="B21" i="12" l="1"/>
  <c r="A22" i="10"/>
  <c r="B22" i="12" l="1"/>
  <c r="A23" i="10"/>
  <c r="B23" i="12" l="1"/>
  <c r="A5" i="1"/>
  <c r="B24" i="12" l="1"/>
  <c r="A6" i="1"/>
  <c r="B25" i="12" l="1"/>
  <c r="A5" i="10"/>
  <c r="B26" i="12" l="1"/>
  <c r="A6" i="10"/>
  <c r="B27" i="12" l="1"/>
  <c r="A7" i="10"/>
  <c r="B28" i="12" l="1"/>
  <c r="A14" i="10"/>
  <c r="B29" i="12" l="1"/>
  <c r="A15" i="10"/>
  <c r="B30" i="12" l="1"/>
  <c r="A16" i="10"/>
  <c r="B31" i="12" l="1"/>
  <c r="A17" i="10"/>
  <c r="B32" i="12" l="1"/>
  <c r="A31" i="10"/>
  <c r="B33" i="12" l="1"/>
  <c r="A32" i="10"/>
  <c r="A8" i="10" l="1"/>
  <c r="B34" i="12"/>
  <c r="A9" i="10" s="1"/>
  <c r="B35" i="12"/>
  <c r="B36" i="12" l="1"/>
  <c r="A10" i="10"/>
  <c r="B37" i="12" l="1"/>
  <c r="A11" i="10"/>
  <c r="A36" i="10" l="1"/>
  <c r="B38" i="12"/>
  <c r="B39" i="12" l="1"/>
  <c r="A37" i="10"/>
  <c r="B40" i="12" l="1"/>
  <c r="A38" i="10"/>
  <c r="A26" i="13" l="1"/>
  <c r="B41" i="12"/>
  <c r="B42" i="12" l="1"/>
  <c r="A27" i="13"/>
  <c r="B43" i="12" l="1"/>
  <c r="A31" i="13"/>
  <c r="B44" i="12" l="1"/>
  <c r="A32" i="13"/>
  <c r="B45" i="12" l="1"/>
  <c r="A33" i="13"/>
  <c r="B46" i="12" l="1"/>
  <c r="A34" i="13"/>
  <c r="B47" i="12" l="1"/>
  <c r="A35" i="13"/>
  <c r="B48" i="12" l="1"/>
  <c r="A36" i="13"/>
  <c r="B49" i="12" l="1"/>
  <c r="A37" i="13"/>
  <c r="B50" i="12" l="1"/>
  <c r="A38" i="13"/>
  <c r="B51" i="12" l="1"/>
  <c r="A5" i="13"/>
  <c r="B52" i="12" l="1"/>
  <c r="A59" i="4"/>
  <c r="B53" i="12" l="1"/>
  <c r="A60" i="4"/>
  <c r="B54" i="12" l="1"/>
  <c r="A61" i="4"/>
  <c r="B55" i="12" l="1"/>
  <c r="A62" i="4"/>
  <c r="B56" i="12" l="1"/>
  <c r="A63" i="4"/>
  <c r="B57" i="12" l="1"/>
  <c r="A64" i="4"/>
  <c r="B58" i="12" l="1"/>
  <c r="A65" i="4"/>
  <c r="B59" i="12" l="1"/>
  <c r="A66" i="4"/>
  <c r="B60" i="12" l="1"/>
  <c r="A67" i="4"/>
  <c r="B61" i="12" l="1"/>
  <c r="A68" i="4"/>
  <c r="B62" i="12" l="1"/>
  <c r="A69" i="4"/>
  <c r="B63" i="12" l="1"/>
  <c r="A70" i="4"/>
  <c r="B64" i="12" l="1"/>
  <c r="A17" i="4"/>
  <c r="B65" i="12" l="1"/>
  <c r="A18" i="4"/>
  <c r="B66" i="12" l="1"/>
  <c r="A19" i="4"/>
  <c r="B67" i="12" l="1"/>
  <c r="A20" i="4"/>
  <c r="B68" i="12" l="1"/>
  <c r="A21" i="4"/>
  <c r="B69" i="12" l="1"/>
  <c r="A22" i="4"/>
  <c r="B70" i="12" l="1"/>
  <c r="A23" i="4"/>
  <c r="B71" i="12" l="1"/>
  <c r="A24" i="4"/>
  <c r="A25" i="4" l="1"/>
  <c r="B72" i="12"/>
  <c r="B73" i="12" l="1"/>
  <c r="A26" i="4"/>
  <c r="B74" i="12" l="1"/>
  <c r="A50" i="4"/>
  <c r="A51" i="4" l="1"/>
  <c r="B75" i="12"/>
  <c r="B76" i="12" l="1"/>
  <c r="A52" i="4"/>
  <c r="B77" i="12" l="1"/>
  <c r="A53" i="4"/>
  <c r="B78" i="12" l="1"/>
  <c r="A54" i="4"/>
  <c r="B79" i="12" l="1"/>
  <c r="A55" i="4"/>
  <c r="B80" i="12" l="1"/>
  <c r="A31" i="4"/>
  <c r="B81" i="12" l="1"/>
  <c r="A32" i="4"/>
  <c r="B82" i="12" l="1"/>
  <c r="A33" i="4"/>
  <c r="B83" i="12" l="1"/>
  <c r="A34" i="4"/>
  <c r="B84" i="12" l="1"/>
  <c r="A35" i="4"/>
  <c r="B85" i="12" l="1"/>
  <c r="A36" i="4"/>
  <c r="A37" i="4" l="1"/>
  <c r="B86" i="12"/>
  <c r="B87" i="12" l="1"/>
  <c r="A38" i="4"/>
  <c r="B88" i="12" l="1"/>
  <c r="A27" i="4"/>
  <c r="B89" i="12" l="1"/>
  <c r="A39" i="4"/>
  <c r="A40" i="4" l="1"/>
  <c r="B90" i="12"/>
  <c r="B91" i="12" l="1"/>
  <c r="A41" i="4"/>
  <c r="B92" i="12" l="1"/>
  <c r="A42" i="4"/>
  <c r="B93" i="12" l="1"/>
  <c r="A43" i="4"/>
  <c r="B94" i="12" l="1"/>
  <c r="A44" i="4"/>
  <c r="B95" i="12" l="1"/>
  <c r="A71" i="4"/>
  <c r="B96" i="12" l="1"/>
  <c r="A72" i="4"/>
  <c r="B97" i="12" l="1"/>
  <c r="A8" i="4"/>
  <c r="B98" i="12" l="1"/>
  <c r="A9" i="4"/>
  <c r="B99" i="12" l="1"/>
  <c r="A73" i="4"/>
  <c r="B100" i="12" l="1"/>
  <c r="A74" i="4"/>
  <c r="A45" i="4" l="1"/>
  <c r="B101" i="12"/>
  <c r="A46" i="4" l="1"/>
  <c r="B102" i="12"/>
  <c r="A56" i="4" l="1"/>
  <c r="B103" i="12"/>
  <c r="B104" i="12" l="1"/>
  <c r="A75" i="4"/>
  <c r="B105" i="12" l="1"/>
  <c r="A47" i="4"/>
  <c r="B106" i="12" l="1"/>
  <c r="A76" i="4"/>
  <c r="B107" i="12" l="1"/>
  <c r="A77" i="4"/>
  <c r="B108" i="12" l="1"/>
  <c r="A78" i="4"/>
  <c r="B109" i="12" l="1"/>
  <c r="A79" i="4"/>
  <c r="B110" i="12" l="1"/>
  <c r="A80" i="4"/>
  <c r="B111" i="12" l="1"/>
  <c r="A81" i="4"/>
  <c r="B112" i="12" l="1"/>
  <c r="A28" i="4"/>
  <c r="B113" i="12" l="1"/>
  <c r="A10" i="4"/>
  <c r="B114" i="12" l="1"/>
  <c r="A11" i="4"/>
  <c r="B115" i="12" l="1"/>
  <c r="A41" i="1"/>
  <c r="B116" i="12" l="1"/>
  <c r="A42" i="1"/>
  <c r="B117" i="12" l="1"/>
  <c r="A43" i="1"/>
  <c r="A44" i="1" l="1"/>
  <c r="B118" i="12"/>
  <c r="B119" i="12" l="1"/>
  <c r="A45" i="1"/>
  <c r="B120" i="12" l="1"/>
  <c r="A26" i="1"/>
  <c r="B121" i="12" l="1"/>
  <c r="A27" i="1"/>
  <c r="B122" i="12" l="1"/>
  <c r="A28" i="1"/>
  <c r="B123" i="12" l="1"/>
  <c r="A29" i="1"/>
  <c r="A30" i="1" l="1"/>
  <c r="B124" i="12"/>
  <c r="A31" i="1" l="1"/>
  <c r="B125" i="12"/>
  <c r="B126" i="12" l="1"/>
  <c r="A32" i="1"/>
  <c r="B127" i="12" l="1"/>
  <c r="A33" i="1"/>
  <c r="B128" i="12" l="1"/>
  <c r="A34" i="1"/>
  <c r="B129" i="12" l="1"/>
  <c r="A35" i="1"/>
  <c r="B130" i="12" l="1"/>
  <c r="A36" i="1"/>
  <c r="B131" i="12" l="1"/>
  <c r="A37" i="1"/>
  <c r="B132" i="12" l="1"/>
  <c r="A38" i="1"/>
  <c r="A46" i="1" l="1"/>
  <c r="B133" i="12"/>
  <c r="B134" i="12" l="1"/>
  <c r="A17" i="5"/>
  <c r="B135" i="12" l="1"/>
  <c r="A8" i="5"/>
  <c r="B136" i="12" l="1"/>
  <c r="A21" i="5"/>
  <c r="A26" i="5" l="1"/>
  <c r="B137" i="12"/>
  <c r="B138" i="12" l="1"/>
  <c r="A27" i="5"/>
  <c r="B139" i="12" l="1"/>
  <c r="A22" i="5"/>
  <c r="A17" i="6" l="1"/>
  <c r="B140" i="12"/>
  <c r="B141" i="12" l="1"/>
  <c r="A18" i="6"/>
  <c r="B142" i="12" l="1"/>
  <c r="A21" i="6"/>
  <c r="B143" i="12" l="1"/>
  <c r="A22" i="6"/>
  <c r="A23" i="6" l="1"/>
  <c r="B144" i="12"/>
  <c r="B145" i="12" l="1"/>
  <c r="A24" i="6"/>
  <c r="B146" i="12" l="1"/>
  <c r="A25" i="6"/>
  <c r="A26" i="6" l="1"/>
  <c r="B147" i="12"/>
  <c r="A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tc={46DE92DE-710B-684F-8E5B-1B1E20426EFF}</author>
    <author>Microsoft Office User</author>
    <author>EGAT</author>
  </authors>
  <commentList>
    <comment ref="L2" authorId="0" shapeId="0" xr:uid="{46DE92DE-710B-684F-8E5B-1B1E20426EFF}">
      <text>
        <t>[Threaded comment]
Your version of Excel allows you to read this threaded comment; however, any edits to it will get removed if the file is opened in a newer version of Excel. Learn more: https://go.microsoft.com/fwlink/?linkid=870924
Comment:
    วันแรกเริ่มโรงไฟฟ้า</t>
      </text>
    </comment>
    <comment ref="BX21" authorId="1" shapeId="0" xr:uid="{DA3F4826-906E-AD4A-A176-FDCE2D4F05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BPK-C50
</t>
        </r>
        <r>
          <rPr>
            <sz val="10"/>
            <color rgb="FF000000"/>
            <rFont val="Calibri"/>
            <family val="2"/>
            <scheme val="minor"/>
          </rPr>
          <t>BPK-C51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BPK-C52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X26" authorId="1" shapeId="0" xr:uid="{ECC0EFA6-3974-7B4E-BC36-D33CA5F36FE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SB-C30
</t>
        </r>
        <r>
          <rPr>
            <sz val="10"/>
            <color rgb="FF000000"/>
            <rFont val="Calibri"/>
            <family val="2"/>
            <scheme val="minor"/>
          </rPr>
          <t>SB-C31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SB-C32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X29" authorId="1" shapeId="0" xr:uid="{B79DF5B9-9693-AC46-9F0D-2ECD514872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WN-C30
</t>
        </r>
        <r>
          <rPr>
            <sz val="10"/>
            <color rgb="FF000000"/>
            <rFont val="Calibri"/>
            <family val="2"/>
            <scheme val="minor"/>
          </rPr>
          <t xml:space="preserve">WN-C31
</t>
        </r>
        <r>
          <rPr>
            <sz val="10"/>
            <color rgb="FF000000"/>
            <rFont val="Calibri"/>
            <family val="2"/>
            <scheme val="minor"/>
          </rPr>
          <t>WN-C32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X30" authorId="1" shapeId="0" xr:uid="{F2B4AE5F-F99E-BE43-9126-523E6C15AA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WN-C40
</t>
        </r>
        <r>
          <rPr>
            <sz val="10"/>
            <color rgb="FF000000"/>
            <rFont val="Calibri"/>
            <family val="2"/>
            <scheme val="minor"/>
          </rPr>
          <t>WN-C41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WN-C42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X31" authorId="1" shapeId="0" xr:uid="{9FFFCE81-BA54-5F48-9831-543B3C85A60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NPO-C10
</t>
        </r>
        <r>
          <rPr>
            <sz val="10"/>
            <color rgb="FF000000"/>
            <rFont val="Calibri"/>
            <family val="2"/>
            <scheme val="minor"/>
          </rPr>
          <t>NPO-C11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NPO-C12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X32" authorId="1" shapeId="0" xr:uid="{9D1F2F0C-1248-2B4E-AE55-6279C2F1C42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NPO-C20
</t>
        </r>
        <r>
          <rPr>
            <sz val="10"/>
            <color rgb="FF000000"/>
            <rFont val="Calibri"/>
            <family val="2"/>
            <scheme val="minor"/>
          </rPr>
          <t>NPO-C21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NPO-C22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X33" authorId="1" shapeId="0" xr:uid="{1EEAFA11-E0E7-1C4B-9AB8-032BE08590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NB-C10
</t>
        </r>
        <r>
          <rPr>
            <sz val="10"/>
            <color rgb="FF000000"/>
            <rFont val="Calibri"/>
            <family val="2"/>
            <scheme val="minor"/>
          </rPr>
          <t>NB-C11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NB-C12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X34" authorId="1" shapeId="0" xr:uid="{80103D21-7B69-F64A-B024-9923288943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NB-C21
</t>
        </r>
        <r>
          <rPr>
            <sz val="10"/>
            <color rgb="FF000000"/>
            <rFont val="Calibri"/>
            <family val="2"/>
            <scheme val="minor"/>
          </rPr>
          <t>NB-C22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X37" authorId="1" shapeId="0" xr:uid="{2572A657-0685-5A45-ABD4-79B1BAF505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CHN-C10
</t>
        </r>
        <r>
          <rPr>
            <sz val="10"/>
            <color rgb="FF000000"/>
            <rFont val="Tahoma"/>
            <family val="2"/>
          </rPr>
          <t xml:space="preserve">CHN-C11
</t>
        </r>
        <r>
          <rPr>
            <sz val="10"/>
            <color rgb="FF000000"/>
            <rFont val="Tahoma"/>
            <family val="2"/>
          </rPr>
          <t>CHN-C12</t>
        </r>
      </text>
    </comment>
    <comment ref="H77" authorId="2" shapeId="0" xr:uid="{E8007B92-5926-47A3-8CFA-23514AF6DD24}">
      <text>
        <r>
          <rPr>
            <b/>
            <sz val="9"/>
            <color indexed="81"/>
            <rFont val="Tahoma"/>
            <family val="2"/>
          </rPr>
          <t>EGAT:</t>
        </r>
        <r>
          <rPr>
            <sz val="9"/>
            <color indexed="81"/>
            <rFont val="Tahoma"/>
            <family val="2"/>
          </rPr>
          <t xml:space="preserve">
Renovation เพิ่มกำลังการผลิตจาก 24 MW เป็น 28 MW</t>
        </r>
      </text>
    </comment>
    <comment ref="L77" authorId="2" shapeId="0" xr:uid="{BA700229-BDA6-4533-8CBC-BE2C44BA9590}">
      <text>
        <r>
          <rPr>
            <b/>
            <sz val="9"/>
            <color indexed="81"/>
            <rFont val="Tahoma"/>
            <family val="2"/>
          </rPr>
          <t>EGAT:</t>
        </r>
        <r>
          <rPr>
            <sz val="9"/>
            <color indexed="81"/>
            <rFont val="Tahoma"/>
            <family val="2"/>
          </rPr>
          <t xml:space="preserve">
Renovation แล้วเสร็จ เริ่ม COD 11 ก.ค. 59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supakorn</author>
  </authors>
  <commentList>
    <comment ref="K1" authorId="0" shapeId="0" xr:uid="{19D9A9E2-B226-4867-8597-DD26F2DCED48}">
      <text>
        <r>
          <rPr>
            <b/>
            <sz val="9"/>
            <color indexed="81"/>
            <rFont val="Tahoma"/>
            <charset val="1"/>
          </rPr>
          <t xml:space="preserve">supakorn: 
</t>
        </r>
        <r>
          <rPr>
            <sz val="9"/>
            <color indexed="81"/>
            <rFont val="Tahoma"/>
            <family val="2"/>
          </rPr>
          <t>เป็นข้อมูลส่วนของไฟฟ้าเอกชน แยกเป็นประเภทสัญญา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" authorId="0" shapeId="0" xr:uid="{FF73D7EB-CE7A-46FC-A78A-279D375983E2}">
      <text>
        <r>
          <rPr>
            <b/>
            <sz val="9"/>
            <color indexed="81"/>
            <rFont val="Tahoma"/>
            <family val="2"/>
          </rPr>
          <t>supakorn:</t>
        </r>
        <r>
          <rPr>
            <sz val="9"/>
            <color indexed="81"/>
            <rFont val="Tahoma"/>
            <family val="2"/>
          </rPr>
          <t xml:space="preserve">
จัดลำดับความสำคัญของต้นทุนต่ำสุดโรงไฟฟ้า เลื่ยงเป็นตัวเลข 1-0</t>
        </r>
      </text>
    </comment>
    <comment ref="BM1" authorId="0" shapeId="0" xr:uid="{E57CD759-880B-4977-B13E-291B24616472}">
      <text>
        <r>
          <rPr>
            <b/>
            <sz val="9"/>
            <color indexed="81"/>
            <rFont val="Tahoma"/>
            <family val="2"/>
          </rPr>
          <t>supakorn
ใช้เวลา start-up กี่ ชม.</t>
        </r>
      </text>
    </comment>
    <comment ref="BN1" authorId="0" shapeId="0" xr:uid="{93BEFEEB-0653-4457-AFE0-BB25868E9367}">
      <text>
        <r>
          <rPr>
            <b/>
            <sz val="9"/>
            <color indexed="81"/>
            <rFont val="Tahoma"/>
            <family val="2"/>
          </rPr>
          <t>supakorn:</t>
        </r>
        <r>
          <rPr>
            <sz val="9"/>
            <color indexed="81"/>
            <rFont val="Tahoma"/>
            <family val="2"/>
          </rPr>
          <t xml:space="preserve">
โรงไฟฟ้ามีแผนรันต่อเนื่อง กี่ชั่วโมง เช่น 1 ปีครึ่ง เท่ากับ 13140 hr</t>
        </r>
      </text>
    </comment>
    <comment ref="BO1" authorId="0" shapeId="0" xr:uid="{A0311A0F-A63C-473A-B509-E0EAC0D232D3}">
      <text>
        <r>
          <rPr>
            <b/>
            <sz val="9"/>
            <color indexed="81"/>
            <rFont val="Tahoma"/>
            <family val="2"/>
          </rPr>
          <t>supakorn:</t>
        </r>
        <r>
          <rPr>
            <sz val="9"/>
            <color indexed="81"/>
            <rFont val="Tahoma"/>
            <family val="2"/>
          </rPr>
          <t xml:space="preserve">
Sm,im,t</t>
        </r>
      </text>
    </comment>
    <comment ref="BP1" authorId="0" shapeId="0" xr:uid="{557393A1-93C4-498E-8299-7EA10E62E76F}">
      <text>
        <r>
          <rPr>
            <b/>
            <sz val="9"/>
            <color indexed="81"/>
            <rFont val="Tahoma"/>
            <family val="2"/>
          </rPr>
          <t>supakorn:</t>
        </r>
        <r>
          <rPr>
            <sz val="9"/>
            <color indexed="81"/>
            <rFont val="Tahoma"/>
            <family val="2"/>
          </rPr>
          <t xml:space="preserve">
ต้นทุนหน่วยไฟฟ้าสำรองพร้อมขึ้น Rm,im,t</t>
        </r>
      </text>
    </comment>
    <comment ref="BQ1" authorId="0" shapeId="0" xr:uid="{F4940EAE-4811-4F24-90F4-5B55A4CC63B0}">
      <text>
        <r>
          <rPr>
            <b/>
            <sz val="9"/>
            <color indexed="81"/>
            <rFont val="Tahoma"/>
            <family val="2"/>
          </rPr>
          <t>supakorn:</t>
        </r>
        <r>
          <rPr>
            <sz val="9"/>
            <color indexed="81"/>
            <rFont val="Tahoma"/>
            <family val="2"/>
          </rPr>
          <t xml:space="preserve">
ค่าบริการ เช่นค่าดูแลสายส่ง ค่าดูแลมิเตอร์ 
regm,im,t</t>
        </r>
      </text>
    </comment>
    <comment ref="U2" authorId="0" shapeId="0" xr:uid="{04FAA6C3-AF72-4C8C-BC1D-B3A29E2A7F23}">
      <text>
        <r>
          <rPr>
            <b/>
            <sz val="9"/>
            <color indexed="81"/>
            <rFont val="Tahoma"/>
            <family val="2"/>
          </rPr>
          <t>supakorn:</t>
        </r>
        <r>
          <rPr>
            <sz val="9"/>
            <color indexed="81"/>
            <rFont val="Tahoma"/>
            <family val="2"/>
          </rPr>
          <t xml:space="preserve">
ยังไม่ทราบสถานะที่ชัดเจน ว่ายังพร้อม รัน หรือ ปลดแล้ว หรือยังมีค่าซ่อมบำรุงรักษาอยู่ </t>
        </r>
      </text>
    </comment>
    <comment ref="AZ5" authorId="0" shapeId="0" xr:uid="{50B5C12E-2DAD-4487-B36F-3FA31E03E997}">
      <text>
        <r>
          <rPr>
            <b/>
            <sz val="9"/>
            <color indexed="81"/>
            <rFont val="Tahoma"/>
          </rPr>
          <t>supakorn:</t>
        </r>
        <r>
          <rPr>
            <sz val="9"/>
            <color indexed="81"/>
            <rFont val="Tahoma"/>
          </rPr>
          <t xml:space="preserve">
baht/scf
</t>
        </r>
      </text>
    </comment>
    <comment ref="AZ25" authorId="0" shapeId="0" xr:uid="{6A410DA3-A7A5-4C21-9077-CA27A836BEE6}">
      <text>
        <r>
          <rPr>
            <b/>
            <sz val="9"/>
            <color indexed="81"/>
            <rFont val="Tahoma"/>
          </rPr>
          <t>supakorn:</t>
        </r>
        <r>
          <rPr>
            <sz val="9"/>
            <color indexed="81"/>
            <rFont val="Tahoma"/>
          </rPr>
          <t xml:space="preserve">
baht/kg</t>
        </r>
      </text>
    </comment>
    <comment ref="AZ26" authorId="0" shapeId="0" xr:uid="{F1E90C62-ADA8-4A67-8461-36FC7D5F29FF}">
      <text>
        <r>
          <rPr>
            <b/>
            <sz val="9"/>
            <color indexed="81"/>
            <rFont val="Tahoma"/>
          </rPr>
          <t>supakorn:</t>
        </r>
        <r>
          <rPr>
            <sz val="9"/>
            <color indexed="81"/>
            <rFont val="Tahoma"/>
          </rPr>
          <t xml:space="preserve">
Baht/lite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supakorn</author>
  </authors>
  <commentList>
    <comment ref="AO26" authorId="0" shapeId="0" xr:uid="{80B8E983-5402-4DBA-8717-EC3CD93485AD}">
      <text>
        <r>
          <rPr>
            <b/>
            <sz val="9"/>
            <color indexed="81"/>
            <rFont val="Tahoma"/>
          </rPr>
          <t>supakorn:</t>
        </r>
        <r>
          <rPr>
            <sz val="9"/>
            <color indexed="81"/>
            <rFont val="Tahoma"/>
          </rPr>
          <t xml:space="preserve">
45  บาท/ GJ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supakorn</author>
  </authors>
  <commentList>
    <comment ref="BI2" authorId="0" shapeId="0" xr:uid="{AA1B98BA-F3C6-4C88-AFC2-CFADB09222BB}">
      <text>
        <r>
          <rPr>
            <b/>
            <sz val="9"/>
            <color indexed="81"/>
            <rFont val="Tahoma"/>
            <family val="2"/>
          </rPr>
          <t>supakorn:</t>
        </r>
        <r>
          <rPr>
            <sz val="9"/>
            <color indexed="81"/>
            <rFont val="Tahoma"/>
            <family val="2"/>
          </rPr>
          <t xml:space="preserve">
แหล่งเชื้อเพลิง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supakorn</author>
  </authors>
  <commentList>
    <comment ref="X2" authorId="0" shapeId="0" xr:uid="{08CCDEB2-613B-42C0-81E7-6B72AD1A84F2}">
      <text>
        <r>
          <rPr>
            <b/>
            <sz val="9"/>
            <color indexed="81"/>
            <rFont val="Tahoma"/>
            <family val="2"/>
          </rPr>
          <t>supakorn:</t>
        </r>
        <r>
          <rPr>
            <sz val="9"/>
            <color indexed="81"/>
            <rFont val="Tahoma"/>
            <family val="2"/>
          </rPr>
          <t xml:space="preserve">
demand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supakorn</author>
  </authors>
  <commentList>
    <comment ref="AR3" authorId="0" shapeId="0" xr:uid="{F40DA774-D49D-4762-8913-0276B57A61AE}">
      <text>
        <r>
          <rPr>
            <b/>
            <sz val="9"/>
            <color indexed="81"/>
            <rFont val="Tahoma"/>
            <family val="2"/>
          </rPr>
          <t>supakorn:</t>
        </r>
        <r>
          <rPr>
            <sz val="9"/>
            <color indexed="81"/>
            <rFont val="Tahoma"/>
            <family val="2"/>
          </rPr>
          <t xml:space="preserve">
Porwer ratio</t>
        </r>
      </text>
    </comment>
  </commentList>
</comments>
</file>

<file path=xl/sharedStrings.xml><?xml version="1.0" encoding="utf-8"?>
<sst xmlns="http://schemas.openxmlformats.org/spreadsheetml/2006/main" count="3675" uniqueCount="1164">
  <si>
    <t>Order</t>
  </si>
  <si>
    <t>Unit Name</t>
  </si>
  <si>
    <t>Unit Code</t>
  </si>
  <si>
    <t>IPP</t>
  </si>
  <si>
    <t>SPP</t>
  </si>
  <si>
    <t>VSPP</t>
  </si>
  <si>
    <t>Firm</t>
  </si>
  <si>
    <t>Non-Firm</t>
  </si>
  <si>
    <t>Merit Order</t>
  </si>
  <si>
    <t>(must-take/must run)</t>
  </si>
  <si>
    <t>Name</t>
  </si>
  <si>
    <t>kV</t>
  </si>
  <si>
    <t>Capacity [kVA]</t>
  </si>
  <si>
    <t>Transmission Line</t>
  </si>
  <si>
    <t>at 100%</t>
  </si>
  <si>
    <t>at 90%</t>
  </si>
  <si>
    <t>at 75%</t>
  </si>
  <si>
    <t>at 60%</t>
  </si>
  <si>
    <t>at 50%</t>
  </si>
  <si>
    <t>[kJ/kWh]</t>
  </si>
  <si>
    <t>Gross Heat Rate</t>
  </si>
  <si>
    <t>Net Heat Rate</t>
  </si>
  <si>
    <t>Diesel Oil</t>
  </si>
  <si>
    <t>Bunker Oil</t>
  </si>
  <si>
    <t>LPG</t>
  </si>
  <si>
    <t>NGV</t>
  </si>
  <si>
    <t>Biogas</t>
  </si>
  <si>
    <t>Fuel Type</t>
  </si>
  <si>
    <t>PPA Contract Status</t>
  </si>
  <si>
    <t>(moderate)</t>
  </si>
  <si>
    <t>Heating Value</t>
  </si>
  <si>
    <t>LHV [kJ/kg]</t>
  </si>
  <si>
    <t>HHV [kJ/kg]</t>
  </si>
  <si>
    <t>Unit Price</t>
  </si>
  <si>
    <t>[Baht/kg]</t>
  </si>
  <si>
    <t>Fuel</t>
  </si>
  <si>
    <t>Reserve rate [Baht/kWh]</t>
  </si>
  <si>
    <t>Service Regulation rate [Baht/kWh]</t>
  </si>
  <si>
    <t>เขตนครหลวง</t>
  </si>
  <si>
    <t>เขตภาคกลางตอนบน</t>
  </si>
  <si>
    <t>เขตภาคกลางตะวันออก</t>
  </si>
  <si>
    <t>เขตภาคกลางตะวันตก</t>
  </si>
  <si>
    <t>เขตภาคตะวันออกเฉียงเหนือ</t>
  </si>
  <si>
    <t>เขตภาคใต้</t>
  </si>
  <si>
    <t>เขตภาคเหนือ</t>
  </si>
  <si>
    <t>Bituminous</t>
  </si>
  <si>
    <t>Lignite</t>
  </si>
  <si>
    <t>CO2 Emission rate [kg/kWh]</t>
  </si>
  <si>
    <t>Start-Up Cost [Baht/kWh]</t>
  </si>
  <si>
    <t>Coal</t>
  </si>
  <si>
    <t>Mixed</t>
  </si>
  <si>
    <t>Emission Treatment Cost [Baht/kWh]</t>
  </si>
  <si>
    <t>Biomass</t>
  </si>
  <si>
    <t>Revenue from Electricity Sale rate [Baht/kWh]</t>
  </si>
  <si>
    <t>On-Peak</t>
  </si>
  <si>
    <t>Fixed</t>
  </si>
  <si>
    <t>Var.</t>
  </si>
  <si>
    <t>Off-Peak</t>
  </si>
  <si>
    <t>Electricity production Capacity [MW]</t>
  </si>
  <si>
    <t>Revenue from Steam Sale rate [Baht/Ton]</t>
  </si>
  <si>
    <t>Process Steam Production Capacity [Ton]</t>
  </si>
  <si>
    <t>Total Electricity production Capacity [MW]</t>
  </si>
  <si>
    <t>Unit 1</t>
  </si>
  <si>
    <t>Unit 2</t>
  </si>
  <si>
    <t>Gas Turbine Installation Capacity [MW]</t>
  </si>
  <si>
    <t>Steam Turbine Installation Capacity [MW]</t>
  </si>
  <si>
    <t>Gross Overall Heat Rate</t>
  </si>
  <si>
    <t>Net Overall Heat Rate</t>
  </si>
  <si>
    <t>Expected Continuous Operating Hours [Hours]</t>
  </si>
  <si>
    <t>Start-up Duration period [Hours]</t>
  </si>
  <si>
    <t>maintenance period duration</t>
  </si>
  <si>
    <t>Major</t>
  </si>
  <si>
    <t>Minor</t>
  </si>
  <si>
    <t>[hours]</t>
  </si>
  <si>
    <t>Start-up Duration period [hours]</t>
  </si>
  <si>
    <t>at 80%</t>
  </si>
  <si>
    <t>at 20%</t>
  </si>
  <si>
    <t>at 40%</t>
  </si>
  <si>
    <t>Open-circuit Heat Rate of Gas Turbine Unit 1</t>
  </si>
  <si>
    <t>Open-circuit Heat Rate of Gas Turbine Unit 2</t>
  </si>
  <si>
    <t>Heat Rate of Steam Turbine Unit 1</t>
  </si>
  <si>
    <t>Heat Rate of Steam Turbine Unit 2</t>
  </si>
  <si>
    <t>at 70%</t>
  </si>
  <si>
    <t xml:space="preserve">Natural Gas </t>
  </si>
  <si>
    <t>Wobbe Index.</t>
  </si>
  <si>
    <t>SG.</t>
  </si>
  <si>
    <t>[Baht/scf.]</t>
  </si>
  <si>
    <t>Stand-Alone</t>
  </si>
  <si>
    <t>Pump Storage</t>
  </si>
  <si>
    <t>Duty</t>
  </si>
  <si>
    <t>Availability of Water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</si>
  <si>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</si>
  <si>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</si>
  <si>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</si>
  <si>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</si>
  <si>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</si>
  <si>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</si>
  <si>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</si>
  <si>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</si>
  <si>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</si>
  <si>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</si>
  <si>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</si>
  <si>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</si>
  <si>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</si>
  <si>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</si>
  <si>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</si>
  <si>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</si>
  <si>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</si>
  <si>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</si>
  <si>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</si>
  <si>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</si>
  <si>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</si>
  <si>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</si>
  <si>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</si>
  <si>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</si>
  <si>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</si>
  <si>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</si>
  <si>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</si>
  <si>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</si>
  <si>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</si>
  <si>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</si>
  <si>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</si>
  <si>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</si>
  <si>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</si>
  <si>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</si>
  <si>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</si>
  <si>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</si>
  <si>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</si>
  <si>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</si>
  <si>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</si>
  <si>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</si>
  <si>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</si>
  <si>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</si>
  <si>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</si>
  <si>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</si>
  <si>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</si>
  <si>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</si>
  <si>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</si>
  <si>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</si>
  <si>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</si>
  <si>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</si>
  <si>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</si>
  <si>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</si>
  <si>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[MN3]</t>
  </si>
  <si>
    <t>Solar PV</t>
  </si>
  <si>
    <t>Capacity</t>
  </si>
  <si>
    <t>[MW]</t>
  </si>
  <si>
    <t>Wind</t>
  </si>
  <si>
    <t>Hydro</t>
  </si>
  <si>
    <t>Thermal</t>
  </si>
  <si>
    <t>Coal-Fire</t>
  </si>
  <si>
    <t>Fossil Fuel</t>
  </si>
  <si>
    <t>Mixed Coal</t>
  </si>
  <si>
    <t>Availability of Unit 2</t>
  </si>
  <si>
    <t>[%]</t>
  </si>
  <si>
    <t>Availability of Unit 1</t>
  </si>
  <si>
    <t>ข้อมูลโรงไฟฟ้า การไฟฟ้าฝ่ายผลิตแห่งประเทศไทย</t>
  </si>
  <si>
    <t>No.</t>
  </si>
  <si>
    <t>โรงไฟฟ้า</t>
  </si>
  <si>
    <t>ตัวย่อ</t>
  </si>
  <si>
    <t>ประเภท</t>
  </si>
  <si>
    <t>สถานะโรงไฟฟ้า</t>
  </si>
  <si>
    <t>กำลังการผลิตตามสัญญา [MW]</t>
  </si>
  <si>
    <t>พลังไฟฟ้ารวม</t>
  </si>
  <si>
    <t>เชื้อเพลิง</t>
  </si>
  <si>
    <t>แหล่งเชื้อเพลิง</t>
  </si>
  <si>
    <t>COD</t>
  </si>
  <si>
    <t>วันที่ปลดออกจากระบบ</t>
  </si>
  <si>
    <t>อายุ (ปี)</t>
  </si>
  <si>
    <t>บริษัทผู้ผลิต/รุ่น</t>
  </si>
  <si>
    <t>EAF (Equivalent Availability Factor) [%]</t>
  </si>
  <si>
    <t>POF (Planned Outage Factor) [%]</t>
  </si>
  <si>
    <t>UOF (Unplanned Outage Factor) [%]</t>
  </si>
  <si>
    <t>Heat Rate [kJ/kWh]</t>
  </si>
  <si>
    <t>Efficiency [%]</t>
  </si>
  <si>
    <t>GAG (Gross Actual Generation) [GWh]</t>
  </si>
  <si>
    <t>NAG (Net Actual Generation) [GWh]</t>
  </si>
  <si>
    <t>สถานที่ตั้ง</t>
  </si>
  <si>
    <t>จำนวนเครื่อง</t>
  </si>
  <si>
    <t>พลังไฟฟ้า</t>
  </si>
  <si>
    <t>Gas Turbine</t>
  </si>
  <si>
    <t>Steam Turbine</t>
  </si>
  <si>
    <t>HRSG/Boiler</t>
  </si>
  <si>
    <t>Hydro Turbine</t>
  </si>
  <si>
    <t>จังหวัด</t>
  </si>
  <si>
    <t>ภูมิภาค</t>
  </si>
  <si>
    <t>โรงไฟฟ้าพลังความร้อนกระบี่ หน่วยที่ 1</t>
  </si>
  <si>
    <t>KA-T1</t>
  </si>
  <si>
    <t>1×315</t>
  </si>
  <si>
    <t>น้ำมันเตา</t>
  </si>
  <si>
    <t>ปตท.</t>
  </si>
  <si>
    <t>28 ม.ค. 2547</t>
  </si>
  <si>
    <t>-</t>
  </si>
  <si>
    <t>Hitachi</t>
  </si>
  <si>
    <t>Babcock - Hitachi</t>
  </si>
  <si>
    <t>กระบี่</t>
  </si>
  <si>
    <t>ใต้</t>
  </si>
  <si>
    <t>โรงไฟฟ้าพลังความร้อนแม่เมาะ หน่วยที่ 4</t>
  </si>
  <si>
    <t>MM-T4</t>
  </si>
  <si>
    <t>1×140</t>
  </si>
  <si>
    <t>ลิกไนต์</t>
  </si>
  <si>
    <t>เหมืองแม่เมาะ</t>
  </si>
  <si>
    <t>17 ก.ย. 2527</t>
  </si>
  <si>
    <t>Fuji/ TCDF Reheat Condensing.</t>
  </si>
  <si>
    <t>CEMAR/Natural circulation Radiant Reheat</t>
  </si>
  <si>
    <t>ลำปาง</t>
  </si>
  <si>
    <t>เหนือ</t>
  </si>
  <si>
    <t>โรงไฟฟ้าพลังความร้อนแม่เมาะ หน่วยที่ 5</t>
  </si>
  <si>
    <t>MM-T5</t>
  </si>
  <si>
    <t>1 ม.ค. 2528</t>
  </si>
  <si>
    <t>โรงไฟฟ้าพลังความร้อนแม่เมาะ หน่วยที่ 6</t>
  </si>
  <si>
    <t>MM-T6</t>
  </si>
  <si>
    <t>1 ก.ค. 2528</t>
  </si>
  <si>
    <t>โรงไฟฟ้าพลังความร้อนแม่เมาะ หน่วยที่ 7</t>
  </si>
  <si>
    <t>MM-T7</t>
  </si>
  <si>
    <t>2 ธ.ค. 2528</t>
  </si>
  <si>
    <t>โรงไฟฟ้าพลังความร้อนแม่เมาะ หน่วยที่ 8</t>
  </si>
  <si>
    <t>MM-T8</t>
  </si>
  <si>
    <t>1×270</t>
  </si>
  <si>
    <t>16 ต.ค. 2532</t>
  </si>
  <si>
    <t>CEMAR/Controlled circulation Radiant Reheat</t>
  </si>
  <si>
    <t>โรงไฟฟ้าพลังความร้อนแม่เมาะ หน่วยที่ 9</t>
  </si>
  <si>
    <t>MM-T9</t>
  </si>
  <si>
    <t>20 ก.ค. 2533</t>
  </si>
  <si>
    <t>โรงไฟฟ้าพลังความร้อนแม่เมาะ หน่วยที่ 10</t>
  </si>
  <si>
    <t>MM-T10</t>
  </si>
  <si>
    <t>1 ก.ย. 2534</t>
  </si>
  <si>
    <t>โรงไฟฟ้าพลังความร้อนแม่เมาะ หน่วยที่ 11</t>
  </si>
  <si>
    <t>MM-T11</t>
  </si>
  <si>
    <t>1 ม.ค. 2535</t>
  </si>
  <si>
    <t>โรงไฟฟ้าพลังความร้อนแม่เมาะ หน่วยที่ 12</t>
  </si>
  <si>
    <t>MM-T12</t>
  </si>
  <si>
    <t>6 พ.ค. 2538</t>
  </si>
  <si>
    <t>โรงไฟฟ้าพลังความร้อนแม่เมาะ หน่วยที่ 13</t>
  </si>
  <si>
    <t>MM-T13</t>
  </si>
  <si>
    <t>โรงไฟฟ้าพลังความร้อนบางปะกง หน่วยที่ 1</t>
  </si>
  <si>
    <t>BPK-T1</t>
  </si>
  <si>
    <t>Emergency Standby</t>
  </si>
  <si>
    <t>1×525.5</t>
  </si>
  <si>
    <t>ก๊าซธรรมชาติ/น้ำมันเตา</t>
  </si>
  <si>
    <t>ก๊าซฯอ่าวไทย</t>
  </si>
  <si>
    <t>26 ม.ค. 2527</t>
  </si>
  <si>
    <t>1 ม.ค. 2557</t>
  </si>
  <si>
    <t>MHI</t>
  </si>
  <si>
    <t>MHI/Controlled circulation Boiler CCRR</t>
  </si>
  <si>
    <t>ฉะเชิงเทรา</t>
  </si>
  <si>
    <t>กลาง</t>
  </si>
  <si>
    <t>โรงไฟฟ้าพลังความร้อนบางปะกง หน่วยที่ 2</t>
  </si>
  <si>
    <t>BPK-T2</t>
  </si>
  <si>
    <t>1×526.5</t>
  </si>
  <si>
    <t>1 ก.ย. 2527</t>
  </si>
  <si>
    <t>โรงไฟฟ้าพลังความร้อนบางปะกง หน่วยที่ 3</t>
  </si>
  <si>
    <t>BPK-T3</t>
  </si>
  <si>
    <t>1×576</t>
  </si>
  <si>
    <t>1 ต.ค. 2535</t>
  </si>
  <si>
    <t>MHI/Controlled circulation Boiler MB FRR</t>
  </si>
  <si>
    <t>โรงไฟฟ้าพลังความร้อนบางปะกง หน่วยที่ 4</t>
  </si>
  <si>
    <t>BPK-T4</t>
  </si>
  <si>
    <t>1 เม.ย. 2536</t>
  </si>
  <si>
    <t>โรงไฟฟ้าพลังความร้อนร่วมบางปะกง ชุดที่ 3</t>
  </si>
  <si>
    <t>BPK-C3</t>
  </si>
  <si>
    <t>Combined</t>
  </si>
  <si>
    <t>(2×104)+(1×106)</t>
  </si>
  <si>
    <t>ก๊าซธรรมชาติ/น้ำมันดีเซล</t>
  </si>
  <si>
    <t>28 ก.ค. 2533</t>
  </si>
  <si>
    <t>1 ม.ค. 2560</t>
  </si>
  <si>
    <t>GE Frame 9E</t>
  </si>
  <si>
    <t>Toshiba (Fuji)/TC</t>
  </si>
  <si>
    <t>CMI/Waste Heat Boiler</t>
  </si>
  <si>
    <t>โรงไฟฟ้าพลังความร้อนร่วมบางปะกง ชุดที่ 4</t>
  </si>
  <si>
    <t>BPK-C4</t>
  </si>
  <si>
    <t>20 ต.ค. 2533</t>
  </si>
  <si>
    <t>1 ม.ค. 2561</t>
  </si>
  <si>
    <t>โรงไฟฟ้าพลังความร้อนร่วมบางปะกง ชุดที่ 5</t>
  </si>
  <si>
    <t>BPK-C5</t>
  </si>
  <si>
    <t>1x710</t>
  </si>
  <si>
    <t>16 ก.ย. 2552</t>
  </si>
  <si>
    <t>Siemen (V 94.3A)</t>
  </si>
  <si>
    <t>Siemen/ SST5-5000</t>
  </si>
  <si>
    <t>DOOSAN/Natural circulation Horizontal Gas Flow</t>
  </si>
  <si>
    <t>โรงไฟฟ้าพลังความร้อนพระนครใต้ หน่วยที่ 4</t>
  </si>
  <si>
    <t>SB-T4</t>
  </si>
  <si>
    <t>1×210/190/265</t>
  </si>
  <si>
    <t>ก๊าซธรรมชาติ</t>
  </si>
  <si>
    <t>ก๊าซฯอ่าวไทย/พม่า</t>
  </si>
  <si>
    <t>19 ม.ค. 2519</t>
  </si>
  <si>
    <t>1 ม.ค. 2552</t>
  </si>
  <si>
    <t xml:space="preserve">MHI/Controlled circulation Radiant Reheat </t>
  </si>
  <si>
    <t>สมุทรปราการ</t>
  </si>
  <si>
    <t>นครหลวง</t>
  </si>
  <si>
    <t>โรงไฟฟ้าพลังความร้อนพระนครใต้ หน่วยที่ 5</t>
  </si>
  <si>
    <t>SB-T5</t>
  </si>
  <si>
    <t>1×190/294</t>
  </si>
  <si>
    <t>16 มี.ค. 2521</t>
  </si>
  <si>
    <t>โรงไฟฟ้าพลังความร้อนร่วมพระนครใต้ ชุดที่ 1</t>
  </si>
  <si>
    <t>SB-C1</t>
  </si>
  <si>
    <t>(2×100)+(1×116)</t>
  </si>
  <si>
    <t>16 มี.ค. 2537</t>
  </si>
  <si>
    <t>GE</t>
  </si>
  <si>
    <t>CMI/Vertical Assisted Circulation</t>
  </si>
  <si>
    <t>โรงไฟฟ้าพลังความร้อนร่วมพระนครใต้ ชุดที่ 2</t>
  </si>
  <si>
    <t>SB-C2</t>
  </si>
  <si>
    <t>(2×187)+(1×188)</t>
  </si>
  <si>
    <t>2 ธ.ค. 2539</t>
  </si>
  <si>
    <t>GE Frame 9FA</t>
  </si>
  <si>
    <t>โรงไฟฟ้าพลังความร้อนร่วมพระนครใต้ ชุดที่ 3</t>
  </si>
  <si>
    <t>SB-C3</t>
  </si>
  <si>
    <t>1 มี.ค. 2552</t>
  </si>
  <si>
    <t>MHI  (MW701F)</t>
  </si>
  <si>
    <t xml:space="preserve">MHI/Natural cir Vertical Gas Flow Tripple Pressure </t>
  </si>
  <si>
    <t>โรงไฟฟ้าพลังความร้อนร่วมวังน้อย ชุดที่ 1</t>
  </si>
  <si>
    <t>WN-C1</t>
  </si>
  <si>
    <t>(2×212)+(1×188)</t>
  </si>
  <si>
    <t>9 พ.ค. 2539</t>
  </si>
  <si>
    <t>MHI 701</t>
  </si>
  <si>
    <t xml:space="preserve">MHI/Natural Circulation Extended Surface </t>
  </si>
  <si>
    <t>อยุธยา</t>
  </si>
  <si>
    <t>โรงไฟฟ้าพลังความร้อนร่วมวังน้อย ชุดที่ 2</t>
  </si>
  <si>
    <t>WN-C2</t>
  </si>
  <si>
    <t>โรงไฟฟ้าพลังความร้อนร่วมวังน้อย ชุดที่ 3</t>
  </si>
  <si>
    <t>WN-C3</t>
  </si>
  <si>
    <t>(2×223)+(1×240)</t>
  </si>
  <si>
    <t>28 ก.ค. 2539</t>
  </si>
  <si>
    <t>โรงไฟฟ้าพลังความร้อนร่วมวังน้อย ชุดที่ 4</t>
  </si>
  <si>
    <t>WN-C4</t>
  </si>
  <si>
    <t>1x750</t>
  </si>
  <si>
    <t>25 เม.ย. 2557</t>
  </si>
  <si>
    <t>Siemens (V 94.3A)</t>
  </si>
  <si>
    <t>Siemens / SST5-5000</t>
  </si>
  <si>
    <t>VOGT/Natural Circulation Horizontal Gas Flow</t>
  </si>
  <si>
    <t>โรงไฟฟ้าพลังความร้อนร่วมน้ำพอง ชุดที่ 1</t>
  </si>
  <si>
    <t>NPO-C1</t>
  </si>
  <si>
    <t>(2×110)+(1×105)</t>
  </si>
  <si>
    <t>ก๊าซฯภูฮ่อม/น้ำพอง</t>
  </si>
  <si>
    <t>25 ก.พ. 2534</t>
  </si>
  <si>
    <t>MHI 701D</t>
  </si>
  <si>
    <t>MHI/ SC1F-40</t>
  </si>
  <si>
    <t>MHI/Horizontal Extended Surface force Circulation</t>
  </si>
  <si>
    <t>ขอนแก่น</t>
  </si>
  <si>
    <t>ตะวันออกเฉียงเหนือ</t>
  </si>
  <si>
    <t>โรงไฟฟ้าพลังความร้อนร่วมน้ำพอง ชุดที่ 2</t>
  </si>
  <si>
    <t>NPO-C2</t>
  </si>
  <si>
    <t>12 พ.ค. 2536</t>
  </si>
  <si>
    <t>โรงไฟฟ้าพลังความร้อนร่วมพระนครเหนือ ชุดที่ 1</t>
  </si>
  <si>
    <t>NB-C1</t>
  </si>
  <si>
    <t>1x670</t>
  </si>
  <si>
    <t>19 พ.ย. 2553</t>
  </si>
  <si>
    <t>GE (MS9001FA)</t>
  </si>
  <si>
    <t>Hitachi / TCDF Reheat Condensing</t>
  </si>
  <si>
    <t>CMI/Natural circulation Vertical Gas Flow</t>
  </si>
  <si>
    <t>นนทบุรี</t>
  </si>
  <si>
    <t>โรงไฟฟ้าพลังความร้อนร่วมพระนครเหนือ ชุดที่ 2</t>
  </si>
  <si>
    <t>NB-CC21</t>
  </si>
  <si>
    <t>2x414</t>
  </si>
  <si>
    <t>ก๊าซฯพม่า</t>
  </si>
  <si>
    <t>โรงไฟฟ้าพลังความร้อนร่วมพระนครเหนือ ชุดที่ 21</t>
  </si>
  <si>
    <t>NB-S21</t>
  </si>
  <si>
    <t>1x414</t>
  </si>
  <si>
    <t>15 ม.ค. 2559</t>
  </si>
  <si>
    <t>Alstom GT26</t>
  </si>
  <si>
    <t>โรงไฟฟ้าพลังความร้อนร่วมพระนครเหนือ ชุดที่ 22</t>
  </si>
  <si>
    <t>NB-S22</t>
  </si>
  <si>
    <t>โรงไฟฟ้าพลังความร้อนร่วมจะนะ ชุดที่ 1</t>
  </si>
  <si>
    <t>CHN-C1</t>
  </si>
  <si>
    <t>ก๊าซฯอ่าวไทย/JDA-A18</t>
  </si>
  <si>
    <t>15 ก.ค. 2551</t>
  </si>
  <si>
    <t>Siemens /SST5-5000</t>
  </si>
  <si>
    <t>NOOTER/ERIKSEN/Natural Circulation Horizontal Gas Flow</t>
  </si>
  <si>
    <t>สงขลา</t>
  </si>
  <si>
    <t>โรงไฟฟ้าพลังความร้อนร่วมจะนะ ชุดที่ 21</t>
  </si>
  <si>
    <t>CHN-S21</t>
  </si>
  <si>
    <t>1x383</t>
  </si>
  <si>
    <t>15 ก.ค. 2557</t>
  </si>
  <si>
    <t xml:space="preserve">Siemens / SST5-3000 </t>
  </si>
  <si>
    <t>VOGT POWER/Natural Circulation Horizontal Gas Flow</t>
  </si>
  <si>
    <t>โรงไฟฟ้าพลังความร้อนร่วมจะนะ ชุดที่ 22</t>
  </si>
  <si>
    <t>CHN-S22</t>
  </si>
  <si>
    <t>โรงไฟฟ้ากังหันก๊าซสุราษฎร์ธานี หน่วยที่ 1</t>
  </si>
  <si>
    <t>SRT-G1</t>
  </si>
  <si>
    <t>1×117</t>
  </si>
  <si>
    <t>น้ำมันดีเซล</t>
  </si>
  <si>
    <t>1 เม.ย. 2544</t>
  </si>
  <si>
    <t>สุราษฎร์ธานี</t>
  </si>
  <si>
    <t>โรงไฟฟ้ากังหันก๊าซสุราษฎร์ธานี หน่วยที่ 2</t>
  </si>
  <si>
    <t>SRT-G2</t>
  </si>
  <si>
    <t>13 พ.ค. 2544</t>
  </si>
  <si>
    <t>โรงไฟฟ้ากังหันก๊าซลานกระบือ หน่วยที่ 1</t>
  </si>
  <si>
    <t>LKB-G1</t>
  </si>
  <si>
    <t>1×15</t>
  </si>
  <si>
    <t>ก๊าซฯสิริกิติ์</t>
  </si>
  <si>
    <t>N/A</t>
  </si>
  <si>
    <t>GE Frame 5</t>
  </si>
  <si>
    <t>กำแพงเพชร</t>
  </si>
  <si>
    <t>โรงไฟฟ้ากังหันก๊าซลานกระบือ หน่วยที่ 2</t>
  </si>
  <si>
    <t>LKB-G2</t>
  </si>
  <si>
    <t>โรงไฟฟ้ากังหันก๊าซลานกระบือ หน่วยที่ 3</t>
  </si>
  <si>
    <t>LKB-G3</t>
  </si>
  <si>
    <t>1×14</t>
  </si>
  <si>
    <t>โรงไฟฟ้ากังหันก๊าซลานกระบือ หน่วยที่ 4</t>
  </si>
  <si>
    <t>LKB-G4</t>
  </si>
  <si>
    <t>โรงไฟฟ้ากังหันก๊าซลานกระบือ หน่วยที่ 5</t>
  </si>
  <si>
    <t>LKB-G5</t>
  </si>
  <si>
    <t>1×20</t>
  </si>
  <si>
    <t>โรงไฟฟ้ากังหันก๊าซลานกระบือ หน่วยที่ 6</t>
  </si>
  <si>
    <t>LKB-G6</t>
  </si>
  <si>
    <t>โรงไฟฟ้ากังหันก๊าซลานกระบือ หน่วยที่ 9</t>
  </si>
  <si>
    <t>LKB-G9</t>
  </si>
  <si>
    <t>โรงไฟฟ้ากังหันก๊าซลานกระบือ หน่วยที่ 11</t>
  </si>
  <si>
    <t>LKB-G11</t>
  </si>
  <si>
    <t>โรงไฟฟ้ากังหันก๊าซหนองจอก หน่วยที่ 1</t>
  </si>
  <si>
    <t>NCO-G1</t>
  </si>
  <si>
    <t>กรุงเทพฯ</t>
  </si>
  <si>
    <t>โรงไฟฟ้าพลังน้ำเขื่อนภูมิพล หน่วยที่ 1</t>
  </si>
  <si>
    <t>BB-H1</t>
  </si>
  <si>
    <t>1×82.2</t>
  </si>
  <si>
    <t>น้ำ</t>
  </si>
  <si>
    <t>แม่น้ำปิง</t>
  </si>
  <si>
    <t>27 พ.ย. 2535</t>
  </si>
  <si>
    <t xml:space="preserve">VA-MCE/Vertical Francis </t>
  </si>
  <si>
    <t>ตาก</t>
  </si>
  <si>
    <t>โรงไฟฟ้าพลังน้ำเขื่อนภูมิพล หน่วยที่ 2</t>
  </si>
  <si>
    <t>BB-H2</t>
  </si>
  <si>
    <t>21 พ.ย. 2536</t>
  </si>
  <si>
    <t>โรงไฟฟ้าพลังน้ำเขื่อนภูมิพล หน่วยที่ 3</t>
  </si>
  <si>
    <t>BB-H3</t>
  </si>
  <si>
    <t>27 ก.พ. 2540</t>
  </si>
  <si>
    <t>โรงไฟฟ้าพลังน้ำเขื่อนภูมิพล หน่วยที่ 4</t>
  </si>
  <si>
    <t>BB-H4</t>
  </si>
  <si>
    <t>16 ก.ย. 2540</t>
  </si>
  <si>
    <t>โรงไฟฟ้าพลังน้ำเขื่อนภูมิพล หน่วยที่ 5</t>
  </si>
  <si>
    <t>BB-H5</t>
  </si>
  <si>
    <t>31 ม.ค. 2543</t>
  </si>
  <si>
    <t>โรงไฟฟ้าพลังน้ำเขื่อนภูมิพล หน่วยที่ 6</t>
  </si>
  <si>
    <t>BB-H6</t>
  </si>
  <si>
    <t>28 ต.ค. 2543</t>
  </si>
  <si>
    <t>โรงไฟฟ้าพลังน้ำเขื่อนภูมิพล หน่วยที่ 7</t>
  </si>
  <si>
    <t>BB-H7</t>
  </si>
  <si>
    <t>1×115</t>
  </si>
  <si>
    <t>1 ก.พ. 2526</t>
  </si>
  <si>
    <t>Hitachi/Francis  (VF-1RS)</t>
  </si>
  <si>
    <t>โรงไฟฟ้าพลังน้ำเขื่อนภูมิพล หน่วยที่ 8</t>
  </si>
  <si>
    <t>BB-H8</t>
  </si>
  <si>
    <t>1×171</t>
  </si>
  <si>
    <t>15 ก.พ. 2539</t>
  </si>
  <si>
    <t>Kværner Energy/Francis Pump</t>
  </si>
  <si>
    <t>โรงไฟฟ้าพลังน้ำเขื่อนสิริกิติ์ หน่วยที่ 1</t>
  </si>
  <si>
    <t>SK-H1</t>
  </si>
  <si>
    <t>1×125</t>
  </si>
  <si>
    <t>แม่น้ำน่าน</t>
  </si>
  <si>
    <t>7 ส.ค. 2517</t>
  </si>
  <si>
    <t>Escher Wyss/Vertical Francis</t>
  </si>
  <si>
    <t>อุตรดิตถ์</t>
  </si>
  <si>
    <t>โรงไฟฟ้าพลังน้ำเขื่อนสิริกิติ์ หน่วยที่ 2</t>
  </si>
  <si>
    <t>SK-H2</t>
  </si>
  <si>
    <t>13 พ.ค. 2517</t>
  </si>
  <si>
    <t>โรงไฟฟ้าพลังน้ำเขื่อนสิริกิติ์ หน่วยที่ 3</t>
  </si>
  <si>
    <t>SK-H3</t>
  </si>
  <si>
    <t>15 ก.ค. 2517</t>
  </si>
  <si>
    <t>โรงไฟฟ้าพลังน้ำเขื่อนสิริกิติ์ หน่วยที่ 4</t>
  </si>
  <si>
    <t>SK-H4</t>
  </si>
  <si>
    <t>19 ก.ย. 2538</t>
  </si>
  <si>
    <t>Mitsubishi/Vertical Francis</t>
  </si>
  <si>
    <t>โรงไฟฟ้าพลังน้ำเขื่อนศรีนครินทร์ หน่วยที่ 1</t>
  </si>
  <si>
    <t>SNR-H1</t>
  </si>
  <si>
    <t>1×120</t>
  </si>
  <si>
    <t>แม่น้ำแควใหญ่</t>
  </si>
  <si>
    <t>15 ก.พ. 2523</t>
  </si>
  <si>
    <t>กาญจนบุรี</t>
  </si>
  <si>
    <t>โรงไฟฟ้าพลังน้ำเขื่อนศรีนครินทร์ หน่วยที่ 2</t>
  </si>
  <si>
    <t>SNR-H2</t>
  </si>
  <si>
    <t>28 ก.พ. 2523</t>
  </si>
  <si>
    <t>โรงไฟฟ้าพลังน้ำเขื่อนศรีนครินทร์ หน่วยที่ 3</t>
  </si>
  <si>
    <t>SNR-H3</t>
  </si>
  <si>
    <t>21 มี.ค. 2523</t>
  </si>
  <si>
    <t>โรงไฟฟ้าพลังน้ำเขื่อนศรีนครินทร์ หน่วยที่ 4</t>
  </si>
  <si>
    <t>SNR-H4</t>
  </si>
  <si>
    <t>1×180</t>
  </si>
  <si>
    <t>30 ม.ค. 2529</t>
  </si>
  <si>
    <t>Mitsubishi/Vertical Francis Pump</t>
  </si>
  <si>
    <t>โรงไฟฟ้าพลังน้ำเขื่อนศรีนครินทร์ หน่วยที่ 5</t>
  </si>
  <si>
    <t>SNR-H5</t>
  </si>
  <si>
    <t>1 ต.ค. 2534</t>
  </si>
  <si>
    <t>โรงไฟฟ้าพลังน้ำเขื่อนท่าทุ่งนา หน่วยที่ 1</t>
  </si>
  <si>
    <t>TN-H1</t>
  </si>
  <si>
    <t>1×19.5</t>
  </si>
  <si>
    <t>26 ธ.ค. 2524</t>
  </si>
  <si>
    <t xml:space="preserve">Mitsubishi/Kaplan </t>
  </si>
  <si>
    <t>โรงไฟฟ้าพลังน้ำเขื่อนท่าทุ่งนา หน่วยที่ 2</t>
  </si>
  <si>
    <t>TN-H2</t>
  </si>
  <si>
    <t>11 ก.พ. 2525</t>
  </si>
  <si>
    <t>โรงไฟฟ้าพลังน้ำเขื่อนวชิราลงกรณ หน่วยที่ 1</t>
  </si>
  <si>
    <t>VRK-H1</t>
  </si>
  <si>
    <t>1×100</t>
  </si>
  <si>
    <t>แม่น้ำแควน้อย</t>
  </si>
  <si>
    <t>9 มี.ค. 2528</t>
  </si>
  <si>
    <t>Fuji Electric/Vertical Francis</t>
  </si>
  <si>
    <t>โรงไฟฟ้าพลังน้ำเขื่อนวชิราลงกรณ หน่วยที่ 2</t>
  </si>
  <si>
    <t>VRK-H2</t>
  </si>
  <si>
    <t>7 ก.พ. 2528</t>
  </si>
  <si>
    <t>โรงไฟฟ้าพลังน้ำเขื่อนวชิราลงกรณ หน่วยที่ 3</t>
  </si>
  <si>
    <t>VRK-H3</t>
  </si>
  <si>
    <t>5 ธ.ค. 2527</t>
  </si>
  <si>
    <t>โรงไฟฟ้าพลังน้ำเขื่อนรัชชประภา หน่วยที่ 1</t>
  </si>
  <si>
    <t>RPB-H1</t>
  </si>
  <si>
    <t>1×80</t>
  </si>
  <si>
    <t>ลำน้ำคลองแสง</t>
  </si>
  <si>
    <t>14 ก.ค. 2530</t>
  </si>
  <si>
    <t>โรงไฟฟ้าพลังน้ำเขื่อนรัชชประภา หน่วยที่ 2</t>
  </si>
  <si>
    <t>RPB-H2</t>
  </si>
  <si>
    <t>12 มิ.ย. 2530</t>
  </si>
  <si>
    <t>โรงไฟฟ้าพลังน้ำเขื่อนรัชชประภา หน่วยที่ 3</t>
  </si>
  <si>
    <t>RPB-H3</t>
  </si>
  <si>
    <t>12 พ.ค. 2530</t>
  </si>
  <si>
    <t>โรงไฟฟ้าพลังน้ำเขื่อนบางลาง หน่วยที่ 1</t>
  </si>
  <si>
    <t>BLG-H1</t>
  </si>
  <si>
    <t>1×24</t>
  </si>
  <si>
    <t>แม่น้ำปัตตานี</t>
  </si>
  <si>
    <t>11 ก.ค. 2524</t>
  </si>
  <si>
    <t xml:space="preserve">Barrat Heavy Energy/Vertical Francis </t>
  </si>
  <si>
    <t>ยะลา</t>
  </si>
  <si>
    <t>โรงไฟฟ้าพลังน้ำเขื่อนบางลาง หน่วยที่ 2</t>
  </si>
  <si>
    <t>BLG-H2</t>
  </si>
  <si>
    <t>1×28</t>
  </si>
  <si>
    <t>12 ส.ค. 2524</t>
  </si>
  <si>
    <t>โรงไฟฟ้าพลังน้ำเขื่อนบางลาง หน่วยที่ 3</t>
  </si>
  <si>
    <t>BLG-H3</t>
  </si>
  <si>
    <t>1 พ.ย. 2524</t>
  </si>
  <si>
    <t>โรงไฟฟ้าพลังน้ำเขื่อนอุบลรัตน์ หน่วยที่ 1</t>
  </si>
  <si>
    <t>UR-H1</t>
  </si>
  <si>
    <t>1×8.4</t>
  </si>
  <si>
    <t>แม่น้ำพอง</t>
  </si>
  <si>
    <t>13 มี.ค. 2509</t>
  </si>
  <si>
    <t>Escher Wyss Gmbh./Vertical Kaplan</t>
  </si>
  <si>
    <t>โรงไฟฟ้าพลังน้ำเขื่อนอุบลรัตน์ หน่วยที่ 2</t>
  </si>
  <si>
    <t>UR-H2</t>
  </si>
  <si>
    <t>โรงไฟฟ้าพลังน้ำเขื่อนอุบลรัตน์ หน่วยที่ 3</t>
  </si>
  <si>
    <t>UR-H3</t>
  </si>
  <si>
    <t>19 มี.ค. 2511</t>
  </si>
  <si>
    <t>โรงไฟฟ้าพลังน้ำเขื่อนสิรินธร หน่วยที่ 1</t>
  </si>
  <si>
    <t>SRD-H1</t>
  </si>
  <si>
    <t>1×12</t>
  </si>
  <si>
    <t>แม่น้ำลำโดมน้อย</t>
  </si>
  <si>
    <t>27 พ.ย. 2514</t>
  </si>
  <si>
    <t>Toshiba/Vertical Kaplan</t>
  </si>
  <si>
    <t>อุบลราชธานี</t>
  </si>
  <si>
    <t>โรงไฟฟ้าพลังน้ำเขื่อนสิรินธร หน่วยที่ 2</t>
  </si>
  <si>
    <t>SRD-H2</t>
  </si>
  <si>
    <t>โรงไฟฟ้าพลังน้ำเขื่อนสิรินธร หน่วยที่ 3</t>
  </si>
  <si>
    <t>SRD-H3</t>
  </si>
  <si>
    <t>18 เม.ย. 2527</t>
  </si>
  <si>
    <t>โรงไฟฟ้าพลังน้ำเขื่อนจุฬาภรณ์ หน่วยที่ 1</t>
  </si>
  <si>
    <t>CLB-H1</t>
  </si>
  <si>
    <t>แม่น้ำพรม</t>
  </si>
  <si>
    <t>24 พ.ย. 2515</t>
  </si>
  <si>
    <t>Fuji Electric/Vertical Pelton</t>
  </si>
  <si>
    <t>ชัยภูมิ</t>
  </si>
  <si>
    <t>โรงไฟฟ้าพลังน้ำเขื่อนจุฬาภรณ์ หน่วยที่ 2</t>
  </si>
  <si>
    <t>CLB-H2</t>
  </si>
  <si>
    <t>โรงไฟฟ้าพลังน้ำแก่งกระจาน หน่วยที่ 1</t>
  </si>
  <si>
    <t>KKC-H1</t>
  </si>
  <si>
    <t>1×19</t>
  </si>
  <si>
    <t>แม่น้ำเพชร</t>
  </si>
  <si>
    <t>1 ต.ค. 2517</t>
  </si>
  <si>
    <t xml:space="preserve">Fuji Electric/Kaplan </t>
  </si>
  <si>
    <t>เพชรบุรี</t>
  </si>
  <si>
    <t>โรงไฟฟ้าพลังน้ำเขื่อนปากมูล หน่วยที่ 1</t>
  </si>
  <si>
    <t>PMN-H1</t>
  </si>
  <si>
    <t>1×34</t>
  </si>
  <si>
    <t>แม่น้ำมูล</t>
  </si>
  <si>
    <t>17 พ.ย. 2537</t>
  </si>
  <si>
    <t>VA-MCE/Horizontal Kaplan</t>
  </si>
  <si>
    <t>โรงไฟฟ้าพลังน้ำเขื่อนปากมูล หน่วยที่ 2</t>
  </si>
  <si>
    <t>PMN-H2</t>
  </si>
  <si>
    <t>21 พ.ย. 2537</t>
  </si>
  <si>
    <t>โรงไฟฟ้าพลังน้ำเขื่อนปากมูล หน่วยที่ 3</t>
  </si>
  <si>
    <t>PMN-H3</t>
  </si>
  <si>
    <t>'น้ำ</t>
  </si>
  <si>
    <t>16 พ.ย. 2537</t>
  </si>
  <si>
    <t>โรงไฟฟ้าพลังน้ำเขื่อนปากมูล หน่วยที่ 4</t>
  </si>
  <si>
    <t>PMN-H4</t>
  </si>
  <si>
    <t>11 พ.ย. 2537</t>
  </si>
  <si>
    <t>โรงไฟฟ้าพลังน้ำเขื่อนลำตะคองชลภาวัฒนา หน่วยที่ 1</t>
  </si>
  <si>
    <t>LTK-H1</t>
  </si>
  <si>
    <t>1×250</t>
  </si>
  <si>
    <t>อ่างเก็บน้ำลำตะคอง</t>
  </si>
  <si>
    <t>19 ก.ค. 2547</t>
  </si>
  <si>
    <t xml:space="preserve">Alstom/Vertical Francis Pump </t>
  </si>
  <si>
    <t>นครราชสีมา</t>
  </si>
  <si>
    <t>โรงไฟฟ้าพลังน้ำเขื่อนลำตะคองชลภาวัฒนา หน่วยที่ 2</t>
  </si>
  <si>
    <t>LTK-H2</t>
  </si>
  <si>
    <t>โรงไฟฟ้าพลังน้ำเขื่อนแควน้อยบำรุงแดน หน่วยที่ 1</t>
  </si>
  <si>
    <t>KNO-H1</t>
  </si>
  <si>
    <t>ลุ่มน้ำแควน้อย</t>
  </si>
  <si>
    <t>1 พ.ย. 2558</t>
  </si>
  <si>
    <t>พิษณุโลก</t>
  </si>
  <si>
    <t>โรงไฟฟ้าพลังน้ำเขื่อนแควน้อยบำรุงแดน หน่วยที่ 2</t>
  </si>
  <si>
    <t>KNO-H2</t>
  </si>
  <si>
    <t xml:space="preserve">โรงไฟฟ้าพลังน้ำเขื่อนเจ้าพระยา หน่วยที่ 1 </t>
  </si>
  <si>
    <t>CPD-H1</t>
  </si>
  <si>
    <t>1x6</t>
  </si>
  <si>
    <t>แม่น้ำเจ้าพระยา</t>
  </si>
  <si>
    <t>1 เม.ย. 2555</t>
  </si>
  <si>
    <t>THMPE/Horizontal Bulb Tubular</t>
  </si>
  <si>
    <t>ชัยนาท</t>
  </si>
  <si>
    <t xml:space="preserve">โรงไฟฟ้าพลังน้ำเขื่อนเจ้าพระยา หน่วยที่ 2 </t>
  </si>
  <si>
    <t>CPD-H2</t>
  </si>
  <si>
    <t>โรงไฟฟ้าพลังน้ำขนาดเล็กเขื่อนแม่งัดสมบูรณ์ชล หน่วยที่ 1</t>
  </si>
  <si>
    <t>MNG-H1</t>
  </si>
  <si>
    <t>Mini Hydro</t>
  </si>
  <si>
    <t>1×4.5</t>
  </si>
  <si>
    <t>ลำน้ำแม่งัด</t>
  </si>
  <si>
    <t>4 พ.ย. 2528</t>
  </si>
  <si>
    <t>เชียงใหม่</t>
  </si>
  <si>
    <t>โรงไฟฟ้าพลังน้ำขนาดเล็กเขื่อนแม่งัดสมบูรณ์ชล หน่วยที่ 2</t>
  </si>
  <si>
    <t>MNG-H2</t>
  </si>
  <si>
    <t>โรงไฟฟ้าพลังน้ำขนาดเล็กเขื่อนน้ำพุง หน่วยที่ 1</t>
  </si>
  <si>
    <t>NP-H1</t>
  </si>
  <si>
    <t>1×3</t>
  </si>
  <si>
    <t>แม่น้ำพุง</t>
  </si>
  <si>
    <t>20 ต.ค. 2528</t>
  </si>
  <si>
    <t xml:space="preserve">Ebara/Vertical Francis </t>
  </si>
  <si>
    <t>สกลนคร</t>
  </si>
  <si>
    <t>โรงไฟฟ้าพลังน้ำขนาดเล็กเขื่อนน้ำพุง หน่วยที่ 2</t>
  </si>
  <si>
    <t>NP-H2</t>
  </si>
  <si>
    <t>โรงไฟฟ้าพลังน้ำขนาดเล็กเขื่อนบ้านสันติ หน่วยที่ 1</t>
  </si>
  <si>
    <t>BST-H1</t>
  </si>
  <si>
    <t>1×1.275</t>
  </si>
  <si>
    <t>4 พ.ย. 2525</t>
  </si>
  <si>
    <t>Ebara/Francis</t>
  </si>
  <si>
    <t>โรงไฟฟ้าพลังน้ำขนาดเล็กเขื่อนนเรศวร หน่วยที่ 1</t>
  </si>
  <si>
    <t>NSD-H1</t>
  </si>
  <si>
    <t>1x8</t>
  </si>
  <si>
    <t>1 ก.ย. 2557</t>
  </si>
  <si>
    <t>โรงไฟฟ้าพลังน้ำขนาดเล็กเขื่อนห้วยกุ่ม หน่วยที่ 1</t>
  </si>
  <si>
    <t>HK-H1</t>
  </si>
  <si>
    <t>1×1.06</t>
  </si>
  <si>
    <t>แม่น้ำพรมตอนล่าง</t>
  </si>
  <si>
    <t>8 มี.ค. 2525</t>
  </si>
  <si>
    <t>EAML Engineering/Horizontal Francis</t>
  </si>
  <si>
    <t>โรงไฟฟ้าพลังน้ำขนาดเล็กเขื่อนบ้านขุนกลาง หน่วยที่ 1</t>
  </si>
  <si>
    <t>BKG-H1</t>
  </si>
  <si>
    <t>1×0.09</t>
  </si>
  <si>
    <t>24 ธ.ค. 2526</t>
  </si>
  <si>
    <t>Nanping Electrical Machinery/Pelton</t>
  </si>
  <si>
    <t>โรงไฟฟ้าพลังน้ำขนาดเล็กเขื่อนบ้านขุนกลาง หน่วยที่ 2</t>
  </si>
  <si>
    <t>BKG-H2</t>
  </si>
  <si>
    <t>โรงไฟฟ้าพลังน้ำขนาดเล็กเขื่อนบ้านขุนกลาง หน่วยที่ 3</t>
  </si>
  <si>
    <t>BKG-H3</t>
  </si>
  <si>
    <t>1×0.02</t>
  </si>
  <si>
    <t>4 ต.ค. 2546</t>
  </si>
  <si>
    <t>โรงไฟฟ้าพลังน้ำขนาดเล็กเขื่อนบ้านยาง หน่วยที่ 1</t>
  </si>
  <si>
    <t>BY-H1</t>
  </si>
  <si>
    <t>1×0.056</t>
  </si>
  <si>
    <t>1 ก.พ. 2524</t>
  </si>
  <si>
    <t xml:space="preserve">Ossberger/ Francis  </t>
  </si>
  <si>
    <t>โรงไฟฟ้าพลังน้ำขนาดเล็กเขื่อนบ้านยาง หน่วยที่ 2</t>
  </si>
  <si>
    <t>BY-H2</t>
  </si>
  <si>
    <t>โรงไฟฟ้าพลังน้ำขนาดเล็กเขื่อนบ้านยาง หน่วยที่ 3</t>
  </si>
  <si>
    <t>BY-H3</t>
  </si>
  <si>
    <t>1×0.0125</t>
  </si>
  <si>
    <t>โรงไฟฟ้าพลังน้ำขนาดเล็กเขื่อนห้วยกุยมั่ง หน่วยที่ 1</t>
  </si>
  <si>
    <t>HKM-H1</t>
  </si>
  <si>
    <t>1x0.10</t>
  </si>
  <si>
    <t>6 พ.ค. 2526</t>
  </si>
  <si>
    <t>HOBART AUSTRALIA/CROSS - FLOW</t>
  </si>
  <si>
    <t>โรงไฟฟ้าพลังน้ำขนาดเล็กเขื่อนคลองช่องกล่ำ หน่วยที่ 1</t>
  </si>
  <si>
    <t>CHK-H</t>
  </si>
  <si>
    <t>คลองช่องกล่ำ</t>
  </si>
  <si>
    <t xml:space="preserve"> ส.ค. 2526</t>
  </si>
  <si>
    <t>สระแก้ว</t>
  </si>
  <si>
    <t>โรงไฟฟ้าพลังน้ำขนาดเล็กเขื่อนขุนด่านปราการชล</t>
  </si>
  <si>
    <t>KDP-H1</t>
  </si>
  <si>
    <t>1x10</t>
  </si>
  <si>
    <t>ลุ่มน้ำนครนายก</t>
  </si>
  <si>
    <t>1 เม.ย. 2558</t>
  </si>
  <si>
    <t>นครนายก</t>
  </si>
  <si>
    <t>โรงไฟฟ้าดีเซลแม่ฮ่องสอน เครื่องที่ 2</t>
  </si>
  <si>
    <t>MH-D2</t>
  </si>
  <si>
    <t>Diesel</t>
  </si>
  <si>
    <t>1x1.0</t>
  </si>
  <si>
    <t> * Niigata/EE</t>
  </si>
  <si>
    <t>แม่ฮ่องสอน</t>
  </si>
  <si>
    <t>โรงไฟฟ้าดีเซลแม่ฮ่องสอน เครื่องที่ 3</t>
  </si>
  <si>
    <t>MH-D3</t>
  </si>
  <si>
    <t>โรงไฟฟ้าดีเซลแม่ฮ่องสอน เครื่องที่ 4</t>
  </si>
  <si>
    <t>MH-D4</t>
  </si>
  <si>
    <t>1x0.8</t>
  </si>
  <si>
    <t>โรงไฟฟ้าดีเซลแม่ฮ่องสอน เครื่องที่ 5</t>
  </si>
  <si>
    <t>MH-D5</t>
  </si>
  <si>
    <t>โรงไฟฟ้าดีเซลแม่ฮ่องสอน เครื่องที่ 6</t>
  </si>
  <si>
    <t>MH-D6</t>
  </si>
  <si>
    <t>โรงไฟฟ้าดีเซลสุไหงโกลก เครื่องที่ 1</t>
  </si>
  <si>
    <t>SUK-D1</t>
  </si>
  <si>
    <t>1x2.0</t>
  </si>
  <si>
    <t>5 มิ.ย. 2552</t>
  </si>
  <si>
    <t>นราธิวาส</t>
  </si>
  <si>
    <t>โรงไฟฟ้าดีเซลสุไหงโกลก เครื่องที่ 2</t>
  </si>
  <si>
    <t>SUK-D2</t>
  </si>
  <si>
    <t>โรงไฟฟ้าดีเซลสุไหงโกลก เครื่องที่ 3</t>
  </si>
  <si>
    <t>SUK-D3</t>
  </si>
  <si>
    <t>โรงไฟฟ้าดีเซลสุไหงโกลก เครื่องที่ 4</t>
  </si>
  <si>
    <t>SUK-D4</t>
  </si>
  <si>
    <t>โรงไฟฟ้าดีเซลบ้านทอน เครื่องที่ 1</t>
  </si>
  <si>
    <t>BTN-D1</t>
  </si>
  <si>
    <t>2 มิ.ย. 2552</t>
  </si>
  <si>
    <t>โรงไฟฟ้าดีเซลบ้านทอน เครื่องที่ 2</t>
  </si>
  <si>
    <t>BTN-D2</t>
  </si>
  <si>
    <t>โรงไฟฟ้าดีเซลบ้านทอน เครื่องที่ 3</t>
  </si>
  <si>
    <t>BTN-D3</t>
  </si>
  <si>
    <t>โรงไฟฟ้าดีเซลบ้านทอน เครื่องที่ 4</t>
  </si>
  <si>
    <t>BTN-D4</t>
  </si>
  <si>
    <t>โรงไฟฟ้าดีเซลบ่อทอง เครื่องที่ 1</t>
  </si>
  <si>
    <t>BTG-D1</t>
  </si>
  <si>
    <t>ปัตตานี</t>
  </si>
  <si>
    <t>โรงไฟฟ้าดีเซลบ่อทอง เครื่องที่ 2</t>
  </si>
  <si>
    <t>BTG-D2</t>
  </si>
  <si>
    <t>โรงไฟฟ้าดีเซลบ่อทอง เครื่องที่ 3</t>
  </si>
  <si>
    <t>BTG-D3</t>
  </si>
  <si>
    <t>โรงไฟฟ้าดีเซลบ่อทอง เครื่องที่ 4</t>
  </si>
  <si>
    <t>BTG-D4</t>
  </si>
  <si>
    <t>โรงไฟฟ้าดีเซลบ่อทอง เครื่องที่ 5</t>
  </si>
  <si>
    <t>BTG-D5</t>
  </si>
  <si>
    <t>โรงไฟฟ้าพลังความร้อนใต้พิภพฝาง เครื่องที่ 1</t>
  </si>
  <si>
    <t>FA-U1</t>
  </si>
  <si>
    <t>Under Ground</t>
  </si>
  <si>
    <t>1×0.3</t>
  </si>
  <si>
    <t>5 ธ.ค. 2532</t>
  </si>
  <si>
    <t>โรงไฟฟ้าพลังแสงอาทิตย์เขื่อนสิรินธร เครื่องที่ 1</t>
  </si>
  <si>
    <t>SRD-PV1</t>
  </si>
  <si>
    <t>Solar Cell</t>
  </si>
  <si>
    <t>1×1.012</t>
  </si>
  <si>
    <t>16 พ.ย. 2552</t>
  </si>
  <si>
    <t>โรงไฟฟ้าพลังแสงอาทิตย์คลองช่องกล่ำ เครื่องที่ 1</t>
  </si>
  <si>
    <t>CHK-PV1</t>
  </si>
  <si>
    <t>1×0.0195</t>
  </si>
  <si>
    <t xml:space="preserve"> มี.ค. 2531</t>
  </si>
  <si>
    <t>โรงไฟฟ้าพลังแสงอาทิตย์แหลมพรหมเทพ เครื่องที่ 1</t>
  </si>
  <si>
    <t>PTP-PV1</t>
  </si>
  <si>
    <t>1×0.008</t>
  </si>
  <si>
    <t>18 ส.ค. 2552</t>
  </si>
  <si>
    <t>ภูเก็ต</t>
  </si>
  <si>
    <t>โรงไฟฟ้าพลังแสงอาทิตย์สันกำแพง เครื่องที่ 1</t>
  </si>
  <si>
    <t>SKP-PV1</t>
  </si>
  <si>
    <t>1×0.014</t>
  </si>
  <si>
    <t>18 มิ.ย. 2536</t>
  </si>
  <si>
    <t>โรงไฟฟ้าพลังแสงอาทิตย์ผาบ่อง เครื่องที่ 1</t>
  </si>
  <si>
    <t>PHB-PV1</t>
  </si>
  <si>
    <t>1×0.5</t>
  </si>
  <si>
    <t>โรงไฟฟ้าพลังแสงอาทิตย์ทับสะแก เครื่องที่ 1</t>
  </si>
  <si>
    <t>TSK-PV1</t>
  </si>
  <si>
    <t>1x5.0</t>
  </si>
  <si>
    <t>15 ก.ย. 2559</t>
  </si>
  <si>
    <t>ประจวบคีรีขันธ์</t>
  </si>
  <si>
    <t>โรงไฟฟ้ากังหันลมลำตะคอง เครื่องที่ 1</t>
  </si>
  <si>
    <t>LTK-W1</t>
  </si>
  <si>
    <t>1×1.25</t>
  </si>
  <si>
    <t>7 เม.ย. 2552</t>
  </si>
  <si>
    <t>** Sewind/Dewind D6-1250</t>
  </si>
  <si>
    <t>โรงไฟฟ้ากังหันลมลำตะคอง เครื่องที่ 2</t>
  </si>
  <si>
    <t>LTK-W2</t>
  </si>
  <si>
    <t>โรงไฟฟ้ากังหันลมแหลมพรหมเทพ เครื่องที่ 1</t>
  </si>
  <si>
    <t>PTP-W1</t>
  </si>
  <si>
    <t>1x0.0185</t>
  </si>
  <si>
    <t>โรงไฟฟ้ากังหันลมแหลมพรหมเทพ เครื่องที่ 2</t>
  </si>
  <si>
    <t>PTP-W2</t>
  </si>
  <si>
    <t>1x0.00085</t>
  </si>
  <si>
    <t>18 ส.ค. 2558</t>
  </si>
  <si>
    <t>โรงไฟฟ้ากังหันลมแหลมพรหมเทพ เครื่องที่ 3</t>
  </si>
  <si>
    <t>PTP-W3</t>
  </si>
  <si>
    <t>1x0.001</t>
  </si>
  <si>
    <t>โรงไฟฟ้ากังหันลมแหลมพรหมเทพ เครื่องที่ 4</t>
  </si>
  <si>
    <t>PTP-W4</t>
  </si>
  <si>
    <t>1x0.002</t>
  </si>
  <si>
    <t>โรงไฟฟ้ากังหันลมแหลมพรหมเทพ เครื่องที่ 5</t>
  </si>
  <si>
    <t>PTP-W5</t>
  </si>
  <si>
    <t>1x0.01</t>
  </si>
  <si>
    <t>โรงไฟฟ้ากังหันลมแหลมพรหมเทพ เครื่องที่ 6</t>
  </si>
  <si>
    <t>PTP-W6</t>
  </si>
  <si>
    <t>โรงไฟฟ้ากังหันลมแหลมพรหมเทพ เครื่องที่ 7</t>
  </si>
  <si>
    <t>PTP-W7</t>
  </si>
  <si>
    <t>1x0.15</t>
  </si>
  <si>
    <t>* ข้อมูล ณ วันที่ 31 มกราคม 2561</t>
  </si>
  <si>
    <t>รวม</t>
  </si>
  <si>
    <t>ตะวันตก</t>
  </si>
  <si>
    <t>ตะวันออก</t>
  </si>
  <si>
    <t>ภูฮ่อม</t>
  </si>
  <si>
    <t>(Emergency Stanby)</t>
  </si>
  <si>
    <t>(Emergency Stand-by)</t>
  </si>
  <si>
    <t>Expiration Date</t>
  </si>
  <si>
    <t>estimated increment rate</t>
  </si>
  <si>
    <t>[% per year]</t>
  </si>
  <si>
    <t>HHV [BTU/scf]</t>
  </si>
  <si>
    <t>WI (BTU/scf)</t>
  </si>
  <si>
    <t>Electric Sale on PPA [MW]</t>
  </si>
  <si>
    <t>Electricity Sale on PPA [MW]</t>
  </si>
  <si>
    <t>Additional Fuel</t>
  </si>
  <si>
    <t>Geothermal</t>
  </si>
  <si>
    <t>Unit 3</t>
  </si>
  <si>
    <t>N</t>
  </si>
  <si>
    <t>GeoThermal</t>
  </si>
  <si>
    <t>Availability of Wind Speed</t>
  </si>
  <si>
    <t>[m/s]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</si>
  <si>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</si>
  <si>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</si>
  <si>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</si>
  <si>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</si>
  <si>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</si>
  <si>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</si>
  <si>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</si>
  <si>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</si>
  <si>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</si>
  <si>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</si>
  <si>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</si>
  <si>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</si>
  <si>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Availability of Solar radiation (Power ratio)</t>
  </si>
  <si>
    <t>PR</t>
  </si>
  <si>
    <t>LNG</t>
  </si>
  <si>
    <t xml:space="preserve">transmission line </t>
  </si>
  <si>
    <t>A-B</t>
  </si>
  <si>
    <t>แรงดัน kV</t>
  </si>
  <si>
    <t>[Baht/unit]</t>
  </si>
  <si>
    <t>Start Date</t>
  </si>
  <si>
    <t>Finish Date</t>
  </si>
  <si>
    <t>อา. 15 กันยายน 2019</t>
  </si>
  <si>
    <t>อา. 1 กันยายน 2019</t>
  </si>
  <si>
    <t>total (day)</t>
  </si>
  <si>
    <t>อา. 2 สิงหาคม 2020</t>
  </si>
  <si>
    <t>ศ. 14 สิงหาคม 2020</t>
  </si>
  <si>
    <t>ส. 31 สิงหาคม 2019</t>
  </si>
  <si>
    <t>ศ. 4 ตุลาคม 2019</t>
  </si>
  <si>
    <t>ส. 13 กุมภาพันธ์ 2021</t>
  </si>
  <si>
    <t>ส. 27 กุมภาพันธ์ 2021</t>
  </si>
  <si>
    <t>ส. 20 กรกฎาคม 2019</t>
  </si>
  <si>
    <t>ศ. 23 สิงหาคม 2019</t>
  </si>
  <si>
    <t>ส. 23 มกราคม 2021</t>
  </si>
  <si>
    <t>ส. 6 กุมภาพันธ์ 2021</t>
  </si>
  <si>
    <t>ส. 6 กรกฎาคม 2019</t>
  </si>
  <si>
    <t>พ. 10 กรกฎาคม 2019</t>
  </si>
  <si>
    <t>ส. 15 สิงหาคม 2020</t>
  </si>
  <si>
    <t>ศ. 11 กันยายน 2020</t>
  </si>
  <si>
    <t>ส. 20 สิงหาคม 2022</t>
  </si>
  <si>
    <t>ศ. 16 กันยายน 2022</t>
  </si>
  <si>
    <t>พ. 13 กุมภาพันธ์ 2019</t>
  </si>
  <si>
    <t>อา. 17 กุมภาพันธ์ 2019</t>
  </si>
  <si>
    <t>ส. 11 มกราคม 2020</t>
  </si>
  <si>
    <t>ศ. 7 กุมภาพันธ์ 2020</t>
  </si>
  <si>
    <t>ส. 4 มิถุนายน 2022</t>
  </si>
  <si>
    <t>ศ. 1 กรกฎาคม 2022</t>
  </si>
  <si>
    <t>NB-C2</t>
  </si>
  <si>
    <t>Duration (2019)</t>
  </si>
  <si>
    <t>duration (2020)</t>
  </si>
  <si>
    <t>duration (2021)</t>
  </si>
  <si>
    <t>duration (2022)</t>
  </si>
  <si>
    <t>duration (2023)</t>
  </si>
  <si>
    <t>duration (2024)</t>
  </si>
  <si>
    <t>duration (2025)</t>
  </si>
  <si>
    <t>duration (2026)</t>
  </si>
  <si>
    <t>duration (2027)</t>
  </si>
  <si>
    <t>duration (2028)</t>
  </si>
  <si>
    <t>จ. 14 กันยายน 2020</t>
  </si>
  <si>
    <t>พฤ. 8 ตุลาคม 2020</t>
  </si>
  <si>
    <t>อ. 3 กันยายน 2024</t>
  </si>
  <si>
    <t>พฤ. 12 กันยายน 2024</t>
  </si>
  <si>
    <t>พฤ. 14 กันยายน 2028</t>
  </si>
  <si>
    <t>อา. 24 กันยายน 2028</t>
  </si>
  <si>
    <t>จ. 5 ตุลาคม 2020</t>
  </si>
  <si>
    <t>จ. 19 ตุลาคม 2020</t>
  </si>
  <si>
    <t>จ. 9 กันยายน 2024</t>
  </si>
  <si>
    <t>พฤ. 3 ตุลาคม 2024</t>
  </si>
  <si>
    <t>พฤ. 5 ตุลาคม 2028</t>
  </si>
  <si>
    <t>อา. 15 ตุลาคม 2028</t>
  </si>
  <si>
    <t>จ. 1 กรกฎาคม 2019</t>
  </si>
  <si>
    <t>อ. 31 ธันวาคม 2019</t>
  </si>
  <si>
    <t>พ. 1 มกราคม 2020</t>
  </si>
  <si>
    <t>อ. 30 มิถุนายน 2020</t>
  </si>
  <si>
    <t>จ. 2 พฤษภาคม 2022</t>
  </si>
  <si>
    <t>ศ. 10 มิถุนายน 2022</t>
  </si>
  <si>
    <t>จ. 14 กันยายน 2026</t>
  </si>
  <si>
    <t>พ. 23 กันยายน 2026</t>
  </si>
  <si>
    <t>จ. 4 กันยายน 2023</t>
  </si>
  <si>
    <t>จ. 18 กันยายน 2023</t>
  </si>
  <si>
    <t>พฤ. 1 มกราคม 2026</t>
  </si>
  <si>
    <t>พฤ. 31 ธันวาคม 2026</t>
  </si>
  <si>
    <t>ส. 21 สิงหาคม 2027</t>
  </si>
  <si>
    <t>จ. 30 สิงหาคม 2027</t>
  </si>
  <si>
    <t>อ. 1 สิงหาคม 2028</t>
  </si>
  <si>
    <t>พ. 30 สิงหาคม 2028</t>
  </si>
  <si>
    <t>พฤ. 1 กรกฎาคม 2021</t>
  </si>
  <si>
    <t>ศ. 30 กรกฎาคม 2021</t>
  </si>
  <si>
    <t>อ. 1 กรกฎาคม 2025</t>
  </si>
  <si>
    <t>พฤ. 10 กรกฎาคม 2025</t>
  </si>
  <si>
    <t>ส. 19 สิงหาคม 2028</t>
  </si>
  <si>
    <t>จ. 21 สิงหาคม 2028</t>
  </si>
  <si>
    <t>พ. 1 กรกฎาคม 2020</t>
  </si>
  <si>
    <t>พฤ. 30 กรกฎาคม 2020</t>
  </si>
  <si>
    <t>จ. 1 กรกฎาคม 2025</t>
  </si>
  <si>
    <t>พ. 10 กรกฎาคม 2025</t>
  </si>
  <si>
    <t>ศ. 25 สิงหาคม 2028</t>
  </si>
  <si>
    <t>อ. 15 ตุลาคม 2019</t>
  </si>
  <si>
    <t>พ. 13 พฤศจิกายน 2019</t>
  </si>
  <si>
    <t>ส. 1 กรกฎาคม 2023</t>
  </si>
  <si>
    <t>จ. 10 กรกฎาคม 2023</t>
  </si>
  <si>
    <t>อา. 1 สิงหาคม 2027</t>
  </si>
  <si>
    <t>พ. 25 สิงหาคม 2027</t>
  </si>
  <si>
    <t>ส. 1 ตุลาคม 2022</t>
  </si>
  <si>
    <t>พ. 29 มีนาคม 2023</t>
  </si>
  <si>
    <t>ส. 1 สิงหาคม 2026</t>
  </si>
  <si>
    <t>จ. 10 สิงหาคม 2026</t>
  </si>
  <si>
    <t>พฤ. 19 สิงหาคม 2027</t>
  </si>
  <si>
    <t>พฤ. 31 ธันวาคม 2020</t>
  </si>
  <si>
    <t>ส. 11 ธันวาคม 2021</t>
  </si>
  <si>
    <t>จ. 20 ธันวาคม 2021</t>
  </si>
  <si>
    <t>อ. 15 พฤศจิกายน 2022</t>
  </si>
  <si>
    <t>ส. 24 ธันวาคม 2022</t>
  </si>
  <si>
    <t>ส. 1 พฤศจิกายน 2025</t>
  </si>
  <si>
    <t>จ. 10 พฤศจิกายน 2025</t>
  </si>
  <si>
    <t>จ. 21 มกราคม 2019</t>
  </si>
  <si>
    <t>ศ. 11 ธันวาคม 2020</t>
  </si>
  <si>
    <t>อา. 20 ธันวาคม 2020</t>
  </si>
  <si>
    <t>จ. 1 พฤศจิกายน 2021</t>
  </si>
  <si>
    <t>ศ. 10 ธันวาคม 2021</t>
  </si>
  <si>
    <t>อ. 11 พฤศจิกายน 2025</t>
  </si>
  <si>
    <t>พฤ. 20 พฤศจิกายน 2025</t>
  </si>
  <si>
    <t>อ. 1 มกราคม 2019</t>
  </si>
  <si>
    <t>อา. 20 มกราคม 2019/    ศ. 20 ธันวาคม 2019</t>
  </si>
  <si>
    <t>อ. 1 มกราคม 2019  /   พ. 11 ธันวาคม 2019</t>
  </si>
  <si>
    <t>20/10</t>
  </si>
  <si>
    <t>อา. 1 พฤศจิกายน 2020</t>
  </si>
  <si>
    <t>พฤ. 10 ธันวาคม 2020</t>
  </si>
  <si>
    <t>ศ. 1 พฤศจิกายน 2024</t>
  </si>
  <si>
    <t>อา. 10 พฤศจิกายน 2024</t>
  </si>
  <si>
    <t>อ. 6 มิถุนายน 2028</t>
  </si>
  <si>
    <t>จ. 12 มิถุนายน 2028</t>
  </si>
  <si>
    <t>พ. 3 กรกฎาคม 2019</t>
  </si>
  <si>
    <t>ศ. 12 กรกฎาคม 2019</t>
  </si>
  <si>
    <t>พ. 1 มิถุนายน 2022</t>
  </si>
  <si>
    <t>อา. 27 พฤศจิกายน 2022</t>
  </si>
  <si>
    <t>พ. 1 กรกฎาคม 2026</t>
  </si>
  <si>
    <t>อ. 7 กรกฎาคม 2026</t>
  </si>
  <si>
    <t>พฤ. 1 มิถุนายน 2023</t>
  </si>
  <si>
    <t>จ. 27 พฤศจิกายน 2023</t>
  </si>
  <si>
    <t>อ. 6 กรกฎาคม 2027</t>
  </si>
  <si>
    <t>จ. 12 กรกฎาคม 2027</t>
  </si>
  <si>
    <t>พ. 3 พฤศจิกายน 2021</t>
  </si>
  <si>
    <t>พฤ. 2 ธันวาคม 2021</t>
  </si>
  <si>
    <t>ศ. 21 พฤศจิกายน 2025</t>
  </si>
  <si>
    <t>อา. 30 พฤศจิกายน 2025</t>
  </si>
  <si>
    <t>พ. 4 พฤศจิกายน 2020</t>
  </si>
  <si>
    <t>พฤ. 3 ธันวาคม 2020</t>
  </si>
  <si>
    <t>จ. 11 พฤศจิกายน 2024</t>
  </si>
  <si>
    <t>พ. 20 พฤศจิกายน 2024</t>
  </si>
  <si>
    <t>พ. 18 ตุลาคม 2028</t>
  </si>
  <si>
    <t>อ. 24 ตุลาคม 2028</t>
  </si>
  <si>
    <t>อา. 12 พฤษภาคม 2019</t>
  </si>
  <si>
    <t>อ. 2 พฤศจิกายน 2021</t>
  </si>
  <si>
    <t>พฤ. 11 พฤศจิกายน 2021</t>
  </si>
  <si>
    <t>อ. 4 พฤศจิกายน 2025</t>
  </si>
  <si>
    <t>พฤ. 13 พฤศจิกายน 2025</t>
  </si>
  <si>
    <t>อ. 3 พฤศจิกายน 2020</t>
  </si>
  <si>
    <t>พฤ. 12 พฤศจิกายน 2020</t>
  </si>
  <si>
    <t>พฤ. 7 พฤศจิกายน 2024</t>
  </si>
  <si>
    <t>ส. 16 พฤศจิกายน 2024</t>
  </si>
  <si>
    <t>อ. 7 พฤศจิกายน 2028</t>
  </si>
  <si>
    <t>อา. 26 พฤศจิกายน 2028</t>
  </si>
  <si>
    <t>อ. 5 พฤศจิกายน 2019</t>
  </si>
  <si>
    <t>พฤ. 14 พฤศจิกายน 2019</t>
  </si>
  <si>
    <t>อ. 7 พฤศจิกายน 2023</t>
  </si>
  <si>
    <t>พฤ. 16 พฤศจิกายน 2023</t>
  </si>
  <si>
    <t>อ. 9 พฤศจิกายน 2027</t>
  </si>
  <si>
    <t>อา. 28 พฤศจิกายน 2027</t>
  </si>
  <si>
    <t>อา. 5 มิถุนายน 2022</t>
  </si>
  <si>
    <t>พฤ. 1 ธันวาคม 2022</t>
  </si>
  <si>
    <t>ส. 12 กันยายน 2026</t>
  </si>
  <si>
    <t>จ. 21 กันยายน 2026</t>
  </si>
  <si>
    <t>อา. 22 กันยายน 2019</t>
  </si>
  <si>
    <t>อา. 4 มิถุนายน 2023</t>
  </si>
  <si>
    <t>พฤ. 30 พฤศจิกายน 2023</t>
  </si>
  <si>
    <t>อา. 12 กันยายน 2027</t>
  </si>
  <si>
    <t>อ. 21 กันยายน 2027</t>
  </si>
  <si>
    <t>อา. 13 กันยายน 2020</t>
  </si>
  <si>
    <t>ศ. 25 กันยายน 2020</t>
  </si>
  <si>
    <t>อา. 2 มิถุนายน 2024</t>
  </si>
  <si>
    <t>พฤ. 28 พฤศจิกายน 2024</t>
  </si>
  <si>
    <t>อ. 12 กันยายน 2028</t>
  </si>
  <si>
    <t>พฤ. 21 กันยายน 2028</t>
  </si>
  <si>
    <t>ศ. 16 สิงหาคม 2019</t>
  </si>
  <si>
    <t>ส. 30 พฤศจิกายน 2019</t>
  </si>
  <si>
    <t>ส. 10 กรกฎาคม 2021</t>
  </si>
  <si>
    <t>ศ. 11 กรกฎาคม 2025</t>
  </si>
  <si>
    <t>อา. 20 กรกฎาคม 2025</t>
  </si>
  <si>
    <t>พ. 1 พฤษภาคม 2019</t>
  </si>
  <si>
    <t>พฤ. 15 สิงหาคม 2019</t>
  </si>
  <si>
    <t>อ. 18 สิงหาคม 2020</t>
  </si>
  <si>
    <t>พฤ. 27 สิงหาคม 2020</t>
  </si>
  <si>
    <t>พ. 28 สิงหาคม 2024</t>
  </si>
  <si>
    <t>ศ. 6 กันยายน 2024</t>
  </si>
  <si>
    <t>พฤ. 7 กันยายน 2028</t>
  </si>
  <si>
    <t>ศ. 6 ตุลาคม 2028</t>
  </si>
  <si>
    <t>อ. 8 มกราคม 2019</t>
  </si>
  <si>
    <t>พ. 6 กุมภาพันธ์ 2019</t>
  </si>
  <si>
    <t>ส. 4 กุมภาพันธ์ 2023</t>
  </si>
  <si>
    <t>จ. 13 กุมภาพันธ์ 2023</t>
  </si>
  <si>
    <t>อา. 14 กุมภาพันธ์ 2027</t>
  </si>
  <si>
    <t>อ. 23 กุมภาพันธ์ 2027</t>
  </si>
  <si>
    <t>จ. 7 มกราคม 2019</t>
  </si>
  <si>
    <t>พฤ. 10 มกราคม 2019</t>
  </si>
  <si>
    <t>อ. 12 กรกฎาคม 2022</t>
  </si>
  <si>
    <t>ส. 16 กรกฎาคม 2022</t>
  </si>
  <si>
    <t>พ. 20 กรกฎาคม 2022</t>
  </si>
  <si>
    <t>พฤ. 28 กรกฎาคม 2022</t>
  </si>
  <si>
    <t>อา. 12 กรกฎาคม 2026</t>
  </si>
  <si>
    <t>อ. 21 กรกฎาคม 2026</t>
  </si>
  <si>
    <t>ส. 4 พฤษภาคม 2019</t>
  </si>
  <si>
    <t>อ. 7 พฤษภาคม 2019</t>
  </si>
  <si>
    <t>อ. 12 พฤษภาคม 2020</t>
  </si>
  <si>
    <t>พฤ. 21 พฤษภาคม 2020</t>
  </si>
  <si>
    <t>พ. 1 มีนาคม 2023</t>
  </si>
  <si>
    <t>อา. 5 มีนาคม 2023</t>
  </si>
  <si>
    <t>อ. 9 กุมภาพันธ์ 2027</t>
  </si>
  <si>
    <t>ส. 13 กุมภาพันธ์ 2027</t>
  </si>
  <si>
    <t>จ. 20 มกราคม 2020</t>
  </si>
  <si>
    <t>อ. 9 พฤษภาคม 2023</t>
  </si>
  <si>
    <t>ส. 13 พฤษภาคม 2023</t>
  </si>
  <si>
    <t>อา. 9 พฤษภาคม 2027</t>
  </si>
  <si>
    <t>พฤ. 13 พฤษภาคม 2027</t>
  </si>
  <si>
    <t>อา. 8 ธันวาคม 2019</t>
  </si>
  <si>
    <t>อ. 17 ธันวาคม 2019</t>
  </si>
  <si>
    <t>พ. 8 มิถุนายน 2022</t>
  </si>
  <si>
    <t>ส. 17 มกราคม 2026</t>
  </si>
  <si>
    <t>อ. 20 มกราคม 2026</t>
  </si>
  <si>
    <t>อ. 8 มิถุนายน 2021</t>
  </si>
  <si>
    <t>ศ. 11 มิถุนายน 2021</t>
  </si>
  <si>
    <t>อา. 8 มิถุนายน 2025</t>
  </si>
  <si>
    <t>พ. 11 มิถุนายน 2025</t>
  </si>
  <si>
    <t>อา. 22 ธันวาคม 2019</t>
  </si>
  <si>
    <t>พ. 25 ธันวาคม 2019</t>
  </si>
  <si>
    <t>อา. 10 ธันวาคม 2023</t>
  </si>
  <si>
    <t>พ. 13 ธันวาคม 2023</t>
  </si>
  <si>
    <t>อา. 12 ธันวาคม 2027</t>
  </si>
  <si>
    <t>อ. 21 ธันวาคม 2027</t>
  </si>
  <si>
    <t>จ. 4 มีนาคม 2019</t>
  </si>
  <si>
    <t>จ. 4 มีนาคม 2019 /จ. 18 มีนาคม 2019</t>
  </si>
  <si>
    <t>ศ. 8 มีนาคม 2019 /ส. 23 มีนาคม 2019</t>
  </si>
  <si>
    <t>5/6</t>
  </si>
  <si>
    <t>พ. 5 พฤษภาคม 2021</t>
  </si>
  <si>
    <t>ส. 8 พฤษภาคม 2021</t>
  </si>
  <si>
    <t>ศ. 2 พฤษภาคม 2025</t>
  </si>
  <si>
    <t>จ. 5 พฤษภาคม 2025</t>
  </si>
  <si>
    <t>จ. 25 มีนาคม 2019</t>
  </si>
  <si>
    <t>ศ. 7 ตุลาคม 2022</t>
  </si>
  <si>
    <t>จ. 10 ตุลาคม 2022</t>
  </si>
  <si>
    <t>พ. 7 ตุลาคม 2026</t>
  </si>
  <si>
    <t>ส. 10 ตุลาคม 2026</t>
  </si>
  <si>
    <t>พฤ. 10 มิถุนายน 2021</t>
  </si>
  <si>
    <t>ส. 19 มิถุนายน 2021</t>
  </si>
  <si>
    <t>อ. 10 มิถุนายน 2025</t>
  </si>
  <si>
    <t>พฤ. 19 มิถุนายน 2025</t>
  </si>
  <si>
    <t>อา. 9 สิงหาคม 2020</t>
  </si>
  <si>
    <t>อา. 11 สิงหาคม 2024</t>
  </si>
  <si>
    <t>อา. 25 สิงหาคม 2024</t>
  </si>
  <si>
    <t>อา. 23 สิงหาคม 2020</t>
  </si>
  <si>
    <t>ศ. 28 สิงหาคม 2020</t>
  </si>
  <si>
    <t>ศ. 20 กันยายน 2024</t>
  </si>
  <si>
    <t>ศ. 4 ตุลาคม 2024</t>
  </si>
  <si>
    <t>อา. 8 สิงหาคม 2021</t>
  </si>
  <si>
    <t>ศ. 13 สิงหาคม 2021</t>
  </si>
  <si>
    <t>ศ. 4 กรกฎาคม 2025</t>
  </si>
  <si>
    <t>ศ. 18 กรกฎาคม 2025</t>
  </si>
  <si>
    <t>อา. 22 สิงหาคม 2021</t>
  </si>
  <si>
    <t>ศ. 27 สิงหาคม 2021</t>
  </si>
  <si>
    <t>ส. 20 กันยายน 2025</t>
  </si>
  <si>
    <t>ส. 4 ตุลาคม 2025</t>
  </si>
  <si>
    <t>จ. 8 พฤศจิกายน 2021</t>
  </si>
  <si>
    <t>อา. 14 พฤศจิกายน 2021</t>
  </si>
  <si>
    <t>ศ. 3 ตุลาคม 2025</t>
  </si>
  <si>
    <t>พ. 22 ตุลาคม 2025</t>
  </si>
  <si>
    <t>จ. 7 พฤศจิกายน 2022</t>
  </si>
  <si>
    <t>อา. 13 พฤศจิกายน 2022</t>
  </si>
  <si>
    <t>จ. 26 ตุลาคม 2026</t>
  </si>
  <si>
    <t>พ. 8 กรกฎาคม 2020</t>
  </si>
  <si>
    <t>จ. 11 กรกฎาคม 2022</t>
  </si>
  <si>
    <t>อ. 19 กรกฎาคม 2022</t>
  </si>
  <si>
    <t>จ. 7 กรกฎาคม 2025</t>
  </si>
  <si>
    <t>อ. 15 กรกฎาคม 2025</t>
  </si>
  <si>
    <t>จ. 3 กรกฎาคม 2028</t>
  </si>
  <si>
    <t>อ. 11 กรกฎาคม 2028</t>
  </si>
  <si>
    <t>ส. 26 กันยายน 2020</t>
  </si>
  <si>
    <t>จ. 14 ธันวาคม 2020</t>
  </si>
  <si>
    <t>พ. 16 กรกฎาคม 2025</t>
  </si>
  <si>
    <t>พฤ. 24 กรกฎาคม 2025</t>
  </si>
  <si>
    <t>พ. 12 กรกฎาคม 2028</t>
  </si>
  <si>
    <t>พฤ. 20 กรกฎาคม 2028</t>
  </si>
  <si>
    <t>ศ. 1 มีนาคม 2019 /อ. 1 ตุลาคม 2019</t>
  </si>
  <si>
    <t>ศ. 31 พฤษภาคม 2019/ ส. 30 พฤศจิกายน 2019</t>
  </si>
  <si>
    <t>92/61</t>
  </si>
  <si>
    <t>ศ. 1 ตุลาคม 2021</t>
  </si>
  <si>
    <t>ส. 30 ตุลาคม 2021</t>
  </si>
  <si>
    <t>อ. 21 พฤษภาคม 2024</t>
  </si>
  <si>
    <t>พฤ. 30 พฤษภาคม 2024</t>
  </si>
  <si>
    <t>จ. 24 พฤษภาคม 2027</t>
  </si>
  <si>
    <t>พ. 2 มิถุนายน 2027</t>
  </si>
  <si>
    <t>พ. 1 พฤษภาคม 2019 /อา. 1 ธันวาคม 2019</t>
  </si>
  <si>
    <t>อา. 30 มิถุนายน 2019 / อ. 31 ธันวาคม 2019</t>
  </si>
  <si>
    <t>61 /31</t>
  </si>
  <si>
    <t>ศ. 31 มกราคม 2020</t>
  </si>
  <si>
    <t>อ. 30 พฤศจิกายน 2021</t>
  </si>
  <si>
    <t>ศ. 31 พฤษภาคม 2024</t>
  </si>
  <si>
    <t>อา. 9 มิถุนายน 2024</t>
  </si>
  <si>
    <t>พฤ. 3 มิถุนายน 2027</t>
  </si>
  <si>
    <t>ส. 12 มิถุนายน 2027</t>
  </si>
  <si>
    <t>ส. 20 กุมภาพันธ์ 2021</t>
  </si>
  <si>
    <t>อ. 23 กุมภาพันธ์ 2021</t>
  </si>
  <si>
    <t>จ. 20 กุมภาพันธ์ 2023</t>
  </si>
  <si>
    <t>อา. 26 กุมภาพันธ์ 2023</t>
  </si>
  <si>
    <t>พฤ. 20 กุมภาพันธ์ 2025</t>
  </si>
  <si>
    <t>อา. 23 กุมภาพันธ์ 2025</t>
  </si>
  <si>
    <t>ส. 20 กุมภาพันธ์ 2027</t>
  </si>
  <si>
    <t>ศ. 26 กุมภาพันธ์ 2027</t>
  </si>
  <si>
    <t>อา. 4 สิงหาคม 2019</t>
  </si>
  <si>
    <t>อ. 13 สิงหาคม 2019</t>
  </si>
  <si>
    <t>พฤ. 2 มิถุนายน 2022</t>
  </si>
  <si>
    <t>ส. 8 มิถุนายน 2024</t>
  </si>
  <si>
    <t>อ. 2 มิถุนายน 2026</t>
  </si>
  <si>
    <t>ศ. 5 มิถุนายน 2026</t>
  </si>
  <si>
    <t>อ. 21 กรกฎาคม 2020</t>
  </si>
  <si>
    <t>พ. 29 กรกฎาคม 2020</t>
  </si>
  <si>
    <t>พ. 30 กรกฎาคม 2025</t>
  </si>
  <si>
    <t>จ. 18 สิงหาคม 2025</t>
  </si>
  <si>
    <t>อ. 18 ตุลาคม 2022</t>
  </si>
  <si>
    <t>พฤ. 20 ตุลาคม 2022</t>
  </si>
  <si>
    <t>อา. 18 ตุลาคม 2026</t>
  </si>
  <si>
    <t>ส. 24 ตุลาคม 2026</t>
  </si>
  <si>
    <t>อ. 17 พฤษภาคม 2022</t>
  </si>
  <si>
    <t>พฤ. 26 พฤษภาคม 2022</t>
  </si>
  <si>
    <t>อ. 14 พฤษภาคม 2024</t>
  </si>
  <si>
    <t>พฤ. 23 พฤษภาคม 2024</t>
  </si>
  <si>
    <t>อ. 12 พฤษภาคม 2026</t>
  </si>
  <si>
    <t>พฤ. 21 พฤษภาคม 2026</t>
  </si>
  <si>
    <t>อ. 16 พฤษภาคม 2028</t>
  </si>
  <si>
    <t>พฤ. 25 พฤษภาคม 2028</t>
  </si>
  <si>
    <t>อ. 23 เมษายน 2019</t>
  </si>
  <si>
    <t>พฤ. 25 เมษายน 2019</t>
  </si>
  <si>
    <t>อ. 3 มีนาคม 2020</t>
  </si>
  <si>
    <t>พฤ. 5 มีนาคม 2020</t>
  </si>
  <si>
    <t>อ. 2 มีนาคม 2021</t>
  </si>
  <si>
    <t>พฤ. 4 มีนาคม 2021</t>
  </si>
  <si>
    <t>พ. 2 มีนาคม 2022</t>
  </si>
  <si>
    <t>ศ. 4 มีนาคม 2022</t>
  </si>
  <si>
    <t>อ. 7 มีนาคม 2023</t>
  </si>
  <si>
    <t>พฤ. 9 มีนาคม 2023</t>
  </si>
  <si>
    <t>อ. 5 มีนาคม 2024</t>
  </si>
  <si>
    <t>พฤ. 7 มีนาคม 2024</t>
  </si>
  <si>
    <t>อ. 4 มีนาคม 2025</t>
  </si>
  <si>
    <t>พฤ. 6 มีนาคม 2025</t>
  </si>
  <si>
    <t>อ. 3 มีนาคม 2026</t>
  </si>
  <si>
    <t>พฤ. 5 มีนาคม 2026</t>
  </si>
  <si>
    <t>อ. 2 มีนาคม 2027</t>
  </si>
  <si>
    <t>พฤ. 4 มีนาคม 2027</t>
  </si>
  <si>
    <t>อ. 7 มีนาคม 2028</t>
  </si>
  <si>
    <t>พฤ. 9 มีนาคม 2028</t>
  </si>
  <si>
    <t>Unit Price [Baht/Unit]</t>
  </si>
  <si>
    <t>HHV[BTU/Lite]</t>
  </si>
  <si>
    <t>HHV [BTU/lite]</t>
  </si>
  <si>
    <t>Unit Price [Baht/lite]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</si>
</sst>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.00_);\-#,##0.00"/>
    <numFmt numFmtId="167" formatCode="_-* #,##0.0000_-;\-* #,##0.0000_-;_-* &quot;-&quot;??_-;_-@_-"/>
    <numFmt numFmtId="168" formatCode="#,##0.0000"/>
    <numFmt numFmtId="169" formatCode="0.0000"/>
    <numFmt numFmtId="170" formatCode="0.00_)"/>
    <numFmt numFmtId="171" formatCode="0.0"/>
    <numFmt numFmtId="172" formatCode="[$-101041E]d\ mmmm\ yyyy;@"/>
    <numFmt numFmtId="173" formatCode="[$-1010000]d/m/yy;@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TH SarabunPSK"/>
      <family val="2"/>
    </font>
    <font>
      <sz val="14"/>
      <name val="TH SarabunPSK"/>
      <family val="2"/>
    </font>
    <font>
      <sz val="16"/>
      <name val="TH SarabunPSK"/>
      <family val="2"/>
    </font>
    <font>
      <sz val="9"/>
      <color indexed="8"/>
      <name val="Microsoft Sans Serif"/>
      <family val="2"/>
    </font>
    <font>
      <sz val="14"/>
      <color rgb="FF333333"/>
      <name val="TH SarabunPSK"/>
      <family val="2"/>
    </font>
    <font>
      <sz val="10"/>
      <color theme="1"/>
      <name val="Calibri"/>
      <family val="2"/>
      <charset val="222"/>
      <scheme val="minor"/>
    </font>
    <font>
      <i/>
      <sz val="12"/>
      <color rgb="FFFF0000"/>
      <name val="TH SarabunPSK"/>
      <family val="2"/>
    </font>
    <font>
      <sz val="10"/>
      <color theme="1"/>
      <name val="TH SarabunPSK"/>
      <family val="2"/>
    </font>
    <font>
      <sz val="10"/>
      <color rgb="FF333333"/>
      <name val="TH SarabunPSK"/>
      <family val="2"/>
    </font>
    <font>
      <sz val="10"/>
      <name val="TH SarabunPSK"/>
      <family val="2"/>
    </font>
    <font>
      <b/>
      <u/>
      <sz val="14"/>
      <color theme="1"/>
      <name val="TH SarabunPSK"/>
      <family val="2"/>
    </font>
    <font>
      <b/>
      <sz val="14"/>
      <name val="TH SarabunPSK"/>
      <family val="2"/>
    </font>
    <font>
      <sz val="14"/>
      <color rgb="FFFF0000"/>
      <name val="TH SarabunPSK"/>
      <family val="2"/>
    </font>
    <font>
      <b/>
      <sz val="18"/>
      <name val="Cordia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rgb="FF000000"/>
      <name val="TH SarabunPSK"/>
      <family val="2"/>
    </font>
    <font>
      <b/>
      <sz val="9"/>
      <color indexed="81"/>
      <name val="Tahoma"/>
    </font>
    <font>
      <sz val="9"/>
      <color indexed="81"/>
      <name val="Tahoma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Trellis">
        <fgColor theme="1" tint="0.49998474074526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lightTrellis">
        <fgColor theme="1" tint="0.499984740745262"/>
        <bgColor theme="7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34" fillId="0" borderId="0"/>
  </cellStyleXfs>
  <cellXfs count="8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1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1" fillId="8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1" fillId="4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9" borderId="11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43" fontId="6" fillId="10" borderId="16" xfId="1" applyFont="1" applyFill="1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43" fontId="6" fillId="10" borderId="13" xfId="1" applyFont="1" applyFill="1" applyBorder="1" applyAlignment="1">
      <alignment vertical="center"/>
    </xf>
    <xf numFmtId="43" fontId="6" fillId="0" borderId="21" xfId="1" applyFont="1" applyBorder="1" applyAlignment="1">
      <alignment horizontal="center" vertical="center"/>
    </xf>
    <xf numFmtId="43" fontId="6" fillId="0" borderId="19" xfId="1" applyFont="1" applyBorder="1" applyAlignment="1">
      <alignment horizontal="center" vertical="center"/>
    </xf>
    <xf numFmtId="43" fontId="6" fillId="0" borderId="14" xfId="1" applyFont="1" applyBorder="1" applyAlignment="1">
      <alignment horizontal="center" vertical="center"/>
    </xf>
    <xf numFmtId="43" fontId="6" fillId="0" borderId="22" xfId="1" applyFont="1" applyBorder="1" applyAlignment="1">
      <alignment horizontal="center" vertical="center"/>
    </xf>
    <xf numFmtId="43" fontId="6" fillId="0" borderId="20" xfId="1" applyFont="1" applyBorder="1" applyAlignment="1">
      <alignment horizontal="center" vertical="center"/>
    </xf>
    <xf numFmtId="43" fontId="6" fillId="0" borderId="19" xfId="1" quotePrefix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/>
    </xf>
    <xf numFmtId="165" fontId="6" fillId="0" borderId="21" xfId="1" applyNumberFormat="1" applyFont="1" applyBorder="1" applyAlignment="1">
      <alignment horizontal="center" vertical="center"/>
    </xf>
    <xf numFmtId="165" fontId="6" fillId="0" borderId="19" xfId="1" applyNumberFormat="1" applyFont="1" applyBorder="1" applyAlignment="1">
      <alignment horizontal="center" vertical="center"/>
    </xf>
    <xf numFmtId="165" fontId="6" fillId="0" borderId="14" xfId="1" applyNumberFormat="1" applyFont="1" applyBorder="1" applyAlignment="1">
      <alignment horizontal="center" vertical="center"/>
    </xf>
    <xf numFmtId="165" fontId="6" fillId="0" borderId="22" xfId="1" applyNumberFormat="1" applyFont="1" applyBorder="1" applyAlignment="1">
      <alignment horizontal="center" vertical="center"/>
    </xf>
    <xf numFmtId="165" fontId="6" fillId="0" borderId="20" xfId="1" applyNumberFormat="1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164" fontId="6" fillId="0" borderId="21" xfId="1" applyNumberFormat="1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9" xfId="1" applyNumberFormat="1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164" fontId="6" fillId="0" borderId="22" xfId="1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4" fontId="7" fillId="0" borderId="23" xfId="0" applyNumberFormat="1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4" fontId="8" fillId="0" borderId="25" xfId="0" applyNumberFormat="1" applyFont="1" applyBorder="1" applyAlignment="1">
      <alignment horizontal="center" vertical="center"/>
    </xf>
    <xf numFmtId="0" fontId="6" fillId="0" borderId="23" xfId="0" quotePrefix="1" applyFont="1" applyBorder="1" applyAlignment="1">
      <alignment horizontal="center" vertical="center"/>
    </xf>
    <xf numFmtId="43" fontId="6" fillId="10" borderId="23" xfId="1" applyFont="1" applyFill="1" applyBorder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3" xfId="0" applyFont="1" applyBorder="1" applyAlignment="1">
      <alignment vertical="center"/>
    </xf>
    <xf numFmtId="43" fontId="6" fillId="10" borderId="24" xfId="1" applyFont="1" applyFill="1" applyBorder="1" applyAlignment="1">
      <alignment vertical="center"/>
    </xf>
    <xf numFmtId="43" fontId="6" fillId="0" borderId="25" xfId="1" applyFont="1" applyBorder="1" applyAlignment="1">
      <alignment horizontal="center" vertical="center"/>
    </xf>
    <xf numFmtId="43" fontId="6" fillId="0" borderId="26" xfId="1" applyFont="1" applyBorder="1" applyAlignment="1">
      <alignment horizontal="center" vertical="center"/>
    </xf>
    <xf numFmtId="43" fontId="6" fillId="0" borderId="27" xfId="1" applyFont="1" applyBorder="1" applyAlignment="1">
      <alignment horizontal="center" vertical="center"/>
    </xf>
    <xf numFmtId="43" fontId="6" fillId="0" borderId="28" xfId="1" applyFont="1" applyBorder="1" applyAlignment="1">
      <alignment horizontal="center" vertical="center"/>
    </xf>
    <xf numFmtId="43" fontId="6" fillId="0" borderId="29" xfId="1" applyFont="1" applyBorder="1" applyAlignment="1">
      <alignment horizontal="center" vertical="center"/>
    </xf>
    <xf numFmtId="43" fontId="6" fillId="0" borderId="26" xfId="1" quotePrefix="1" applyFont="1" applyBorder="1" applyAlignment="1">
      <alignment horizontal="center" vertical="center"/>
    </xf>
    <xf numFmtId="43" fontId="6" fillId="0" borderId="27" xfId="1" quotePrefix="1" applyFont="1" applyBorder="1" applyAlignment="1">
      <alignment horizontal="center" vertical="center"/>
    </xf>
    <xf numFmtId="43" fontId="6" fillId="0" borderId="24" xfId="1" quotePrefix="1" applyFont="1" applyBorder="1" applyAlignment="1">
      <alignment horizontal="center" vertical="center"/>
    </xf>
    <xf numFmtId="165" fontId="6" fillId="0" borderId="25" xfId="1" applyNumberFormat="1" applyFont="1" applyBorder="1" applyAlignment="1">
      <alignment horizontal="center" vertical="center"/>
    </xf>
    <xf numFmtId="165" fontId="6" fillId="0" borderId="26" xfId="1" applyNumberFormat="1" applyFont="1" applyBorder="1" applyAlignment="1">
      <alignment horizontal="center" vertical="center"/>
    </xf>
    <xf numFmtId="165" fontId="6" fillId="0" borderId="27" xfId="1" applyNumberFormat="1" applyFont="1" applyBorder="1" applyAlignment="1">
      <alignment horizontal="center" vertical="center"/>
    </xf>
    <xf numFmtId="165" fontId="6" fillId="0" borderId="28" xfId="1" applyNumberFormat="1" applyFont="1" applyBorder="1" applyAlignment="1">
      <alignment horizontal="center" vertical="center"/>
    </xf>
    <xf numFmtId="165" fontId="6" fillId="0" borderId="29" xfId="1" applyNumberFormat="1" applyFont="1" applyBorder="1" applyAlignment="1">
      <alignment horizontal="center" vertical="center"/>
    </xf>
    <xf numFmtId="164" fontId="6" fillId="0" borderId="30" xfId="1" applyNumberFormat="1" applyFont="1" applyBorder="1" applyAlignment="1">
      <alignment horizontal="center" vertical="center"/>
    </xf>
    <xf numFmtId="164" fontId="6" fillId="0" borderId="25" xfId="1" applyNumberFormat="1" applyFont="1" applyBorder="1" applyAlignment="1">
      <alignment horizontal="center" vertical="center"/>
    </xf>
    <xf numFmtId="164" fontId="6" fillId="0" borderId="27" xfId="1" applyNumberFormat="1" applyFont="1" applyBorder="1" applyAlignment="1">
      <alignment horizontal="center" vertical="center"/>
    </xf>
    <xf numFmtId="164" fontId="6" fillId="0" borderId="26" xfId="1" applyNumberFormat="1" applyFont="1" applyBorder="1" applyAlignment="1">
      <alignment horizontal="center" vertical="center"/>
    </xf>
    <xf numFmtId="164" fontId="6" fillId="0" borderId="29" xfId="1" applyNumberFormat="1" applyFont="1" applyBorder="1" applyAlignment="1">
      <alignment horizontal="center" vertical="center"/>
    </xf>
    <xf numFmtId="164" fontId="6" fillId="0" borderId="28" xfId="1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31" xfId="0" applyFont="1" applyBorder="1" applyAlignment="1">
      <alignment horizontal="center" vertical="center"/>
    </xf>
    <xf numFmtId="4" fontId="7" fillId="0" borderId="31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4" fontId="8" fillId="0" borderId="33" xfId="0" applyNumberFormat="1" applyFont="1" applyBorder="1" applyAlignment="1">
      <alignment horizontal="center" vertical="center"/>
    </xf>
    <xf numFmtId="0" fontId="6" fillId="0" borderId="31" xfId="0" quotePrefix="1" applyFont="1" applyBorder="1" applyAlignment="1">
      <alignment horizontal="center" vertical="center"/>
    </xf>
    <xf numFmtId="43" fontId="6" fillId="10" borderId="31" xfId="1" applyFont="1" applyFill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31" xfId="0" applyFont="1" applyBorder="1" applyAlignment="1">
      <alignment vertical="center"/>
    </xf>
    <xf numFmtId="43" fontId="6" fillId="10" borderId="32" xfId="1" applyFont="1" applyFill="1" applyBorder="1" applyAlignment="1">
      <alignment vertical="center"/>
    </xf>
    <xf numFmtId="43" fontId="6" fillId="0" borderId="33" xfId="1" applyFont="1" applyBorder="1" applyAlignment="1">
      <alignment horizontal="center" vertical="center"/>
    </xf>
    <xf numFmtId="43" fontId="6" fillId="0" borderId="34" xfId="1" applyFont="1" applyBorder="1" applyAlignment="1">
      <alignment horizontal="center" vertical="center"/>
    </xf>
    <xf numFmtId="43" fontId="6" fillId="0" borderId="35" xfId="1" applyFont="1" applyBorder="1" applyAlignment="1">
      <alignment horizontal="center" vertical="center"/>
    </xf>
    <xf numFmtId="43" fontId="6" fillId="0" borderId="36" xfId="1" applyFont="1" applyBorder="1" applyAlignment="1">
      <alignment horizontal="center" vertical="center"/>
    </xf>
    <xf numFmtId="43" fontId="6" fillId="0" borderId="37" xfId="1" applyFont="1" applyBorder="1" applyAlignment="1">
      <alignment horizontal="center" vertical="center"/>
    </xf>
    <xf numFmtId="43" fontId="6" fillId="0" borderId="34" xfId="1" quotePrefix="1" applyFont="1" applyBorder="1" applyAlignment="1">
      <alignment horizontal="center" vertical="center"/>
    </xf>
    <xf numFmtId="43" fontId="6" fillId="0" borderId="35" xfId="1" quotePrefix="1" applyFont="1" applyBorder="1" applyAlignment="1">
      <alignment horizontal="center" vertical="center"/>
    </xf>
    <xf numFmtId="43" fontId="6" fillId="0" borderId="32" xfId="1" quotePrefix="1" applyFont="1" applyBorder="1" applyAlignment="1">
      <alignment horizontal="center" vertical="center"/>
    </xf>
    <xf numFmtId="165" fontId="6" fillId="0" borderId="33" xfId="1" applyNumberFormat="1" applyFont="1" applyBorder="1" applyAlignment="1">
      <alignment horizontal="center" vertical="center"/>
    </xf>
    <xf numFmtId="165" fontId="6" fillId="0" borderId="34" xfId="1" applyNumberFormat="1" applyFont="1" applyBorder="1" applyAlignment="1">
      <alignment horizontal="center" vertical="center"/>
    </xf>
    <xf numFmtId="165" fontId="6" fillId="0" borderId="35" xfId="1" applyNumberFormat="1" applyFont="1" applyBorder="1" applyAlignment="1">
      <alignment horizontal="center" vertical="center"/>
    </xf>
    <xf numFmtId="165" fontId="6" fillId="0" borderId="36" xfId="1" applyNumberFormat="1" applyFont="1" applyBorder="1" applyAlignment="1">
      <alignment horizontal="center" vertical="center"/>
    </xf>
    <xf numFmtId="165" fontId="6" fillId="0" borderId="37" xfId="1" applyNumberFormat="1" applyFont="1" applyBorder="1" applyAlignment="1">
      <alignment horizontal="center" vertical="center"/>
    </xf>
    <xf numFmtId="164" fontId="6" fillId="0" borderId="38" xfId="1" applyNumberFormat="1" applyFont="1" applyBorder="1" applyAlignment="1">
      <alignment horizontal="center" vertical="center"/>
    </xf>
    <xf numFmtId="164" fontId="6" fillId="0" borderId="33" xfId="1" applyNumberFormat="1" applyFont="1" applyBorder="1" applyAlignment="1">
      <alignment horizontal="center" vertical="center"/>
    </xf>
    <xf numFmtId="164" fontId="6" fillId="0" borderId="35" xfId="1" applyNumberFormat="1" applyFont="1" applyBorder="1" applyAlignment="1">
      <alignment horizontal="center" vertical="center"/>
    </xf>
    <xf numFmtId="164" fontId="6" fillId="0" borderId="34" xfId="1" applyNumberFormat="1" applyFont="1" applyBorder="1" applyAlignment="1">
      <alignment horizontal="center" vertical="center"/>
    </xf>
    <xf numFmtId="164" fontId="6" fillId="0" borderId="37" xfId="1" applyNumberFormat="1" applyFont="1" applyBorder="1" applyAlignment="1">
      <alignment horizontal="center" vertical="center"/>
    </xf>
    <xf numFmtId="164" fontId="6" fillId="0" borderId="36" xfId="1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/>
    </xf>
    <xf numFmtId="43" fontId="6" fillId="0" borderId="32" xfId="1" applyFont="1" applyBorder="1" applyAlignment="1">
      <alignment horizontal="center" vertical="center"/>
    </xf>
    <xf numFmtId="43" fontId="6" fillId="0" borderId="36" xfId="1" quotePrefix="1" applyFont="1" applyBorder="1" applyAlignment="1">
      <alignment horizontal="center" vertical="center"/>
    </xf>
    <xf numFmtId="43" fontId="6" fillId="0" borderId="37" xfId="1" quotePrefix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4" fontId="7" fillId="0" borderId="39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4" fontId="8" fillId="0" borderId="41" xfId="0" applyNumberFormat="1" applyFont="1" applyBorder="1" applyAlignment="1">
      <alignment horizontal="center" vertical="center"/>
    </xf>
    <xf numFmtId="0" fontId="6" fillId="0" borderId="39" xfId="0" quotePrefix="1" applyFont="1" applyBorder="1" applyAlignment="1">
      <alignment horizontal="center" vertical="center"/>
    </xf>
    <xf numFmtId="43" fontId="6" fillId="10" borderId="39" xfId="1" applyFont="1" applyFill="1" applyBorder="1" applyAlignment="1">
      <alignment vertical="center"/>
    </xf>
    <xf numFmtId="0" fontId="6" fillId="0" borderId="40" xfId="0" applyFont="1" applyBorder="1" applyAlignment="1">
      <alignment horizontal="left" vertical="center"/>
    </xf>
    <xf numFmtId="0" fontId="6" fillId="0" borderId="39" xfId="0" applyFont="1" applyBorder="1" applyAlignment="1">
      <alignment vertical="center"/>
    </xf>
    <xf numFmtId="43" fontId="6" fillId="10" borderId="40" xfId="1" applyFont="1" applyFill="1" applyBorder="1" applyAlignment="1">
      <alignment vertical="center"/>
    </xf>
    <xf numFmtId="43" fontId="6" fillId="0" borderId="41" xfId="1" applyFont="1" applyBorder="1" applyAlignment="1">
      <alignment horizontal="center" vertical="center"/>
    </xf>
    <xf numFmtId="43" fontId="6" fillId="0" borderId="42" xfId="1" applyFont="1" applyBorder="1" applyAlignment="1">
      <alignment horizontal="center" vertical="center"/>
    </xf>
    <xf numFmtId="43" fontId="6" fillId="0" borderId="43" xfId="1" applyFont="1" applyBorder="1" applyAlignment="1">
      <alignment horizontal="center" vertical="center"/>
    </xf>
    <xf numFmtId="43" fontId="6" fillId="0" borderId="44" xfId="1" applyFont="1" applyBorder="1" applyAlignment="1">
      <alignment horizontal="center" vertical="center"/>
    </xf>
    <xf numFmtId="43" fontId="6" fillId="0" borderId="45" xfId="1" applyFont="1" applyBorder="1" applyAlignment="1">
      <alignment horizontal="center" vertical="center"/>
    </xf>
    <xf numFmtId="43" fontId="6" fillId="0" borderId="42" xfId="1" quotePrefix="1" applyFont="1" applyBorder="1" applyAlignment="1">
      <alignment horizontal="center" vertical="center"/>
    </xf>
    <xf numFmtId="43" fontId="6" fillId="0" borderId="43" xfId="1" quotePrefix="1" applyFont="1" applyBorder="1" applyAlignment="1">
      <alignment horizontal="center" vertical="center"/>
    </xf>
    <xf numFmtId="43" fontId="6" fillId="0" borderId="40" xfId="1" quotePrefix="1" applyFont="1" applyBorder="1" applyAlignment="1">
      <alignment horizontal="center" vertical="center"/>
    </xf>
    <xf numFmtId="165" fontId="6" fillId="0" borderId="41" xfId="1" applyNumberFormat="1" applyFont="1" applyBorder="1" applyAlignment="1">
      <alignment horizontal="center" vertical="center"/>
    </xf>
    <xf numFmtId="165" fontId="6" fillId="0" borderId="42" xfId="1" applyNumberFormat="1" applyFont="1" applyBorder="1" applyAlignment="1">
      <alignment horizontal="center" vertical="center"/>
    </xf>
    <xf numFmtId="165" fontId="6" fillId="0" borderId="43" xfId="1" applyNumberFormat="1" applyFont="1" applyBorder="1" applyAlignment="1">
      <alignment horizontal="center" vertical="center"/>
    </xf>
    <xf numFmtId="165" fontId="6" fillId="0" borderId="44" xfId="1" applyNumberFormat="1" applyFont="1" applyBorder="1" applyAlignment="1">
      <alignment horizontal="center" vertical="center"/>
    </xf>
    <xf numFmtId="165" fontId="6" fillId="0" borderId="45" xfId="1" applyNumberFormat="1" applyFont="1" applyBorder="1" applyAlignment="1">
      <alignment horizontal="center" vertical="center"/>
    </xf>
    <xf numFmtId="164" fontId="6" fillId="0" borderId="46" xfId="1" applyNumberFormat="1" applyFont="1" applyBorder="1" applyAlignment="1">
      <alignment horizontal="center" vertical="center"/>
    </xf>
    <xf numFmtId="164" fontId="6" fillId="0" borderId="41" xfId="1" applyNumberFormat="1" applyFont="1" applyBorder="1" applyAlignment="1">
      <alignment horizontal="center" vertical="center"/>
    </xf>
    <xf numFmtId="164" fontId="6" fillId="0" borderId="43" xfId="1" applyNumberFormat="1" applyFont="1" applyBorder="1" applyAlignment="1">
      <alignment horizontal="center" vertical="center"/>
    </xf>
    <xf numFmtId="164" fontId="6" fillId="0" borderId="42" xfId="1" applyNumberFormat="1" applyFont="1" applyBorder="1" applyAlignment="1">
      <alignment horizontal="center" vertical="center"/>
    </xf>
    <xf numFmtId="164" fontId="6" fillId="0" borderId="45" xfId="1" applyNumberFormat="1" applyFont="1" applyBorder="1" applyAlignment="1">
      <alignment horizontal="center" vertical="center"/>
    </xf>
    <xf numFmtId="164" fontId="6" fillId="0" borderId="44" xfId="1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0" fontId="6" fillId="0" borderId="23" xfId="0" applyFont="1" applyBorder="1" applyAlignment="1">
      <alignment horizontal="left" vertical="center"/>
    </xf>
    <xf numFmtId="4" fontId="7" fillId="0" borderId="25" xfId="0" applyNumberFormat="1" applyFont="1" applyBorder="1" applyAlignment="1">
      <alignment horizontal="center" vertical="center"/>
    </xf>
    <xf numFmtId="15" fontId="6" fillId="0" borderId="23" xfId="0" quotePrefix="1" applyNumberFormat="1" applyFont="1" applyBorder="1" applyAlignment="1">
      <alignment horizontal="center" vertical="center"/>
    </xf>
    <xf numFmtId="43" fontId="6" fillId="0" borderId="28" xfId="1" quotePrefix="1" applyFont="1" applyBorder="1" applyAlignment="1">
      <alignment horizontal="center" vertical="center"/>
    </xf>
    <xf numFmtId="43" fontId="6" fillId="0" borderId="29" xfId="1" quotePrefix="1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4" fontId="7" fillId="0" borderId="33" xfId="0" applyNumberFormat="1" applyFont="1" applyBorder="1" applyAlignment="1">
      <alignment horizontal="center" vertical="center"/>
    </xf>
    <xf numFmtId="15" fontId="6" fillId="0" borderId="31" xfId="0" quotePrefix="1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4" fontId="7" fillId="0" borderId="41" xfId="0" applyNumberFormat="1" applyFont="1" applyBorder="1" applyAlignment="1">
      <alignment horizontal="center" vertical="center"/>
    </xf>
    <xf numFmtId="43" fontId="6" fillId="10" borderId="41" xfId="1" applyFont="1" applyFill="1" applyBorder="1" applyAlignment="1">
      <alignment horizontal="center" vertical="center"/>
    </xf>
    <xf numFmtId="43" fontId="6" fillId="0" borderId="40" xfId="1" applyFont="1" applyBorder="1" applyAlignment="1">
      <alignment horizontal="center" vertical="center"/>
    </xf>
    <xf numFmtId="1" fontId="6" fillId="10" borderId="41" xfId="1" applyNumberFormat="1" applyFont="1" applyFill="1" applyBorder="1" applyAlignment="1">
      <alignment horizontal="center" vertical="center"/>
    </xf>
    <xf numFmtId="164" fontId="6" fillId="10" borderId="41" xfId="1" applyNumberFormat="1" applyFont="1" applyFill="1" applyBorder="1" applyAlignment="1">
      <alignment horizontal="center" vertical="center"/>
    </xf>
    <xf numFmtId="164" fontId="6" fillId="10" borderId="42" xfId="1" applyNumberFormat="1" applyFont="1" applyFill="1" applyBorder="1" applyAlignment="1">
      <alignment horizontal="center" vertical="center"/>
    </xf>
    <xf numFmtId="15" fontId="7" fillId="0" borderId="23" xfId="0" quotePrefix="1" applyNumberFormat="1" applyFont="1" applyBorder="1" applyAlignment="1">
      <alignment horizontal="center" vertical="center"/>
    </xf>
    <xf numFmtId="43" fontId="6" fillId="10" borderId="26" xfId="1" applyFont="1" applyFill="1" applyBorder="1" applyAlignment="1">
      <alignment horizontal="center" vertical="center"/>
    </xf>
    <xf numFmtId="43" fontId="6" fillId="10" borderId="27" xfId="1" applyFont="1" applyFill="1" applyBorder="1" applyAlignment="1">
      <alignment horizontal="center" vertical="center"/>
    </xf>
    <xf numFmtId="43" fontId="6" fillId="10" borderId="28" xfId="1" applyFont="1" applyFill="1" applyBorder="1" applyAlignment="1">
      <alignment horizontal="center" vertical="center"/>
    </xf>
    <xf numFmtId="43" fontId="6" fillId="10" borderId="29" xfId="1" applyFont="1" applyFill="1" applyBorder="1" applyAlignment="1">
      <alignment horizontal="center" vertical="center"/>
    </xf>
    <xf numFmtId="43" fontId="6" fillId="0" borderId="25" xfId="1" quotePrefix="1" applyFont="1" applyBorder="1" applyAlignment="1">
      <alignment horizontal="center" vertical="center"/>
    </xf>
    <xf numFmtId="43" fontId="6" fillId="10" borderId="24" xfId="1" applyFont="1" applyFill="1" applyBorder="1" applyAlignment="1">
      <alignment horizontal="center" vertical="center"/>
    </xf>
    <xf numFmtId="164" fontId="6" fillId="10" borderId="28" xfId="1" applyNumberFormat="1" applyFont="1" applyFill="1" applyBorder="1" applyAlignment="1">
      <alignment horizontal="center" vertical="center"/>
    </xf>
    <xf numFmtId="164" fontId="6" fillId="10" borderId="26" xfId="1" applyNumberFormat="1" applyFont="1" applyFill="1" applyBorder="1" applyAlignment="1">
      <alignment horizontal="center" vertical="center"/>
    </xf>
    <xf numFmtId="164" fontId="6" fillId="10" borderId="27" xfId="1" applyNumberFormat="1" applyFont="1" applyFill="1" applyBorder="1" applyAlignment="1">
      <alignment horizontal="center" vertical="center"/>
    </xf>
    <xf numFmtId="164" fontId="6" fillId="10" borderId="29" xfId="1" applyNumberFormat="1" applyFont="1" applyFill="1" applyBorder="1" applyAlignment="1">
      <alignment horizontal="center" vertical="center"/>
    </xf>
    <xf numFmtId="15" fontId="7" fillId="0" borderId="31" xfId="0" quotePrefix="1" applyNumberFormat="1" applyFont="1" applyBorder="1" applyAlignment="1">
      <alignment horizontal="center" vertical="center"/>
    </xf>
    <xf numFmtId="43" fontId="6" fillId="10" borderId="34" xfId="1" applyFont="1" applyFill="1" applyBorder="1" applyAlignment="1">
      <alignment horizontal="center" vertical="center"/>
    </xf>
    <xf numFmtId="43" fontId="6" fillId="10" borderId="35" xfId="1" applyFont="1" applyFill="1" applyBorder="1" applyAlignment="1">
      <alignment horizontal="center" vertical="center"/>
    </xf>
    <xf numFmtId="43" fontId="6" fillId="10" borderId="36" xfId="1" applyFont="1" applyFill="1" applyBorder="1" applyAlignment="1">
      <alignment horizontal="center" vertical="center"/>
    </xf>
    <xf numFmtId="43" fontId="6" fillId="10" borderId="37" xfId="1" applyFont="1" applyFill="1" applyBorder="1" applyAlignment="1">
      <alignment horizontal="center" vertical="center"/>
    </xf>
    <xf numFmtId="43" fontId="6" fillId="10" borderId="32" xfId="1" applyFont="1" applyFill="1" applyBorder="1" applyAlignment="1">
      <alignment horizontal="center" vertical="center"/>
    </xf>
    <xf numFmtId="164" fontId="6" fillId="10" borderId="36" xfId="1" applyNumberFormat="1" applyFont="1" applyFill="1" applyBorder="1" applyAlignment="1">
      <alignment horizontal="center" vertical="center"/>
    </xf>
    <xf numFmtId="164" fontId="6" fillId="10" borderId="34" xfId="1" applyNumberFormat="1" applyFont="1" applyFill="1" applyBorder="1" applyAlignment="1">
      <alignment horizontal="center" vertical="center"/>
    </xf>
    <xf numFmtId="164" fontId="6" fillId="10" borderId="35" xfId="1" applyNumberFormat="1" applyFont="1" applyFill="1" applyBorder="1" applyAlignment="1">
      <alignment horizontal="center" vertical="center"/>
    </xf>
    <xf numFmtId="164" fontId="6" fillId="10" borderId="37" xfId="1" applyNumberFormat="1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43" fontId="6" fillId="10" borderId="42" xfId="1" applyFont="1" applyFill="1" applyBorder="1" applyAlignment="1">
      <alignment horizontal="center" vertical="center"/>
    </xf>
    <xf numFmtId="43" fontId="6" fillId="10" borderId="43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/>
    </xf>
    <xf numFmtId="15" fontId="6" fillId="0" borderId="23" xfId="0" applyNumberFormat="1" applyFont="1" applyBorder="1" applyAlignment="1">
      <alignment horizontal="center" vertical="center"/>
    </xf>
    <xf numFmtId="43" fontId="6" fillId="10" borderId="25" xfId="1" applyFont="1" applyFill="1" applyBorder="1" applyAlignment="1">
      <alignment horizontal="center" vertical="center"/>
    </xf>
    <xf numFmtId="1" fontId="6" fillId="10" borderId="25" xfId="1" applyNumberFormat="1" applyFont="1" applyFill="1" applyBorder="1" applyAlignment="1">
      <alignment horizontal="center" vertical="center"/>
    </xf>
    <xf numFmtId="164" fontId="6" fillId="10" borderId="25" xfId="1" applyNumberFormat="1" applyFont="1" applyFill="1" applyBorder="1" applyAlignment="1">
      <alignment horizontal="center" vertical="center"/>
    </xf>
    <xf numFmtId="15" fontId="6" fillId="0" borderId="31" xfId="0" applyNumberFormat="1" applyFont="1" applyBorder="1" applyAlignment="1">
      <alignment horizontal="center" vertical="center"/>
    </xf>
    <xf numFmtId="43" fontId="6" fillId="10" borderId="33" xfId="1" applyFont="1" applyFill="1" applyBorder="1" applyAlignment="1">
      <alignment horizontal="center" vertical="center"/>
    </xf>
    <xf numFmtId="1" fontId="6" fillId="10" borderId="34" xfId="1" applyNumberFormat="1" applyFont="1" applyFill="1" applyBorder="1" applyAlignment="1">
      <alignment horizontal="center" vertical="center"/>
    </xf>
    <xf numFmtId="1" fontId="6" fillId="10" borderId="35" xfId="1" applyNumberFormat="1" applyFont="1" applyFill="1" applyBorder="1" applyAlignment="1">
      <alignment horizontal="center" vertical="center"/>
    </xf>
    <xf numFmtId="1" fontId="6" fillId="10" borderId="36" xfId="1" applyNumberFormat="1" applyFont="1" applyFill="1" applyBorder="1" applyAlignment="1">
      <alignment horizontal="center" vertical="center"/>
    </xf>
    <xf numFmtId="1" fontId="6" fillId="10" borderId="33" xfId="1" applyNumberFormat="1" applyFont="1" applyFill="1" applyBorder="1" applyAlignment="1">
      <alignment horizontal="center" vertical="center"/>
    </xf>
    <xf numFmtId="164" fontId="6" fillId="10" borderId="33" xfId="1" applyNumberFormat="1" applyFont="1" applyFill="1" applyBorder="1" applyAlignment="1">
      <alignment horizontal="center" vertical="center"/>
    </xf>
    <xf numFmtId="15" fontId="6" fillId="0" borderId="39" xfId="0" quotePrefix="1" applyNumberFormat="1" applyFont="1" applyBorder="1" applyAlignment="1">
      <alignment horizontal="center" vertical="center"/>
    </xf>
    <xf numFmtId="15" fontId="6" fillId="0" borderId="39" xfId="0" applyNumberFormat="1" applyFont="1" applyBorder="1" applyAlignment="1">
      <alignment horizontal="center" vertical="center"/>
    </xf>
    <xf numFmtId="1" fontId="6" fillId="10" borderId="42" xfId="1" applyNumberFormat="1" applyFont="1" applyFill="1" applyBorder="1" applyAlignment="1">
      <alignment horizontal="center" vertical="center"/>
    </xf>
    <xf numFmtId="1" fontId="6" fillId="10" borderId="43" xfId="1" applyNumberFormat="1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/>
    </xf>
    <xf numFmtId="43" fontId="6" fillId="0" borderId="45" xfId="1" quotePrefix="1" applyFont="1" applyBorder="1" applyAlignment="1">
      <alignment horizontal="center" vertical="center"/>
    </xf>
    <xf numFmtId="1" fontId="6" fillId="10" borderId="26" xfId="1" applyNumberFormat="1" applyFont="1" applyFill="1" applyBorder="1" applyAlignment="1">
      <alignment horizontal="center" vertical="center"/>
    </xf>
    <xf numFmtId="1" fontId="6" fillId="10" borderId="27" xfId="1" applyNumberFormat="1" applyFont="1" applyFill="1" applyBorder="1" applyAlignment="1">
      <alignment horizontal="center" vertical="center"/>
    </xf>
    <xf numFmtId="1" fontId="6" fillId="10" borderId="28" xfId="1" applyNumberFormat="1" applyFont="1" applyFill="1" applyBorder="1" applyAlignment="1">
      <alignment horizontal="center" vertical="center"/>
    </xf>
    <xf numFmtId="1" fontId="6" fillId="10" borderId="29" xfId="1" applyNumberFormat="1" applyFont="1" applyFill="1" applyBorder="1" applyAlignment="1">
      <alignment horizontal="center" vertical="center"/>
    </xf>
    <xf numFmtId="1" fontId="6" fillId="10" borderId="30" xfId="1" applyNumberFormat="1" applyFont="1" applyFill="1" applyBorder="1" applyAlignment="1">
      <alignment horizontal="center" vertical="center"/>
    </xf>
    <xf numFmtId="43" fontId="6" fillId="10" borderId="44" xfId="1" applyFont="1" applyFill="1" applyBorder="1" applyAlignment="1">
      <alignment horizontal="center" vertical="center"/>
    </xf>
    <xf numFmtId="43" fontId="6" fillId="10" borderId="45" xfId="1" applyFont="1" applyFill="1" applyBorder="1" applyAlignment="1">
      <alignment horizontal="center" vertical="center"/>
    </xf>
    <xf numFmtId="43" fontId="6" fillId="10" borderId="40" xfId="1" applyFont="1" applyFill="1" applyBorder="1" applyAlignment="1">
      <alignment horizontal="center" vertical="center"/>
    </xf>
    <xf numFmtId="1" fontId="6" fillId="10" borderId="44" xfId="1" applyNumberFormat="1" applyFont="1" applyFill="1" applyBorder="1" applyAlignment="1">
      <alignment horizontal="center" vertical="center"/>
    </xf>
    <xf numFmtId="1" fontId="6" fillId="10" borderId="45" xfId="1" applyNumberFormat="1" applyFont="1" applyFill="1" applyBorder="1" applyAlignment="1">
      <alignment horizontal="center" vertical="center"/>
    </xf>
    <xf numFmtId="1" fontId="6" fillId="10" borderId="46" xfId="1" applyNumberFormat="1" applyFont="1" applyFill="1" applyBorder="1" applyAlignment="1">
      <alignment horizontal="center" vertical="center"/>
    </xf>
    <xf numFmtId="164" fontId="6" fillId="10" borderId="44" xfId="1" applyNumberFormat="1" applyFont="1" applyFill="1" applyBorder="1" applyAlignment="1">
      <alignment horizontal="center" vertical="center"/>
    </xf>
    <xf numFmtId="164" fontId="6" fillId="10" borderId="43" xfId="1" applyNumberFormat="1" applyFont="1" applyFill="1" applyBorder="1" applyAlignment="1">
      <alignment horizontal="center" vertical="center"/>
    </xf>
    <xf numFmtId="164" fontId="6" fillId="10" borderId="45" xfId="1" applyNumberFormat="1" applyFont="1" applyFill="1" applyBorder="1" applyAlignment="1">
      <alignment horizontal="center" vertical="center"/>
    </xf>
    <xf numFmtId="43" fontId="6" fillId="0" borderId="33" xfId="1" quotePrefix="1" applyFont="1" applyBorder="1" applyAlignment="1">
      <alignment horizontal="center" vertical="center"/>
    </xf>
    <xf numFmtId="1" fontId="6" fillId="10" borderId="37" xfId="1" applyNumberFormat="1" applyFont="1" applyFill="1" applyBorder="1" applyAlignment="1">
      <alignment horizontal="center" vertical="center"/>
    </xf>
    <xf numFmtId="4" fontId="7" fillId="0" borderId="21" xfId="0" applyNumberFormat="1" applyFont="1" applyBorder="1" applyAlignment="1">
      <alignment horizontal="center" vertical="center"/>
    </xf>
    <xf numFmtId="43" fontId="6" fillId="10" borderId="21" xfId="1" applyFont="1" applyFill="1" applyBorder="1" applyAlignment="1">
      <alignment horizontal="center" vertical="center"/>
    </xf>
    <xf numFmtId="43" fontId="6" fillId="10" borderId="19" xfId="1" applyFont="1" applyFill="1" applyBorder="1" applyAlignment="1">
      <alignment horizontal="center" vertical="center"/>
    </xf>
    <xf numFmtId="43" fontId="6" fillId="10" borderId="14" xfId="1" applyFont="1" applyFill="1" applyBorder="1" applyAlignment="1">
      <alignment horizontal="center" vertical="center"/>
    </xf>
    <xf numFmtId="43" fontId="6" fillId="10" borderId="22" xfId="1" applyFont="1" applyFill="1" applyBorder="1" applyAlignment="1">
      <alignment horizontal="center" vertical="center"/>
    </xf>
    <xf numFmtId="43" fontId="6" fillId="10" borderId="20" xfId="1" applyFont="1" applyFill="1" applyBorder="1" applyAlignment="1">
      <alignment horizontal="center" vertical="center"/>
    </xf>
    <xf numFmtId="43" fontId="6" fillId="10" borderId="13" xfId="1" applyFont="1" applyFill="1" applyBorder="1" applyAlignment="1">
      <alignment horizontal="center" vertical="center"/>
    </xf>
    <xf numFmtId="1" fontId="6" fillId="10" borderId="21" xfId="1" applyNumberFormat="1" applyFont="1" applyFill="1" applyBorder="1" applyAlignment="1">
      <alignment horizontal="center" vertical="center"/>
    </xf>
    <xf numFmtId="1" fontId="6" fillId="10" borderId="19" xfId="1" applyNumberFormat="1" applyFont="1" applyFill="1" applyBorder="1" applyAlignment="1">
      <alignment horizontal="center" vertical="center"/>
    </xf>
    <xf numFmtId="1" fontId="6" fillId="10" borderId="14" xfId="1" applyNumberFormat="1" applyFont="1" applyFill="1" applyBorder="1" applyAlignment="1">
      <alignment horizontal="center" vertical="center"/>
    </xf>
    <xf numFmtId="1" fontId="6" fillId="10" borderId="22" xfId="1" applyNumberFormat="1" applyFont="1" applyFill="1" applyBorder="1" applyAlignment="1">
      <alignment horizontal="center" vertical="center"/>
    </xf>
    <xf numFmtId="1" fontId="6" fillId="10" borderId="20" xfId="1" applyNumberFormat="1" applyFont="1" applyFill="1" applyBorder="1" applyAlignment="1">
      <alignment horizontal="center" vertical="center"/>
    </xf>
    <xf numFmtId="1" fontId="6" fillId="10" borderId="18" xfId="1" applyNumberFormat="1" applyFont="1" applyFill="1" applyBorder="1" applyAlignment="1">
      <alignment horizontal="center" vertical="center"/>
    </xf>
    <xf numFmtId="164" fontId="6" fillId="10" borderId="21" xfId="1" applyNumberFormat="1" applyFont="1" applyFill="1" applyBorder="1" applyAlignment="1">
      <alignment horizontal="center" vertical="center"/>
    </xf>
    <xf numFmtId="164" fontId="6" fillId="10" borderId="19" xfId="1" applyNumberFormat="1" applyFont="1" applyFill="1" applyBorder="1" applyAlignment="1">
      <alignment horizontal="center" vertical="center"/>
    </xf>
    <xf numFmtId="164" fontId="6" fillId="10" borderId="22" xfId="1" applyNumberFormat="1" applyFont="1" applyFill="1" applyBorder="1" applyAlignment="1">
      <alignment horizontal="center" vertical="center"/>
    </xf>
    <xf numFmtId="164" fontId="6" fillId="10" borderId="14" xfId="1" applyNumberFormat="1" applyFont="1" applyFill="1" applyBorder="1" applyAlignment="1">
      <alignment horizontal="center" vertical="center"/>
    </xf>
    <xf numFmtId="164" fontId="6" fillId="10" borderId="20" xfId="1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4" fontId="7" fillId="0" borderId="24" xfId="0" quotePrefix="1" applyNumberFormat="1" applyFont="1" applyBorder="1" applyAlignment="1">
      <alignment horizontal="center" vertical="center"/>
    </xf>
    <xf numFmtId="43" fontId="6" fillId="0" borderId="30" xfId="1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" fontId="7" fillId="0" borderId="32" xfId="0" quotePrefix="1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right" vertical="center"/>
    </xf>
    <xf numFmtId="43" fontId="6" fillId="0" borderId="38" xfId="1" applyFont="1" applyBorder="1" applyAlignment="1">
      <alignment horizontal="center" vertical="center"/>
    </xf>
    <xf numFmtId="4" fontId="7" fillId="0" borderId="40" xfId="0" quotePrefix="1" applyNumberFormat="1" applyFont="1" applyBorder="1" applyAlignment="1">
      <alignment horizontal="center" vertical="center"/>
    </xf>
    <xf numFmtId="43" fontId="6" fillId="0" borderId="46" xfId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43" fontId="6" fillId="0" borderId="44" xfId="1" quotePrefix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4" fontId="7" fillId="0" borderId="16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4" fontId="7" fillId="0" borderId="16" xfId="0" quotePrefix="1" applyNumberFormat="1" applyFont="1" applyBorder="1" applyAlignment="1">
      <alignment horizontal="center" vertical="center"/>
    </xf>
    <xf numFmtId="43" fontId="6" fillId="0" borderId="48" xfId="1" quotePrefix="1" applyFont="1" applyBorder="1" applyAlignment="1">
      <alignment horizontal="center" vertical="center"/>
    </xf>
    <xf numFmtId="43" fontId="6" fillId="0" borderId="49" xfId="1" quotePrefix="1" applyFont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4" fontId="7" fillId="0" borderId="31" xfId="0" quotePrefix="1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43" fontId="6" fillId="10" borderId="15" xfId="1" applyFont="1" applyFill="1" applyBorder="1" applyAlignment="1">
      <alignment vertical="center"/>
    </xf>
    <xf numFmtId="43" fontId="6" fillId="0" borderId="50" xfId="1" applyFont="1" applyBorder="1" applyAlignment="1">
      <alignment horizontal="center" vertical="center"/>
    </xf>
    <xf numFmtId="43" fontId="6" fillId="0" borderId="51" xfId="1" applyFont="1" applyBorder="1" applyAlignment="1">
      <alignment horizontal="center" vertical="center"/>
    </xf>
    <xf numFmtId="43" fontId="6" fillId="0" borderId="52" xfId="1" applyFont="1" applyBorder="1" applyAlignment="1">
      <alignment horizontal="center" vertical="center"/>
    </xf>
    <xf numFmtId="43" fontId="6" fillId="0" borderId="49" xfId="1" applyFont="1" applyBorder="1" applyAlignment="1">
      <alignment horizontal="center" vertical="center"/>
    </xf>
    <xf numFmtId="43" fontId="6" fillId="0" borderId="53" xfId="1" applyFont="1" applyBorder="1" applyAlignment="1">
      <alignment horizontal="center" vertical="center"/>
    </xf>
    <xf numFmtId="43" fontId="6" fillId="0" borderId="54" xfId="1" applyFont="1" applyBorder="1" applyAlignment="1">
      <alignment horizontal="center" vertical="center"/>
    </xf>
    <xf numFmtId="43" fontId="6" fillId="0" borderId="55" xfId="1" applyFont="1" applyBorder="1" applyAlignment="1">
      <alignment horizontal="center" vertical="center"/>
    </xf>
    <xf numFmtId="164" fontId="6" fillId="0" borderId="50" xfId="1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167" fontId="6" fillId="0" borderId="41" xfId="1" applyNumberFormat="1" applyFont="1" applyBorder="1" applyAlignment="1">
      <alignment horizontal="center" vertical="center"/>
    </xf>
    <xf numFmtId="167" fontId="6" fillId="0" borderId="42" xfId="1" applyNumberFormat="1" applyFont="1" applyBorder="1" applyAlignment="1">
      <alignment horizontal="center" vertical="center"/>
    </xf>
    <xf numFmtId="167" fontId="6" fillId="0" borderId="44" xfId="1" applyNumberFormat="1" applyFont="1" applyBorder="1" applyAlignment="1">
      <alignment horizontal="center" vertical="center"/>
    </xf>
    <xf numFmtId="167" fontId="6" fillId="0" borderId="43" xfId="1" applyNumberFormat="1" applyFont="1" applyBorder="1" applyAlignment="1">
      <alignment horizontal="center" vertical="center"/>
    </xf>
    <xf numFmtId="167" fontId="6" fillId="0" borderId="45" xfId="1" applyNumberFormat="1" applyFont="1" applyBorder="1" applyAlignment="1">
      <alignment horizontal="center" vertical="center"/>
    </xf>
    <xf numFmtId="0" fontId="6" fillId="0" borderId="13" xfId="0" quotePrefix="1" applyFont="1" applyBorder="1" applyAlignment="1">
      <alignment horizontal="center" vertical="center"/>
    </xf>
    <xf numFmtId="43" fontId="6" fillId="10" borderId="12" xfId="1" applyFont="1" applyFill="1" applyBorder="1" applyAlignment="1">
      <alignment horizontal="center" vertical="center"/>
    </xf>
    <xf numFmtId="43" fontId="6" fillId="10" borderId="18" xfId="1" applyFont="1" applyFill="1" applyBorder="1" applyAlignment="1">
      <alignment horizontal="center" vertical="center"/>
    </xf>
    <xf numFmtId="0" fontId="6" fillId="0" borderId="56" xfId="0" quotePrefix="1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43" fontId="6" fillId="10" borderId="14" xfId="1" applyFont="1" applyFill="1" applyBorder="1" applyAlignment="1">
      <alignment vertical="center"/>
    </xf>
    <xf numFmtId="4" fontId="7" fillId="0" borderId="24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vertical="center"/>
    </xf>
    <xf numFmtId="43" fontId="6" fillId="10" borderId="24" xfId="1" applyFont="1" applyFill="1" applyBorder="1" applyAlignment="1">
      <alignment horizontal="left" vertical="center"/>
    </xf>
    <xf numFmtId="43" fontId="6" fillId="10" borderId="30" xfId="1" applyFont="1" applyFill="1" applyBorder="1" applyAlignment="1">
      <alignment horizontal="center" vertical="center"/>
    </xf>
    <xf numFmtId="4" fontId="7" fillId="0" borderId="32" xfId="0" applyNumberFormat="1" applyFont="1" applyBorder="1" applyAlignment="1">
      <alignment horizontal="center" vertical="center"/>
    </xf>
    <xf numFmtId="0" fontId="7" fillId="0" borderId="59" xfId="0" applyFont="1" applyBorder="1" applyAlignment="1">
      <alignment vertical="center"/>
    </xf>
    <xf numFmtId="43" fontId="6" fillId="10" borderId="32" xfId="1" applyFont="1" applyFill="1" applyBorder="1" applyAlignment="1">
      <alignment horizontal="left" vertical="center"/>
    </xf>
    <xf numFmtId="43" fontId="6" fillId="10" borderId="38" xfId="1" applyFont="1" applyFill="1" applyBorder="1" applyAlignment="1">
      <alignment horizontal="center" vertical="center"/>
    </xf>
    <xf numFmtId="4" fontId="7" fillId="0" borderId="40" xfId="0" applyNumberFormat="1" applyFont="1" applyBorder="1" applyAlignment="1">
      <alignment horizontal="center" vertical="center"/>
    </xf>
    <xf numFmtId="0" fontId="7" fillId="0" borderId="60" xfId="0" applyFont="1" applyBorder="1" applyAlignment="1">
      <alignment vertical="center"/>
    </xf>
    <xf numFmtId="43" fontId="6" fillId="10" borderId="40" xfId="1" applyFont="1" applyFill="1" applyBorder="1" applyAlignment="1">
      <alignment horizontal="left" vertical="center"/>
    </xf>
    <xf numFmtId="43" fontId="6" fillId="10" borderId="46" xfId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" fontId="7" fillId="0" borderId="13" xfId="0" quotePrefix="1" applyNumberFormat="1" applyFont="1" applyBorder="1" applyAlignment="1">
      <alignment horizontal="center" vertical="center"/>
    </xf>
    <xf numFmtId="43" fontId="6" fillId="10" borderId="13" xfId="1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7" fillId="0" borderId="6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7" fillId="0" borderId="16" xfId="0" quotePrefix="1" applyFont="1" applyBorder="1" applyAlignment="1">
      <alignment horizontal="center" vertical="center"/>
    </xf>
    <xf numFmtId="43" fontId="6" fillId="10" borderId="11" xfId="1" applyFont="1" applyFill="1" applyBorder="1" applyAlignment="1">
      <alignment vertical="center"/>
    </xf>
    <xf numFmtId="43" fontId="6" fillId="10" borderId="62" xfId="1" applyFont="1" applyFill="1" applyBorder="1" applyAlignment="1">
      <alignment horizontal="left" vertical="center"/>
    </xf>
    <xf numFmtId="43" fontId="6" fillId="10" borderId="63" xfId="1" applyFont="1" applyFill="1" applyBorder="1" applyAlignment="1">
      <alignment horizontal="center" vertical="center"/>
    </xf>
    <xf numFmtId="43" fontId="6" fillId="10" borderId="64" xfId="1" applyFont="1" applyFill="1" applyBorder="1" applyAlignment="1">
      <alignment horizontal="center" vertical="center"/>
    </xf>
    <xf numFmtId="43" fontId="6" fillId="10" borderId="61" xfId="1" applyFont="1" applyFill="1" applyBorder="1" applyAlignment="1">
      <alignment horizontal="center" vertical="center"/>
    </xf>
    <xf numFmtId="43" fontId="6" fillId="10" borderId="65" xfId="1" applyFont="1" applyFill="1" applyBorder="1" applyAlignment="1">
      <alignment horizontal="center" vertical="center"/>
    </xf>
    <xf numFmtId="43" fontId="6" fillId="10" borderId="66" xfId="1" applyFont="1" applyFill="1" applyBorder="1" applyAlignment="1">
      <alignment horizontal="center" vertical="center"/>
    </xf>
    <xf numFmtId="43" fontId="6" fillId="10" borderId="62" xfId="1" applyFont="1" applyFill="1" applyBorder="1" applyAlignment="1">
      <alignment horizontal="center" vertical="center"/>
    </xf>
    <xf numFmtId="43" fontId="6" fillId="10" borderId="67" xfId="1" applyFont="1" applyFill="1" applyBorder="1" applyAlignment="1">
      <alignment horizontal="center" vertical="center"/>
    </xf>
    <xf numFmtId="164" fontId="6" fillId="10" borderId="64" xfId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168" fontId="0" fillId="0" borderId="0" xfId="0" applyNumberFormat="1" applyAlignment="1">
      <alignment vertical="center"/>
    </xf>
    <xf numFmtId="0" fontId="10" fillId="0" borderId="40" xfId="0" applyFont="1" applyBorder="1" applyAlignment="1">
      <alignment horizontal="center" vertical="center"/>
    </xf>
    <xf numFmtId="4" fontId="7" fillId="0" borderId="39" xfId="0" quotePrefix="1" applyNumberFormat="1" applyFont="1" applyBorder="1" applyAlignment="1">
      <alignment horizontal="center" vertical="center"/>
    </xf>
    <xf numFmtId="43" fontId="6" fillId="10" borderId="39" xfId="1" applyFont="1" applyFill="1" applyBorder="1" applyAlignment="1">
      <alignment horizontal="left" vertical="center"/>
    </xf>
    <xf numFmtId="168" fontId="1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4" fontId="15" fillId="0" borderId="0" xfId="0" quotePrefix="1" applyNumberFormat="1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1" fillId="0" borderId="0" xfId="0" applyFont="1"/>
    <xf numFmtId="164" fontId="11" fillId="0" borderId="0" xfId="0" applyNumberFormat="1" applyFont="1"/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9" fontId="0" fillId="0" borderId="0" xfId="0" applyNumberFormat="1"/>
    <xf numFmtId="4" fontId="7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0" xfId="0" applyFont="1"/>
    <xf numFmtId="170" fontId="19" fillId="0" borderId="0" xfId="0" applyNumberFormat="1" applyFont="1"/>
    <xf numFmtId="0" fontId="1" fillId="0" borderId="0" xfId="0" applyFont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43" fontId="0" fillId="12" borderId="1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1" fontId="1" fillId="14" borderId="1" xfId="0" applyNumberFormat="1" applyFont="1" applyFill="1" applyBorder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1" xfId="0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1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1" fillId="4" borderId="7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left"/>
    </xf>
    <xf numFmtId="4" fontId="0" fillId="12" borderId="1" xfId="0" applyNumberForma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5" borderId="1" xfId="0" applyFill="1" applyBorder="1" applyAlignment="1">
      <alignment horizontal="center"/>
    </xf>
    <xf numFmtId="43" fontId="0" fillId="15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43" fontId="0" fillId="13" borderId="1" xfId="0" applyNumberForma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5" fontId="0" fillId="11" borderId="1" xfId="0" applyNumberForma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43" fontId="0" fillId="11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4" fontId="0" fillId="11" borderId="1" xfId="0" applyNumberForma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6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0" xfId="0" applyFill="1" applyAlignment="1">
      <alignment horizontal="left"/>
    </xf>
    <xf numFmtId="43" fontId="0" fillId="13" borderId="1" xfId="0" applyNumberFormat="1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9" xfId="0" applyFont="1" applyBorder="1" applyAlignment="1"/>
    <xf numFmtId="0" fontId="1" fillId="1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1" fillId="11" borderId="2" xfId="0" applyFont="1" applyFill="1" applyBorder="1" applyAlignment="1"/>
    <xf numFmtId="0" fontId="1" fillId="11" borderId="7" xfId="0" applyFont="1" applyFill="1" applyBorder="1" applyAlignment="1"/>
    <xf numFmtId="0" fontId="1" fillId="11" borderId="3" xfId="0" applyFont="1" applyFill="1" applyBorder="1" applyAlignment="1"/>
    <xf numFmtId="0" fontId="2" fillId="0" borderId="10" xfId="0" applyFont="1" applyBorder="1" applyAlignment="1">
      <alignment horizontal="center"/>
    </xf>
    <xf numFmtId="0" fontId="0" fillId="17" borderId="1" xfId="0" applyFill="1" applyBorder="1"/>
    <xf numFmtId="0" fontId="22" fillId="11" borderId="1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left"/>
    </xf>
    <xf numFmtId="0" fontId="22" fillId="13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1" fontId="22" fillId="3" borderId="1" xfId="0" applyNumberFormat="1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6" borderId="1" xfId="0" applyFont="1" applyFill="1" applyBorder="1"/>
    <xf numFmtId="0" fontId="22" fillId="3" borderId="1" xfId="0" applyFont="1" applyFill="1" applyBorder="1"/>
    <xf numFmtId="0" fontId="22" fillId="4" borderId="1" xfId="0" applyFont="1" applyFill="1" applyBorder="1"/>
    <xf numFmtId="0" fontId="22" fillId="0" borderId="0" xfId="0" applyFont="1"/>
    <xf numFmtId="171" fontId="0" fillId="11" borderId="1" xfId="0" applyNumberFormat="1" applyFill="1" applyBorder="1" applyAlignment="1">
      <alignment horizontal="center"/>
    </xf>
    <xf numFmtId="171" fontId="0" fillId="11" borderId="0" xfId="0" applyNumberFormat="1" applyFill="1" applyAlignment="1">
      <alignment horizontal="center"/>
    </xf>
    <xf numFmtId="15" fontId="22" fillId="11" borderId="1" xfId="0" applyNumberFormat="1" applyFont="1" applyFill="1" applyBorder="1" applyAlignment="1">
      <alignment horizontal="center"/>
    </xf>
    <xf numFmtId="43" fontId="22" fillId="13" borderId="1" xfId="0" applyNumberFormat="1" applyFont="1" applyFill="1" applyBorder="1" applyAlignment="1">
      <alignment horizontal="center"/>
    </xf>
    <xf numFmtId="0" fontId="23" fillId="14" borderId="1" xfId="0" applyFont="1" applyFill="1" applyBorder="1" applyAlignment="1">
      <alignment horizontal="center"/>
    </xf>
    <xf numFmtId="0" fontId="23" fillId="1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8" xfId="0" applyFont="1" applyFill="1" applyBorder="1" applyAlignment="1">
      <alignment horizontal="center"/>
    </xf>
    <xf numFmtId="4" fontId="0" fillId="11" borderId="1" xfId="0" applyNumberFormat="1" applyFill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/>
    </xf>
    <xf numFmtId="0" fontId="0" fillId="16" borderId="1" xfId="0" applyFill="1" applyBorder="1"/>
    <xf numFmtId="43" fontId="22" fillId="11" borderId="1" xfId="0" applyNumberFormat="1" applyFont="1" applyFill="1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/>
    </xf>
    <xf numFmtId="4" fontId="22" fillId="11" borderId="1" xfId="0" applyNumberFormat="1" applyFont="1" applyFill="1" applyBorder="1" applyAlignment="1">
      <alignment horizontal="left"/>
    </xf>
    <xf numFmtId="0" fontId="25" fillId="11" borderId="1" xfId="0" applyFont="1" applyFill="1" applyBorder="1" applyAlignment="1">
      <alignment horizontal="center"/>
    </xf>
    <xf numFmtId="0" fontId="22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1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0" borderId="0" xfId="0" applyFont="1"/>
    <xf numFmtId="4" fontId="0" fillId="11" borderId="1" xfId="0" applyNumberFormat="1" applyFont="1" applyFill="1" applyBorder="1" applyAlignment="1">
      <alignment horizontal="left"/>
    </xf>
    <xf numFmtId="0" fontId="0" fillId="20" borderId="1" xfId="0" applyFont="1" applyFill="1" applyBorder="1" applyAlignment="1">
      <alignment horizontal="center"/>
    </xf>
    <xf numFmtId="43" fontId="0" fillId="11" borderId="1" xfId="0" applyNumberFormat="1" applyFont="1" applyFill="1" applyBorder="1" applyAlignment="1">
      <alignment horizontal="center"/>
    </xf>
    <xf numFmtId="0" fontId="2" fillId="11" borderId="10" xfId="0" applyFont="1" applyFill="1" applyBorder="1" applyAlignment="1"/>
    <xf numFmtId="0" fontId="22" fillId="0" borderId="1" xfId="0" applyFont="1" applyBorder="1" applyAlignment="1">
      <alignment horizontal="center"/>
    </xf>
    <xf numFmtId="171" fontId="22" fillId="11" borderId="1" xfId="0" applyNumberFormat="1" applyFont="1" applyFill="1" applyBorder="1" applyAlignment="1">
      <alignment horizontal="center"/>
    </xf>
    <xf numFmtId="1" fontId="22" fillId="14" borderId="1" xfId="0" applyNumberFormat="1" applyFont="1" applyFill="1" applyBorder="1" applyAlignment="1">
      <alignment horizontal="center"/>
    </xf>
    <xf numFmtId="2" fontId="22" fillId="14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71" fontId="0" fillId="11" borderId="1" xfId="0" applyNumberFormat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1" fontId="0" fillId="14" borderId="1" xfId="0" applyNumberFormat="1" applyFont="1" applyFill="1" applyBorder="1" applyAlignment="1">
      <alignment horizontal="center"/>
    </xf>
    <xf numFmtId="2" fontId="0" fillId="14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5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22" fillId="11" borderId="1" xfId="0" applyFont="1" applyFill="1" applyBorder="1"/>
    <xf numFmtId="0" fontId="22" fillId="11" borderId="0" xfId="0" applyFont="1" applyFill="1"/>
    <xf numFmtId="0" fontId="0" fillId="11" borderId="1" xfId="0" applyFont="1" applyFill="1" applyBorder="1"/>
    <xf numFmtId="0" fontId="0" fillId="11" borderId="0" xfId="0" applyFont="1" applyFill="1"/>
    <xf numFmtId="43" fontId="22" fillId="15" borderId="1" xfId="0" applyNumberFormat="1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3" fillId="5" borderId="1" xfId="0" applyFont="1" applyFill="1" applyBorder="1"/>
    <xf numFmtId="0" fontId="23" fillId="5" borderId="0" xfId="0" applyFont="1" applyFill="1"/>
    <xf numFmtId="0" fontId="0" fillId="4" borderId="8" xfId="0" applyFont="1" applyFill="1" applyBorder="1" applyAlignment="1">
      <alignment horizontal="center"/>
    </xf>
    <xf numFmtId="0" fontId="22" fillId="4" borderId="8" xfId="0" applyFont="1" applyFill="1" applyBorder="1" applyAlignment="1">
      <alignment horizontal="center"/>
    </xf>
    <xf numFmtId="0" fontId="23" fillId="16" borderId="1" xfId="0" applyFont="1" applyFill="1" applyBorder="1" applyAlignment="1">
      <alignment horizontal="center"/>
    </xf>
    <xf numFmtId="43" fontId="0" fillId="16" borderId="1" xfId="0" applyNumberFormat="1" applyFill="1" applyBorder="1" applyAlignment="1">
      <alignment horizontal="center"/>
    </xf>
    <xf numFmtId="43" fontId="22" fillId="16" borderId="1" xfId="0" applyNumberFormat="1" applyFont="1" applyFill="1" applyBorder="1" applyAlignment="1">
      <alignment horizontal="center"/>
    </xf>
    <xf numFmtId="0" fontId="22" fillId="5" borderId="1" xfId="0" applyFont="1" applyFill="1" applyBorder="1"/>
    <xf numFmtId="43" fontId="0" fillId="4" borderId="1" xfId="0" applyNumberFormat="1" applyFill="1" applyBorder="1" applyAlignment="1">
      <alignment horizontal="center"/>
    </xf>
    <xf numFmtId="43" fontId="23" fillId="16" borderId="1" xfId="0" applyNumberFormat="1" applyFont="1" applyFill="1" applyBorder="1" applyAlignment="1">
      <alignment horizontal="center"/>
    </xf>
    <xf numFmtId="0" fontId="24" fillId="5" borderId="1" xfId="0" applyFont="1" applyFill="1" applyBorder="1" applyAlignment="1"/>
    <xf numFmtId="0" fontId="1" fillId="4" borderId="7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0" fillId="9" borderId="68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0" borderId="0" xfId="0" applyBorder="1"/>
    <xf numFmtId="0" fontId="0" fillId="5" borderId="0" xfId="0" applyFill="1" applyAlignment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65" fontId="6" fillId="5" borderId="14" xfId="1" applyNumberFormat="1" applyFont="1" applyFill="1" applyBorder="1" applyAlignment="1">
      <alignment horizontal="center" vertical="center"/>
    </xf>
    <xf numFmtId="165" fontId="6" fillId="5" borderId="27" xfId="1" applyNumberFormat="1" applyFont="1" applyFill="1" applyBorder="1" applyAlignment="1">
      <alignment horizontal="center" vertical="center"/>
    </xf>
    <xf numFmtId="165" fontId="6" fillId="5" borderId="35" xfId="1" applyNumberFormat="1" applyFont="1" applyFill="1" applyBorder="1" applyAlignment="1">
      <alignment horizontal="center" vertical="center"/>
    </xf>
    <xf numFmtId="165" fontId="6" fillId="5" borderId="43" xfId="1" applyNumberFormat="1" applyFont="1" applyFill="1" applyBorder="1" applyAlignment="1">
      <alignment horizontal="center" vertical="center"/>
    </xf>
    <xf numFmtId="43" fontId="6" fillId="21" borderId="27" xfId="1" applyFont="1" applyFill="1" applyBorder="1" applyAlignment="1">
      <alignment horizontal="center" vertical="center"/>
    </xf>
    <xf numFmtId="43" fontId="6" fillId="21" borderId="35" xfId="1" applyFont="1" applyFill="1" applyBorder="1" applyAlignment="1">
      <alignment horizontal="center" vertical="center"/>
    </xf>
    <xf numFmtId="43" fontId="6" fillId="5" borderId="35" xfId="1" applyFont="1" applyFill="1" applyBorder="1" applyAlignment="1">
      <alignment horizontal="center" vertical="center"/>
    </xf>
    <xf numFmtId="164" fontId="6" fillId="5" borderId="43" xfId="1" applyNumberFormat="1" applyFont="1" applyFill="1" applyBorder="1" applyAlignment="1">
      <alignment horizontal="center" vertical="center"/>
    </xf>
    <xf numFmtId="1" fontId="6" fillId="21" borderId="27" xfId="1" applyNumberFormat="1" applyFont="1" applyFill="1" applyBorder="1" applyAlignment="1">
      <alignment horizontal="center" vertical="center"/>
    </xf>
    <xf numFmtId="1" fontId="6" fillId="21" borderId="43" xfId="1" applyNumberFormat="1" applyFont="1" applyFill="1" applyBorder="1" applyAlignment="1">
      <alignment horizontal="center" vertical="center"/>
    </xf>
    <xf numFmtId="1" fontId="6" fillId="21" borderId="35" xfId="1" applyNumberFormat="1" applyFont="1" applyFill="1" applyBorder="1" applyAlignment="1">
      <alignment horizontal="center" vertical="center"/>
    </xf>
    <xf numFmtId="1" fontId="6" fillId="21" borderId="14" xfId="1" applyNumberFormat="1" applyFont="1" applyFill="1" applyBorder="1" applyAlignment="1">
      <alignment horizontal="center" vertical="center"/>
    </xf>
    <xf numFmtId="43" fontId="6" fillId="5" borderId="27" xfId="1" applyFont="1" applyFill="1" applyBorder="1" applyAlignment="1">
      <alignment horizontal="center" vertical="center"/>
    </xf>
    <xf numFmtId="43" fontId="6" fillId="5" borderId="43" xfId="1" applyFont="1" applyFill="1" applyBorder="1" applyAlignment="1">
      <alignment horizontal="center" vertical="center"/>
    </xf>
    <xf numFmtId="43" fontId="6" fillId="5" borderId="14" xfId="1" applyFont="1" applyFill="1" applyBorder="1" applyAlignment="1">
      <alignment horizontal="center" vertical="center"/>
    </xf>
    <xf numFmtId="43" fontId="6" fillId="5" borderId="68" xfId="1" applyFont="1" applyFill="1" applyBorder="1" applyAlignment="1">
      <alignment horizontal="center" vertical="center"/>
    </xf>
    <xf numFmtId="43" fontId="6" fillId="21" borderId="14" xfId="1" applyFont="1" applyFill="1" applyBorder="1" applyAlignment="1">
      <alignment horizontal="center" vertical="center"/>
    </xf>
    <xf numFmtId="43" fontId="6" fillId="21" borderId="43" xfId="1" applyFont="1" applyFill="1" applyBorder="1" applyAlignment="1">
      <alignment horizontal="center" vertical="center"/>
    </xf>
    <xf numFmtId="43" fontId="6" fillId="21" borderId="61" xfId="1" applyFont="1" applyFill="1" applyBorder="1" applyAlignment="1">
      <alignment horizontal="center" vertical="center"/>
    </xf>
    <xf numFmtId="0" fontId="11" fillId="5" borderId="0" xfId="0" applyFont="1" applyFill="1"/>
    <xf numFmtId="0" fontId="1" fillId="4" borderId="7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0" fillId="22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3" fontId="0" fillId="23" borderId="1" xfId="0" applyNumberFormat="1" applyFill="1" applyBorder="1"/>
    <xf numFmtId="0" fontId="0" fillId="23" borderId="1" xfId="0" applyFill="1" applyBorder="1"/>
    <xf numFmtId="0" fontId="28" fillId="0" borderId="0" xfId="0" applyFont="1" applyFill="1" applyBorder="1" applyAlignment="1">
      <alignment horizontal="center" wrapText="1"/>
    </xf>
    <xf numFmtId="0" fontId="0" fillId="3" borderId="0" xfId="0" applyFill="1" applyBorder="1"/>
    <xf numFmtId="0" fontId="28" fillId="0" borderId="0" xfId="0" applyFont="1" applyBorder="1" applyAlignment="1">
      <alignment horizontal="center" wrapText="1"/>
    </xf>
    <xf numFmtId="14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0" fillId="4" borderId="16" xfId="0" applyNumberFormat="1" applyFill="1" applyBorder="1" applyAlignment="1">
      <alignment horizontal="center" vertical="center"/>
    </xf>
    <xf numFmtId="1" fontId="0" fillId="4" borderId="0" xfId="0" applyNumberFormat="1" applyFill="1" applyBorder="1"/>
    <xf numFmtId="0" fontId="1" fillId="6" borderId="1" xfId="0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center" wrapText="1"/>
    </xf>
    <xf numFmtId="1" fontId="28" fillId="0" borderId="0" xfId="0" applyNumberFormat="1" applyFont="1" applyFill="1" applyBorder="1" applyAlignment="1">
      <alignment horizontal="center" wrapText="1"/>
    </xf>
    <xf numFmtId="49" fontId="28" fillId="0" borderId="0" xfId="0" applyNumberFormat="1" applyFont="1" applyFill="1" applyBorder="1" applyAlignment="1">
      <alignment horizontal="center" wrapText="1"/>
    </xf>
    <xf numFmtId="0" fontId="0" fillId="9" borderId="13" xfId="0" applyFill="1" applyBorder="1" applyAlignment="1">
      <alignment horizontal="center"/>
    </xf>
    <xf numFmtId="14" fontId="0" fillId="0" borderId="0" xfId="0" applyNumberFormat="1" applyBorder="1"/>
    <xf numFmtId="0" fontId="0" fillId="0" borderId="69" xfId="0" applyBorder="1" applyAlignment="1">
      <alignment vertical="center"/>
    </xf>
    <xf numFmtId="0" fontId="7" fillId="0" borderId="4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13" fillId="0" borderId="69" xfId="0" applyFont="1" applyBorder="1" applyAlignment="1">
      <alignment vertical="center"/>
    </xf>
    <xf numFmtId="0" fontId="6" fillId="0" borderId="69" xfId="0" applyFont="1" applyBorder="1" applyAlignment="1">
      <alignment horizontal="center" vertical="center"/>
    </xf>
    <xf numFmtId="0" fontId="0" fillId="0" borderId="69" xfId="0" applyBorder="1"/>
    <xf numFmtId="0" fontId="0" fillId="0" borderId="0" xfId="0" applyFill="1"/>
    <xf numFmtId="1" fontId="0" fillId="0" borderId="0" xfId="0" applyNumberFormat="1" applyFill="1"/>
    <xf numFmtId="0" fontId="0" fillId="0" borderId="0" xfId="0" applyFill="1" applyBorder="1"/>
    <xf numFmtId="2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14" fontId="0" fillId="0" borderId="61" xfId="0" applyNumberFormat="1" applyBorder="1"/>
    <xf numFmtId="1" fontId="0" fillId="4" borderId="61" xfId="0" applyNumberFormat="1" applyFill="1" applyBorder="1"/>
    <xf numFmtId="0" fontId="0" fillId="0" borderId="61" xfId="0" applyFill="1" applyBorder="1"/>
    <xf numFmtId="1" fontId="0" fillId="0" borderId="61" xfId="0" applyNumberFormat="1" applyFill="1" applyBorder="1"/>
    <xf numFmtId="0" fontId="0" fillId="0" borderId="61" xfId="0" applyBorder="1"/>
    <xf numFmtId="0" fontId="0" fillId="0" borderId="62" xfId="0" applyBorder="1"/>
    <xf numFmtId="0" fontId="0" fillId="0" borderId="72" xfId="0" applyBorder="1"/>
    <xf numFmtId="1" fontId="0" fillId="0" borderId="0" xfId="0" applyNumberFormat="1" applyFill="1" applyBorder="1"/>
    <xf numFmtId="0" fontId="0" fillId="0" borderId="57" xfId="0" applyBorder="1"/>
    <xf numFmtId="14" fontId="28" fillId="0" borderId="72" xfId="0" applyNumberFormat="1" applyFont="1" applyFill="1" applyBorder="1" applyAlignment="1">
      <alignment horizontal="center" wrapText="1"/>
    </xf>
    <xf numFmtId="0" fontId="0" fillId="0" borderId="73" xfId="0" applyBorder="1"/>
    <xf numFmtId="0" fontId="0" fillId="0" borderId="68" xfId="0" applyBorder="1"/>
    <xf numFmtId="1" fontId="0" fillId="4" borderId="68" xfId="0" applyNumberFormat="1" applyFill="1" applyBorder="1"/>
    <xf numFmtId="14" fontId="28" fillId="0" borderId="68" xfId="0" applyNumberFormat="1" applyFont="1" applyFill="1" applyBorder="1" applyAlignment="1">
      <alignment horizontal="center" wrapText="1"/>
    </xf>
    <xf numFmtId="0" fontId="28" fillId="0" borderId="68" xfId="0" applyFont="1" applyFill="1" applyBorder="1" applyAlignment="1">
      <alignment horizontal="center" wrapText="1"/>
    </xf>
    <xf numFmtId="0" fontId="0" fillId="0" borderId="17" xfId="0" applyBorder="1"/>
    <xf numFmtId="0" fontId="0" fillId="0" borderId="71" xfId="0" applyBorder="1"/>
    <xf numFmtId="14" fontId="28" fillId="0" borderId="61" xfId="0" applyNumberFormat="1" applyFont="1" applyFill="1" applyBorder="1" applyAlignment="1">
      <alignment horizontal="center" wrapText="1"/>
    </xf>
    <xf numFmtId="0" fontId="28" fillId="0" borderId="61" xfId="0" applyFont="1" applyFill="1" applyBorder="1" applyAlignment="1">
      <alignment horizontal="center" wrapText="1"/>
    </xf>
    <xf numFmtId="0" fontId="7" fillId="0" borderId="58" xfId="0" applyFont="1" applyBorder="1" applyAlignment="1">
      <alignment horizontal="center" vertical="center"/>
    </xf>
    <xf numFmtId="3" fontId="0" fillId="23" borderId="1" xfId="0" applyNumberFormat="1" applyFill="1" applyBorder="1" applyAlignment="1">
      <alignment horizontal="center"/>
    </xf>
    <xf numFmtId="0" fontId="22" fillId="26" borderId="1" xfId="0" applyFont="1" applyFill="1" applyBorder="1" applyAlignment="1">
      <alignment horizontal="center"/>
    </xf>
    <xf numFmtId="0" fontId="0" fillId="26" borderId="1" xfId="0" applyFill="1" applyBorder="1"/>
    <xf numFmtId="0" fontId="0" fillId="0" borderId="1" xfId="0" applyFill="1" applyBorder="1" applyAlignment="1">
      <alignment horizontal="center"/>
    </xf>
    <xf numFmtId="1" fontId="0" fillId="26" borderId="1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1" fontId="0" fillId="4" borderId="1" xfId="0" quotePrefix="1" applyNumberFormat="1" applyFill="1" applyBorder="1"/>
    <xf numFmtId="14" fontId="28" fillId="0" borderId="71" xfId="0" applyNumberFormat="1" applyFont="1" applyFill="1" applyBorder="1" applyAlignment="1">
      <alignment horizontal="center" wrapText="1"/>
    </xf>
    <xf numFmtId="14" fontId="28" fillId="0" borderId="73" xfId="0" applyNumberFormat="1" applyFont="1" applyFill="1" applyBorder="1" applyAlignment="1">
      <alignment horizontal="center" wrapText="1"/>
    </xf>
    <xf numFmtId="49" fontId="28" fillId="0" borderId="61" xfId="0" applyNumberFormat="1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1" fontId="0" fillId="4" borderId="14" xfId="0" applyNumberFormat="1" applyFill="1" applyBorder="1"/>
    <xf numFmtId="14" fontId="28" fillId="0" borderId="14" xfId="0" applyNumberFormat="1" applyFont="1" applyFill="1" applyBorder="1" applyAlignment="1">
      <alignment horizontal="center" wrapText="1"/>
    </xf>
    <xf numFmtId="0" fontId="28" fillId="0" borderId="14" xfId="0" applyFont="1" applyFill="1" applyBorder="1" applyAlignment="1">
      <alignment horizontal="center" wrapText="1"/>
    </xf>
    <xf numFmtId="0" fontId="0" fillId="0" borderId="13" xfId="0" applyBorder="1"/>
    <xf numFmtId="0" fontId="0" fillId="3" borderId="71" xfId="0" applyFill="1" applyBorder="1"/>
    <xf numFmtId="0" fontId="0" fillId="3" borderId="61" xfId="0" applyFill="1" applyBorder="1"/>
    <xf numFmtId="1" fontId="0" fillId="3" borderId="61" xfId="0" applyNumberFormat="1" applyFill="1" applyBorder="1"/>
    <xf numFmtId="0" fontId="0" fillId="3" borderId="62" xfId="0" applyFill="1" applyBorder="1"/>
    <xf numFmtId="0" fontId="0" fillId="3" borderId="73" xfId="0" applyFill="1" applyBorder="1"/>
    <xf numFmtId="0" fontId="0" fillId="3" borderId="68" xfId="0" applyFill="1" applyBorder="1"/>
    <xf numFmtId="1" fontId="0" fillId="3" borderId="68" xfId="0" applyNumberFormat="1" applyFill="1" applyBorder="1"/>
    <xf numFmtId="0" fontId="0" fillId="3" borderId="17" xfId="0" applyFill="1" applyBorder="1"/>
    <xf numFmtId="49" fontId="28" fillId="0" borderId="68" xfId="0" applyNumberFormat="1" applyFont="1" applyFill="1" applyBorder="1" applyAlignment="1">
      <alignment horizontal="center" wrapText="1"/>
    </xf>
    <xf numFmtId="0" fontId="7" fillId="0" borderId="68" xfId="0" applyFont="1" applyBorder="1" applyAlignment="1">
      <alignment horizontal="center" vertical="center"/>
    </xf>
    <xf numFmtId="0" fontId="0" fillId="3" borderId="12" xfId="0" applyFill="1" applyBorder="1"/>
    <xf numFmtId="0" fontId="0" fillId="3" borderId="14" xfId="0" applyFill="1" applyBorder="1"/>
    <xf numFmtId="1" fontId="0" fillId="3" borderId="14" xfId="0" applyNumberFormat="1" applyFill="1" applyBorder="1"/>
    <xf numFmtId="0" fontId="0" fillId="3" borderId="13" xfId="0" applyFill="1" applyBorder="1"/>
    <xf numFmtId="0" fontId="7" fillId="0" borderId="12" xfId="0" applyFont="1" applyBorder="1" applyAlignment="1">
      <alignment horizontal="center" vertical="center"/>
    </xf>
    <xf numFmtId="0" fontId="0" fillId="3" borderId="72" xfId="0" applyFill="1" applyBorder="1"/>
    <xf numFmtId="1" fontId="0" fillId="3" borderId="0" xfId="0" applyNumberFormat="1" applyFill="1" applyBorder="1"/>
    <xf numFmtId="0" fontId="0" fillId="3" borderId="57" xfId="0" applyFill="1" applyBorder="1"/>
    <xf numFmtId="14" fontId="0" fillId="0" borderId="72" xfId="0" applyNumberFormat="1" applyBorder="1"/>
    <xf numFmtId="173" fontId="0" fillId="0" borderId="0" xfId="0" applyNumberFormat="1" applyBorder="1"/>
    <xf numFmtId="0" fontId="0" fillId="0" borderId="57" xfId="0" applyFill="1" applyBorder="1"/>
    <xf numFmtId="0" fontId="6" fillId="0" borderId="1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72" fontId="28" fillId="0" borderId="12" xfId="0" applyNumberFormat="1" applyFont="1" applyFill="1" applyBorder="1" applyAlignment="1">
      <alignment horizontal="center" wrapText="1"/>
    </xf>
    <xf numFmtId="0" fontId="6" fillId="0" borderId="59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172" fontId="0" fillId="3" borderId="71" xfId="0" applyNumberFormat="1" applyFill="1" applyBorder="1"/>
    <xf numFmtId="172" fontId="0" fillId="3" borderId="72" xfId="0" applyNumberFormat="1" applyFill="1" applyBorder="1"/>
    <xf numFmtId="172" fontId="28" fillId="0" borderId="72" xfId="0" applyNumberFormat="1" applyFont="1" applyFill="1" applyBorder="1" applyAlignment="1">
      <alignment horizontal="center" wrapText="1"/>
    </xf>
    <xf numFmtId="172" fontId="0" fillId="0" borderId="72" xfId="0" applyNumberFormat="1" applyBorder="1"/>
    <xf numFmtId="14" fontId="0" fillId="0" borderId="0" xfId="0" applyNumberFormat="1" applyFill="1" applyBorder="1"/>
    <xf numFmtId="14" fontId="0" fillId="0" borderId="73" xfId="0" applyNumberFormat="1" applyBorder="1"/>
    <xf numFmtId="14" fontId="0" fillId="0" borderId="68" xfId="0" applyNumberFormat="1" applyBorder="1"/>
    <xf numFmtId="14" fontId="0" fillId="0" borderId="68" xfId="0" applyNumberFormat="1" applyFill="1" applyBorder="1"/>
    <xf numFmtId="0" fontId="0" fillId="0" borderId="68" xfId="0" applyFill="1" applyBorder="1"/>
    <xf numFmtId="0" fontId="0" fillId="0" borderId="17" xfId="0" applyFill="1" applyBorder="1"/>
    <xf numFmtId="0" fontId="0" fillId="24" borderId="73" xfId="0" applyFill="1" applyBorder="1"/>
    <xf numFmtId="0" fontId="0" fillId="24" borderId="68" xfId="0" applyFill="1" applyBorder="1"/>
    <xf numFmtId="1" fontId="0" fillId="24" borderId="68" xfId="0" applyNumberFormat="1" applyFill="1" applyBorder="1"/>
    <xf numFmtId="0" fontId="0" fillId="24" borderId="17" xfId="0" applyFill="1" applyBorder="1"/>
    <xf numFmtId="4" fontId="7" fillId="0" borderId="27" xfId="0" applyNumberFormat="1" applyFont="1" applyBorder="1" applyAlignment="1">
      <alignment horizontal="center" vertical="center"/>
    </xf>
    <xf numFmtId="4" fontId="7" fillId="0" borderId="35" xfId="0" applyNumberFormat="1" applyFont="1" applyBorder="1" applyAlignment="1">
      <alignment horizontal="center" vertical="center"/>
    </xf>
    <xf numFmtId="14" fontId="0" fillId="24" borderId="73" xfId="0" applyNumberFormat="1" applyFill="1" applyBorder="1"/>
    <xf numFmtId="14" fontId="0" fillId="24" borderId="68" xfId="0" applyNumberFormat="1" applyFill="1" applyBorder="1"/>
    <xf numFmtId="0" fontId="0" fillId="24" borderId="72" xfId="0" applyFill="1" applyBorder="1"/>
    <xf numFmtId="0" fontId="0" fillId="24" borderId="0" xfId="0" applyFill="1" applyBorder="1"/>
    <xf numFmtId="1" fontId="0" fillId="24" borderId="0" xfId="0" applyNumberFormat="1" applyFill="1" applyBorder="1"/>
    <xf numFmtId="0" fontId="0" fillId="24" borderId="57" xfId="0" applyFill="1" applyBorder="1"/>
    <xf numFmtId="0" fontId="0" fillId="24" borderId="71" xfId="0" applyFill="1" applyBorder="1"/>
    <xf numFmtId="0" fontId="0" fillId="24" borderId="61" xfId="0" applyFill="1" applyBorder="1"/>
    <xf numFmtId="1" fontId="0" fillId="24" borderId="61" xfId="0" applyNumberFormat="1" applyFill="1" applyBorder="1"/>
    <xf numFmtId="0" fontId="0" fillId="24" borderId="62" xfId="0" applyFill="1" applyBorder="1"/>
    <xf numFmtId="0" fontId="0" fillId="0" borderId="71" xfId="0" applyFill="1" applyBorder="1"/>
    <xf numFmtId="0" fontId="0" fillId="4" borderId="61" xfId="0" applyFill="1" applyBorder="1"/>
    <xf numFmtId="0" fontId="0" fillId="0" borderId="62" xfId="0" applyFill="1" applyBorder="1"/>
    <xf numFmtId="0" fontId="0" fillId="0" borderId="73" xfId="0" applyFill="1" applyBorder="1"/>
    <xf numFmtId="1" fontId="0" fillId="0" borderId="68" xfId="0" applyNumberFormat="1" applyFill="1" applyBorder="1"/>
    <xf numFmtId="0" fontId="0" fillId="4" borderId="68" xfId="0" applyFill="1" applyBorder="1"/>
    <xf numFmtId="0" fontId="6" fillId="0" borderId="27" xfId="0" applyFont="1" applyBorder="1" applyAlignment="1">
      <alignment horizontal="center" vertical="center"/>
    </xf>
    <xf numFmtId="14" fontId="28" fillId="0" borderId="12" xfId="0" applyNumberFormat="1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center"/>
    </xf>
    <xf numFmtId="0" fontId="2" fillId="0" borderId="10" xfId="0" applyFont="1" applyFill="1" applyBorder="1" applyAlignment="1"/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Fill="1" applyBorder="1"/>
    <xf numFmtId="0" fontId="2" fillId="4" borderId="10" xfId="0" applyFont="1" applyFill="1" applyBorder="1" applyAlignment="1"/>
    <xf numFmtId="1" fontId="0" fillId="0" borderId="1" xfId="0" quotePrefix="1" applyNumberFormat="1" applyFill="1" applyBorder="1"/>
    <xf numFmtId="0" fontId="2" fillId="4" borderId="1" xfId="0" applyFont="1" applyFill="1" applyBorder="1" applyAlignment="1"/>
    <xf numFmtId="0" fontId="23" fillId="4" borderId="1" xfId="0" applyFont="1" applyFill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67" xfId="0" applyFill="1" applyBorder="1" applyAlignment="1">
      <alignment horizontal="center" vertical="center"/>
    </xf>
    <xf numFmtId="0" fontId="0" fillId="9" borderId="70" xfId="0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11" borderId="2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71" fontId="1" fillId="11" borderId="1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wrapText="1"/>
    </xf>
    <xf numFmtId="0" fontId="1" fillId="11" borderId="7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171" fontId="1" fillId="11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wrapText="1"/>
    </xf>
    <xf numFmtId="0" fontId="1" fillId="12" borderId="2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wrapText="1"/>
    </xf>
    <xf numFmtId="0" fontId="1" fillId="12" borderId="7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" fillId="13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4" fillId="14" borderId="2" xfId="0" applyFont="1" applyFill="1" applyBorder="1" applyAlignment="1">
      <alignment horizontal="center"/>
    </xf>
    <xf numFmtId="0" fontId="24" fillId="14" borderId="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4" fillId="14" borderId="8" xfId="0" applyFont="1" applyFill="1" applyBorder="1" applyAlignment="1">
      <alignment horizontal="center"/>
    </xf>
    <xf numFmtId="0" fontId="24" fillId="14" borderId="10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 wrapText="1"/>
    </xf>
    <xf numFmtId="0" fontId="1" fillId="15" borderId="3" xfId="0" applyFont="1" applyFill="1" applyBorder="1" applyAlignment="1">
      <alignment horizontal="center" wrapText="1"/>
    </xf>
    <xf numFmtId="0" fontId="24" fillId="5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wrapText="1"/>
    </xf>
    <xf numFmtId="0" fontId="1" fillId="11" borderId="9" xfId="0" applyFont="1" applyFill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8E677BB-38F0-4840-99CA-13328B94DA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orajedt Sitthidumrong" id="{8852C45B-81D3-704B-9572-E71CC22818F2}" userId="f3c246ca34a7448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19-09-25T08:16:34.98" personId="{8852C45B-81D3-704B-9572-E71CC22818F2}" id="{46DE92DE-710B-684F-8E5B-1B1E20426EFF}">
    <text>วันแรกเริ่มโรงไฟฟ้า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82B5-2657-4B55-AD74-7B468277AE87}">
  <dimension ref="A1:DD174"/>
  <sheetViews>
    <sheetView tabSelected="1" zoomScale="110" zoomScaleNormal="110" workbookViewId="0">
      <pane ySplit="3" topLeftCell="A21" activePane="bottomLeft" state="frozen"/>
      <selection activeCell="AB1" sqref="AB1"/>
      <selection pane="bottomLeft" activeCell="J2" sqref="J2:J3"/>
    </sheetView>
  </sheetViews>
  <sheetFormatPr baseColWidth="10" defaultColWidth="8.83203125" defaultRowHeight="15"/>
  <cols>
    <col min="3" max="3" width="40.33203125" customWidth="1"/>
    <col min="5" max="5" width="19.5" customWidth="1"/>
    <col min="6" max="6" width="17.83203125" customWidth="1"/>
    <col min="7" max="7" width="16" customWidth="1"/>
    <col min="8" max="8" width="10.5" customWidth="1"/>
    <col min="9" max="9" width="11" customWidth="1"/>
    <col min="10" max="10" width="18.6640625" customWidth="1"/>
    <col min="11" max="11" width="14.5" customWidth="1"/>
    <col min="48" max="52" width="9.1640625" style="423"/>
    <col min="76" max="76" width="11.1640625" style="592" customWidth="1"/>
    <col min="77" max="77" width="25.1640625" customWidth="1"/>
    <col min="78" max="78" width="24" customWidth="1"/>
    <col min="79" max="79" width="12" style="574" customWidth="1"/>
    <col min="80" max="80" width="23" customWidth="1"/>
    <col min="81" max="81" width="25.6640625" customWidth="1"/>
    <col min="82" max="82" width="8.83203125" style="574" customWidth="1"/>
    <col min="83" max="83" width="23.33203125" customWidth="1"/>
    <col min="84" max="84" width="24.6640625" customWidth="1"/>
    <col min="85" max="85" width="8.83203125" style="574" customWidth="1"/>
    <col min="86" max="86" width="24.6640625" customWidth="1"/>
    <col min="87" max="87" width="23.1640625" customWidth="1"/>
    <col min="88" max="88" width="8.83203125" style="574" customWidth="1"/>
    <col min="89" max="89" width="23.5" customWidth="1"/>
    <col min="90" max="90" width="22.83203125" customWidth="1"/>
    <col min="91" max="91" width="8.83203125" style="574" customWidth="1"/>
    <col min="92" max="92" width="24.5" customWidth="1"/>
    <col min="93" max="93" width="25.1640625" customWidth="1"/>
    <col min="94" max="94" width="10.1640625" style="574" bestFit="1" customWidth="1"/>
    <col min="95" max="95" width="23" customWidth="1"/>
    <col min="96" max="96" width="25.5" customWidth="1"/>
    <col min="97" max="97" width="8.83203125" style="574" customWidth="1"/>
    <col min="98" max="98" width="22.5" customWidth="1"/>
    <col min="99" max="99" width="23.6640625" customWidth="1"/>
    <col min="100" max="100" width="8.83203125" style="574" customWidth="1"/>
    <col min="101" max="101" width="22.5" customWidth="1"/>
    <col min="102" max="102" width="23.83203125" customWidth="1"/>
    <col min="103" max="103" width="8.5" style="574" customWidth="1"/>
    <col min="104" max="104" width="21.1640625" customWidth="1"/>
    <col min="105" max="105" width="23.6640625" customWidth="1"/>
    <col min="106" max="106" width="8.83203125" style="574" customWidth="1"/>
    <col min="107" max="107" width="21.5" customWidth="1"/>
    <col min="108" max="108" width="15.5" customWidth="1"/>
  </cols>
  <sheetData>
    <row r="1" spans="1:108" ht="17" thickBot="1">
      <c r="A1" s="44"/>
      <c r="B1" s="45" t="s">
        <v>156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540"/>
      <c r="AW1" s="540"/>
      <c r="AX1" s="540"/>
      <c r="AY1" s="540"/>
      <c r="AZ1" s="540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583"/>
    </row>
    <row r="2" spans="1:108" ht="16" thickBot="1">
      <c r="A2" s="44"/>
      <c r="B2" s="721" t="s">
        <v>157</v>
      </c>
      <c r="C2" s="721" t="s">
        <v>158</v>
      </c>
      <c r="D2" s="721" t="s">
        <v>159</v>
      </c>
      <c r="E2" s="721" t="s">
        <v>160</v>
      </c>
      <c r="F2" s="721" t="s">
        <v>161</v>
      </c>
      <c r="G2" s="723" t="s">
        <v>162</v>
      </c>
      <c r="H2" s="725"/>
      <c r="I2" s="46" t="s">
        <v>163</v>
      </c>
      <c r="J2" s="721" t="s">
        <v>164</v>
      </c>
      <c r="K2" s="721" t="s">
        <v>165</v>
      </c>
      <c r="L2" s="721" t="s">
        <v>166</v>
      </c>
      <c r="M2" s="719" t="s">
        <v>167</v>
      </c>
      <c r="N2" s="46"/>
      <c r="O2" s="721" t="s">
        <v>168</v>
      </c>
      <c r="P2" s="723" t="s">
        <v>169</v>
      </c>
      <c r="Q2" s="724"/>
      <c r="R2" s="724"/>
      <c r="S2" s="725"/>
      <c r="T2" s="723" t="s">
        <v>170</v>
      </c>
      <c r="U2" s="724"/>
      <c r="V2" s="724"/>
      <c r="W2" s="724"/>
      <c r="X2" s="724"/>
      <c r="Y2" s="724"/>
      <c r="Z2" s="725"/>
      <c r="AA2" s="723" t="s">
        <v>171</v>
      </c>
      <c r="AB2" s="724"/>
      <c r="AC2" s="724"/>
      <c r="AD2" s="724"/>
      <c r="AE2" s="724"/>
      <c r="AF2" s="724"/>
      <c r="AG2" s="725"/>
      <c r="AH2" s="723" t="s">
        <v>172</v>
      </c>
      <c r="AI2" s="724"/>
      <c r="AJ2" s="724"/>
      <c r="AK2" s="724"/>
      <c r="AL2" s="724"/>
      <c r="AM2" s="724"/>
      <c r="AN2" s="725"/>
      <c r="AO2" s="723" t="s">
        <v>173</v>
      </c>
      <c r="AP2" s="724"/>
      <c r="AQ2" s="724"/>
      <c r="AR2" s="724"/>
      <c r="AS2" s="724"/>
      <c r="AT2" s="724"/>
      <c r="AU2" s="725"/>
      <c r="AV2" s="541"/>
      <c r="AW2" s="541"/>
      <c r="AX2" s="541"/>
      <c r="AY2" s="541"/>
      <c r="AZ2" s="541"/>
      <c r="BA2" s="723" t="s">
        <v>174</v>
      </c>
      <c r="BB2" s="724"/>
      <c r="BC2" s="724"/>
      <c r="BD2" s="724"/>
      <c r="BE2" s="724"/>
      <c r="BF2" s="724"/>
      <c r="BG2" s="725"/>
      <c r="BH2" s="723" t="s">
        <v>175</v>
      </c>
      <c r="BI2" s="724"/>
      <c r="BJ2" s="724"/>
      <c r="BK2" s="724"/>
      <c r="BL2" s="724"/>
      <c r="BM2" s="724"/>
      <c r="BN2" s="725"/>
      <c r="BO2" s="723" t="s">
        <v>176</v>
      </c>
      <c r="BP2" s="724"/>
      <c r="BQ2" s="724"/>
      <c r="BR2" s="724"/>
      <c r="BS2" s="724"/>
      <c r="BT2" s="724"/>
      <c r="BU2" s="725"/>
      <c r="BV2" s="723" t="s">
        <v>177</v>
      </c>
      <c r="BW2" s="724"/>
      <c r="BX2" s="726" t="s">
        <v>159</v>
      </c>
      <c r="BY2" s="718" t="s">
        <v>849</v>
      </c>
      <c r="BZ2" s="718"/>
      <c r="CA2" s="718"/>
      <c r="CB2" s="718" t="s">
        <v>850</v>
      </c>
      <c r="CC2" s="718"/>
      <c r="CD2" s="718"/>
      <c r="CE2" s="718" t="s">
        <v>851</v>
      </c>
      <c r="CF2" s="718"/>
      <c r="CG2" s="718"/>
      <c r="CH2" s="718" t="s">
        <v>852</v>
      </c>
      <c r="CI2" s="718"/>
      <c r="CJ2" s="718"/>
      <c r="CK2" s="718" t="s">
        <v>853</v>
      </c>
      <c r="CL2" s="718"/>
      <c r="CM2" s="718"/>
      <c r="CN2" s="718" t="s">
        <v>854</v>
      </c>
      <c r="CO2" s="718"/>
      <c r="CP2" s="718"/>
      <c r="CQ2" s="718" t="s">
        <v>855</v>
      </c>
      <c r="CR2" s="718"/>
      <c r="CS2" s="718"/>
      <c r="CT2" s="718" t="s">
        <v>856</v>
      </c>
      <c r="CU2" s="718"/>
      <c r="CV2" s="718"/>
      <c r="CW2" s="718" t="s">
        <v>857</v>
      </c>
      <c r="CX2" s="718"/>
      <c r="CY2" s="718"/>
      <c r="CZ2" s="718" t="s">
        <v>858</v>
      </c>
      <c r="DA2" s="718"/>
      <c r="DB2" s="718"/>
      <c r="DC2" s="718" t="s">
        <v>817</v>
      </c>
      <c r="DD2" s="718"/>
    </row>
    <row r="3" spans="1:108" ht="16" thickBot="1">
      <c r="A3" s="44"/>
      <c r="B3" s="722"/>
      <c r="C3" s="722"/>
      <c r="D3" s="722"/>
      <c r="E3" s="722"/>
      <c r="F3" s="722"/>
      <c r="G3" s="47" t="s">
        <v>178</v>
      </c>
      <c r="H3" s="48" t="s">
        <v>179</v>
      </c>
      <c r="I3" s="49" t="s">
        <v>146</v>
      </c>
      <c r="J3" s="722"/>
      <c r="K3" s="722"/>
      <c r="L3" s="722"/>
      <c r="M3" s="720"/>
      <c r="N3" s="49"/>
      <c r="O3" s="722"/>
      <c r="P3" s="47" t="s">
        <v>180</v>
      </c>
      <c r="Q3" s="47" t="s">
        <v>181</v>
      </c>
      <c r="R3" s="48" t="s">
        <v>182</v>
      </c>
      <c r="S3" s="48" t="s">
        <v>183</v>
      </c>
      <c r="T3" s="47">
        <v>2550</v>
      </c>
      <c r="U3" s="47">
        <v>2551</v>
      </c>
      <c r="V3" s="50">
        <v>2555</v>
      </c>
      <c r="W3" s="51">
        <v>2556</v>
      </c>
      <c r="X3" s="51">
        <v>2557</v>
      </c>
      <c r="Y3" s="51">
        <v>2558</v>
      </c>
      <c r="Z3" s="52">
        <v>2559</v>
      </c>
      <c r="AA3" s="53">
        <v>2550</v>
      </c>
      <c r="AB3" s="47">
        <v>2551</v>
      </c>
      <c r="AC3" s="50">
        <v>2555</v>
      </c>
      <c r="AD3" s="51">
        <v>2556</v>
      </c>
      <c r="AE3" s="51">
        <v>2557</v>
      </c>
      <c r="AF3" s="51">
        <v>2558</v>
      </c>
      <c r="AG3" s="52">
        <v>2559</v>
      </c>
      <c r="AH3" s="47">
        <v>2550</v>
      </c>
      <c r="AI3" s="47">
        <v>2551</v>
      </c>
      <c r="AJ3" s="50">
        <v>2555</v>
      </c>
      <c r="AK3" s="51">
        <v>2556</v>
      </c>
      <c r="AL3" s="51">
        <v>2557</v>
      </c>
      <c r="AM3" s="51">
        <v>2558</v>
      </c>
      <c r="AN3" s="52">
        <v>2559</v>
      </c>
      <c r="AO3" s="47">
        <v>2550</v>
      </c>
      <c r="AP3" s="47">
        <v>2551</v>
      </c>
      <c r="AQ3" s="50">
        <v>2555</v>
      </c>
      <c r="AR3" s="51">
        <v>2556</v>
      </c>
      <c r="AS3" s="51">
        <v>2557</v>
      </c>
      <c r="AT3" s="51">
        <v>2558</v>
      </c>
      <c r="AU3" s="52">
        <v>2559</v>
      </c>
      <c r="AV3" s="542"/>
      <c r="AW3" s="542"/>
      <c r="AX3" s="542"/>
      <c r="AY3" s="542"/>
      <c r="AZ3" s="542"/>
      <c r="BA3" s="47">
        <v>2550</v>
      </c>
      <c r="BB3" s="47">
        <v>2551</v>
      </c>
      <c r="BC3" s="50">
        <v>2555</v>
      </c>
      <c r="BD3" s="51">
        <v>2556</v>
      </c>
      <c r="BE3" s="51">
        <v>2557</v>
      </c>
      <c r="BF3" s="51">
        <v>2558</v>
      </c>
      <c r="BG3" s="52">
        <v>2559</v>
      </c>
      <c r="BH3" s="47">
        <v>2550</v>
      </c>
      <c r="BI3" s="47">
        <v>2551</v>
      </c>
      <c r="BJ3" s="50">
        <v>2555</v>
      </c>
      <c r="BK3" s="51">
        <v>2556</v>
      </c>
      <c r="BL3" s="51">
        <v>2557</v>
      </c>
      <c r="BM3" s="51">
        <v>2558</v>
      </c>
      <c r="BN3" s="52">
        <v>2559</v>
      </c>
      <c r="BO3" s="47">
        <v>2550</v>
      </c>
      <c r="BP3" s="47">
        <v>2551</v>
      </c>
      <c r="BQ3" s="50">
        <v>2555</v>
      </c>
      <c r="BR3" s="51">
        <v>2556</v>
      </c>
      <c r="BS3" s="51">
        <v>2557</v>
      </c>
      <c r="BT3" s="51">
        <v>2558</v>
      </c>
      <c r="BU3" s="52">
        <v>2559</v>
      </c>
      <c r="BV3" s="47" t="s">
        <v>184</v>
      </c>
      <c r="BW3" s="536" t="s">
        <v>185</v>
      </c>
      <c r="BX3" s="727"/>
      <c r="BY3" s="581" t="s">
        <v>821</v>
      </c>
      <c r="BZ3" s="47" t="s">
        <v>822</v>
      </c>
      <c r="CA3" s="575" t="s">
        <v>825</v>
      </c>
      <c r="CB3" s="537" t="s">
        <v>821</v>
      </c>
      <c r="CC3" s="47" t="s">
        <v>822</v>
      </c>
      <c r="CD3" s="575" t="s">
        <v>825</v>
      </c>
      <c r="CE3" s="538" t="s">
        <v>821</v>
      </c>
      <c r="CF3" s="47" t="s">
        <v>822</v>
      </c>
      <c r="CG3" s="575" t="s">
        <v>825</v>
      </c>
      <c r="CH3" s="538" t="s">
        <v>821</v>
      </c>
      <c r="CI3" s="47" t="s">
        <v>822</v>
      </c>
      <c r="CJ3" s="575" t="s">
        <v>825</v>
      </c>
      <c r="CK3" s="538" t="s">
        <v>821</v>
      </c>
      <c r="CL3" s="47" t="s">
        <v>822</v>
      </c>
      <c r="CM3" s="575" t="s">
        <v>825</v>
      </c>
      <c r="CN3" s="538" t="s">
        <v>821</v>
      </c>
      <c r="CO3" s="47" t="s">
        <v>822</v>
      </c>
      <c r="CP3" s="575" t="s">
        <v>825</v>
      </c>
      <c r="CQ3" s="538" t="s">
        <v>821</v>
      </c>
      <c r="CR3" s="47" t="s">
        <v>822</v>
      </c>
      <c r="CS3" s="575" t="s">
        <v>825</v>
      </c>
      <c r="CT3" s="538" t="s">
        <v>821</v>
      </c>
      <c r="CU3" s="47" t="s">
        <v>822</v>
      </c>
      <c r="CV3" s="575" t="s">
        <v>825</v>
      </c>
      <c r="CW3" s="538" t="s">
        <v>821</v>
      </c>
      <c r="CX3" s="47" t="s">
        <v>822</v>
      </c>
      <c r="CY3" s="575" t="s">
        <v>825</v>
      </c>
      <c r="CZ3" s="538" t="s">
        <v>821</v>
      </c>
      <c r="DA3" s="47" t="s">
        <v>822</v>
      </c>
      <c r="DB3" s="575" t="s">
        <v>825</v>
      </c>
      <c r="DC3" s="47" t="s">
        <v>818</v>
      </c>
      <c r="DD3" s="47" t="s">
        <v>819</v>
      </c>
    </row>
    <row r="4" spans="1:108" ht="26" thickBot="1">
      <c r="A4" s="44"/>
      <c r="B4" s="54">
        <v>1</v>
      </c>
      <c r="C4" s="55" t="s">
        <v>186</v>
      </c>
      <c r="D4" s="54" t="s">
        <v>187</v>
      </c>
      <c r="E4" s="54" t="s">
        <v>149</v>
      </c>
      <c r="F4" s="56"/>
      <c r="G4" s="54" t="s">
        <v>188</v>
      </c>
      <c r="H4" s="56">
        <v>315</v>
      </c>
      <c r="I4" s="54">
        <v>315</v>
      </c>
      <c r="J4" s="56" t="s">
        <v>189</v>
      </c>
      <c r="K4" s="54" t="s">
        <v>190</v>
      </c>
      <c r="L4" s="57" t="s">
        <v>191</v>
      </c>
      <c r="M4" s="54" t="s">
        <v>192</v>
      </c>
      <c r="N4" s="57" t="str">
        <f>RIGHT(L4,4)</f>
        <v>2547</v>
      </c>
      <c r="O4" s="57">
        <f t="shared" ref="O4:O41" si="0">$B$174-N4</f>
        <v>15</v>
      </c>
      <c r="P4" s="58"/>
      <c r="Q4" s="59" t="s">
        <v>193</v>
      </c>
      <c r="R4" s="60" t="s">
        <v>194</v>
      </c>
      <c r="S4" s="61"/>
      <c r="T4" s="62">
        <v>63.907893369370569</v>
      </c>
      <c r="U4" s="63">
        <v>82.093411814484455</v>
      </c>
      <c r="V4" s="63">
        <v>65.144948694596195</v>
      </c>
      <c r="W4" s="64">
        <v>65.34</v>
      </c>
      <c r="X4" s="65">
        <v>93.73</v>
      </c>
      <c r="Y4" s="63">
        <v>95.994553227683795</v>
      </c>
      <c r="Z4" s="66">
        <v>94.249934525116956</v>
      </c>
      <c r="AA4" s="62">
        <v>21.832382039573812</v>
      </c>
      <c r="AB4" s="63">
        <v>4.0983606557377046</v>
      </c>
      <c r="AC4" s="67">
        <v>6.8306010928961802</v>
      </c>
      <c r="AD4" s="67" t="s">
        <v>192</v>
      </c>
      <c r="AE4" s="64">
        <v>2.5299999999999998</v>
      </c>
      <c r="AF4" s="67">
        <v>2.0719178082191783</v>
      </c>
      <c r="AG4" s="68">
        <v>5.537530358227075</v>
      </c>
      <c r="AH4" s="62">
        <v>9.6276636225266401</v>
      </c>
      <c r="AI4" s="63">
        <v>12.040642076502733</v>
      </c>
      <c r="AJ4" s="63">
        <v>27.9128718882817</v>
      </c>
      <c r="AK4" s="64">
        <v>22.22</v>
      </c>
      <c r="AL4" s="65">
        <v>2.19</v>
      </c>
      <c r="AM4" s="63">
        <v>0.73972602739726023</v>
      </c>
      <c r="AN4" s="66">
        <v>0.14363236187006681</v>
      </c>
      <c r="AO4" s="69">
        <v>12972.268354440101</v>
      </c>
      <c r="AP4" s="70">
        <v>9716.8391953320879</v>
      </c>
      <c r="AQ4" s="70">
        <v>10501.235574223476</v>
      </c>
      <c r="AR4" s="71">
        <v>9741</v>
      </c>
      <c r="AS4" s="72">
        <v>9798.2099999999991</v>
      </c>
      <c r="AT4" s="70">
        <v>10167.514218737191</v>
      </c>
      <c r="AU4" s="73">
        <v>10453.011761046058</v>
      </c>
      <c r="AV4" s="543"/>
      <c r="AW4" s="543"/>
      <c r="AX4" s="543"/>
      <c r="AY4" s="543"/>
      <c r="AZ4" s="543"/>
      <c r="BA4" s="74">
        <f t="shared" ref="BA4:BA20" si="1">100*3600/AO4</f>
        <v>27.751507304948753</v>
      </c>
      <c r="BB4" s="75">
        <f t="shared" ref="BB4:BB20" si="2">100*3600/AP4</f>
        <v>37.049084868353269</v>
      </c>
      <c r="BC4" s="75">
        <v>36.957191253464735</v>
      </c>
      <c r="BD4" s="76">
        <v>37.109244765449937</v>
      </c>
      <c r="BE4" s="77">
        <v>36.74</v>
      </c>
      <c r="BF4" s="76">
        <v>35.40688319595111</v>
      </c>
      <c r="BG4" s="78">
        <v>34.439833855116014</v>
      </c>
      <c r="BH4" s="75">
        <v>1014.9259999999998</v>
      </c>
      <c r="BI4" s="77">
        <v>202.30500000000004</v>
      </c>
      <c r="BJ4" s="79">
        <v>606.01789999999994</v>
      </c>
      <c r="BK4" s="79">
        <v>1147.951</v>
      </c>
      <c r="BL4" s="77">
        <v>1312.3</v>
      </c>
      <c r="BM4" s="76">
        <v>611.26400000000012</v>
      </c>
      <c r="BN4" s="78">
        <v>180.93900000000002</v>
      </c>
      <c r="BO4" s="75">
        <v>906.00951299999997</v>
      </c>
      <c r="BP4" s="77">
        <v>176.52099999999996</v>
      </c>
      <c r="BQ4" s="79">
        <v>525.45722000000012</v>
      </c>
      <c r="BR4" s="79">
        <v>1014.7543599999999</v>
      </c>
      <c r="BS4" s="77">
        <v>1175.1400000000001</v>
      </c>
      <c r="BT4" s="76">
        <v>531.75160000000005</v>
      </c>
      <c r="BU4" s="78">
        <v>146.72565000000003</v>
      </c>
      <c r="BV4" s="80" t="s">
        <v>195</v>
      </c>
      <c r="BW4" s="81" t="s">
        <v>196</v>
      </c>
      <c r="BX4" s="667" t="s">
        <v>187</v>
      </c>
      <c r="BY4" s="668" t="s">
        <v>824</v>
      </c>
      <c r="BZ4" s="640" t="s">
        <v>823</v>
      </c>
      <c r="CA4" s="638">
        <v>15</v>
      </c>
      <c r="CB4" s="640" t="s">
        <v>826</v>
      </c>
      <c r="CC4" s="640" t="s">
        <v>827</v>
      </c>
      <c r="CD4" s="638">
        <v>15</v>
      </c>
      <c r="CE4" s="640"/>
      <c r="CF4" s="640"/>
      <c r="CG4" s="638"/>
      <c r="CH4" s="640"/>
      <c r="CI4" s="640"/>
      <c r="CJ4" s="638"/>
      <c r="CK4" s="640"/>
      <c r="CL4" s="640"/>
      <c r="CM4" s="638"/>
      <c r="CN4" s="640"/>
      <c r="CO4" s="640"/>
      <c r="CP4" s="638"/>
      <c r="CQ4" s="640"/>
      <c r="CR4" s="640"/>
      <c r="CS4" s="638"/>
      <c r="CT4" s="640"/>
      <c r="CU4" s="640"/>
      <c r="CV4" s="638"/>
      <c r="CW4" s="640"/>
      <c r="CX4" s="640"/>
      <c r="CY4" s="638"/>
      <c r="CZ4" s="640"/>
      <c r="DA4" s="640"/>
      <c r="DB4" s="638"/>
      <c r="DC4" s="637"/>
      <c r="DD4" s="641"/>
    </row>
    <row r="5" spans="1:108" ht="24">
      <c r="A5" s="44"/>
      <c r="B5" s="82">
        <f>B4+1</f>
        <v>2</v>
      </c>
      <c r="C5" s="83" t="s">
        <v>197</v>
      </c>
      <c r="D5" s="82" t="s">
        <v>198</v>
      </c>
      <c r="E5" s="82" t="s">
        <v>149</v>
      </c>
      <c r="F5" s="84"/>
      <c r="G5" s="82" t="s">
        <v>199</v>
      </c>
      <c r="H5" s="82">
        <v>140</v>
      </c>
      <c r="I5" s="728">
        <f>SUM(H5:H14)</f>
        <v>2180</v>
      </c>
      <c r="J5" s="85" t="s">
        <v>200</v>
      </c>
      <c r="K5" s="82" t="s">
        <v>201</v>
      </c>
      <c r="L5" s="86" t="s">
        <v>202</v>
      </c>
      <c r="M5" s="82" t="s">
        <v>192</v>
      </c>
      <c r="N5" s="86" t="str">
        <f>RIGHT(L5,4)</f>
        <v>2527</v>
      </c>
      <c r="O5" s="86">
        <f t="shared" si="0"/>
        <v>35</v>
      </c>
      <c r="P5" s="87"/>
      <c r="Q5" s="88" t="s">
        <v>203</v>
      </c>
      <c r="R5" s="89" t="s">
        <v>204</v>
      </c>
      <c r="S5" s="90"/>
      <c r="T5" s="91">
        <v>96.968712582445448</v>
      </c>
      <c r="U5" s="92">
        <v>91.656960888484122</v>
      </c>
      <c r="V5" s="92">
        <v>87.649793437563304</v>
      </c>
      <c r="W5" s="93">
        <v>95.86</v>
      </c>
      <c r="X5" s="94">
        <v>89.96</v>
      </c>
      <c r="Y5" s="92" t="e">
        <f>#REF!</f>
        <v>#REF!</v>
      </c>
      <c r="Z5" s="95">
        <v>90.471795904169198</v>
      </c>
      <c r="AA5" s="96">
        <v>0</v>
      </c>
      <c r="AB5" s="92">
        <v>7.2313296903460849</v>
      </c>
      <c r="AC5" s="96">
        <v>9.6848436551305408</v>
      </c>
      <c r="AD5" s="96">
        <v>0</v>
      </c>
      <c r="AE5" s="97">
        <v>7.53</v>
      </c>
      <c r="AF5" s="96">
        <v>0.61738964992389644</v>
      </c>
      <c r="AG5" s="98">
        <v>7.371546751669694</v>
      </c>
      <c r="AH5" s="91">
        <v>2.8188736681887363</v>
      </c>
      <c r="AI5" s="92">
        <v>0.79880085003035861</v>
      </c>
      <c r="AJ5" s="92">
        <v>1.98998178506376</v>
      </c>
      <c r="AK5" s="93">
        <v>3.93</v>
      </c>
      <c r="AL5" s="94">
        <v>2.33</v>
      </c>
      <c r="AM5" s="92">
        <v>0.52054794520547865</v>
      </c>
      <c r="AN5" s="95">
        <v>2.0486111111111156</v>
      </c>
      <c r="AO5" s="99">
        <v>10314.388356248814</v>
      </c>
      <c r="AP5" s="100">
        <v>10463.434424794437</v>
      </c>
      <c r="AQ5" s="100">
        <v>10162.325107247367</v>
      </c>
      <c r="AR5" s="101">
        <v>10949</v>
      </c>
      <c r="AS5" s="102">
        <v>10556.095277431003</v>
      </c>
      <c r="AT5" s="100">
        <v>10421.886948290674</v>
      </c>
      <c r="AU5" s="103">
        <v>10857.713320180215</v>
      </c>
      <c r="AV5" s="544"/>
      <c r="AW5" s="544"/>
      <c r="AX5" s="544"/>
      <c r="AY5" s="544"/>
      <c r="AZ5" s="544"/>
      <c r="BA5" s="104">
        <f t="shared" si="1"/>
        <v>34.902699759399646</v>
      </c>
      <c r="BB5" s="105">
        <f t="shared" si="2"/>
        <v>34.405529330497288</v>
      </c>
      <c r="BC5" s="105">
        <v>32.879715042469634</v>
      </c>
      <c r="BD5" s="106">
        <v>34.837743294399168</v>
      </c>
      <c r="BE5" s="107">
        <v>34.1</v>
      </c>
      <c r="BF5" s="106">
        <v>34.542687914595426</v>
      </c>
      <c r="BG5" s="108">
        <v>33.156151550520462</v>
      </c>
      <c r="BH5" s="105">
        <v>1228.076</v>
      </c>
      <c r="BI5" s="107">
        <v>1162.2940000000001</v>
      </c>
      <c r="BJ5" s="109">
        <v>1146.498</v>
      </c>
      <c r="BK5" s="109">
        <v>1259.4319999999998</v>
      </c>
      <c r="BL5" s="107">
        <v>1179.57</v>
      </c>
      <c r="BM5" s="106">
        <v>1297.2640000000001</v>
      </c>
      <c r="BN5" s="108">
        <v>1189.596</v>
      </c>
      <c r="BO5" s="105">
        <v>1085.1797572500002</v>
      </c>
      <c r="BP5" s="107">
        <v>1025.4468497799999</v>
      </c>
      <c r="BQ5" s="109">
        <v>1014.66958668</v>
      </c>
      <c r="BR5" s="109">
        <v>1118.0883154600001</v>
      </c>
      <c r="BS5" s="107">
        <v>1040.6199999999999</v>
      </c>
      <c r="BT5" s="106">
        <v>1150.0732779599998</v>
      </c>
      <c r="BU5" s="108">
        <v>1050.1705393900002</v>
      </c>
      <c r="BV5" s="110" t="s">
        <v>205</v>
      </c>
      <c r="BW5" s="110" t="s">
        <v>206</v>
      </c>
      <c r="BX5" s="664" t="s">
        <v>198</v>
      </c>
      <c r="BY5" s="673"/>
      <c r="BZ5" s="643"/>
      <c r="CA5" s="606"/>
      <c r="CB5" s="643"/>
      <c r="CC5" s="643"/>
      <c r="CD5" s="606"/>
      <c r="CE5" s="643"/>
      <c r="CF5" s="643"/>
      <c r="CG5" s="606"/>
      <c r="CH5" s="643"/>
      <c r="CI5" s="643"/>
      <c r="CJ5" s="606"/>
      <c r="CK5" s="643"/>
      <c r="CL5" s="643"/>
      <c r="CM5" s="606"/>
      <c r="CN5" s="643"/>
      <c r="CO5" s="643"/>
      <c r="CP5" s="606"/>
      <c r="CQ5" s="643"/>
      <c r="CR5" s="643"/>
      <c r="CS5" s="606"/>
      <c r="CT5" s="643"/>
      <c r="CU5" s="643"/>
      <c r="CV5" s="606"/>
      <c r="CW5" s="643"/>
      <c r="CX5" s="643"/>
      <c r="CY5" s="606"/>
      <c r="CZ5" s="643"/>
      <c r="DA5" s="643"/>
      <c r="DB5" s="606"/>
      <c r="DC5" s="643"/>
      <c r="DD5" s="645"/>
    </row>
    <row r="6" spans="1:108" ht="24">
      <c r="A6" s="44"/>
      <c r="B6" s="111">
        <f t="shared" ref="B6:B69" si="3">B5+1</f>
        <v>3</v>
      </c>
      <c r="C6" s="112" t="s">
        <v>207</v>
      </c>
      <c r="D6" s="111" t="s">
        <v>208</v>
      </c>
      <c r="E6" s="111" t="s">
        <v>149</v>
      </c>
      <c r="F6" s="113"/>
      <c r="G6" s="111" t="s">
        <v>199</v>
      </c>
      <c r="H6" s="111">
        <v>140</v>
      </c>
      <c r="I6" s="729"/>
      <c r="J6" s="114" t="s">
        <v>200</v>
      </c>
      <c r="K6" s="111" t="s">
        <v>201</v>
      </c>
      <c r="L6" s="115" t="s">
        <v>209</v>
      </c>
      <c r="M6" s="111" t="s">
        <v>192</v>
      </c>
      <c r="N6" s="115" t="str">
        <f t="shared" ref="N6:N75" si="4">RIGHT(L6,4)</f>
        <v>2528</v>
      </c>
      <c r="O6" s="115">
        <f t="shared" si="0"/>
        <v>34</v>
      </c>
      <c r="P6" s="116"/>
      <c r="Q6" s="117" t="s">
        <v>203</v>
      </c>
      <c r="R6" s="118" t="s">
        <v>204</v>
      </c>
      <c r="S6" s="119"/>
      <c r="T6" s="120">
        <v>96.798276255707776</v>
      </c>
      <c r="U6" s="121">
        <v>85.4042084092289</v>
      </c>
      <c r="V6" s="121">
        <v>85.619677570329898</v>
      </c>
      <c r="W6" s="122">
        <v>97.91</v>
      </c>
      <c r="X6" s="123">
        <v>88.91</v>
      </c>
      <c r="Y6" s="121" t="e">
        <f>#REF!</f>
        <v>#REF!</v>
      </c>
      <c r="Z6" s="124">
        <v>90.79049913985024</v>
      </c>
      <c r="AA6" s="125">
        <v>0</v>
      </c>
      <c r="AB6" s="121">
        <v>14.415034911961142</v>
      </c>
      <c r="AC6" s="125">
        <v>10.1436323618701</v>
      </c>
      <c r="AD6" s="125">
        <v>0</v>
      </c>
      <c r="AE6" s="126">
        <v>7.49</v>
      </c>
      <c r="AF6" s="125">
        <v>1.0871385083713845</v>
      </c>
      <c r="AG6" s="127">
        <v>8.1046979356405604</v>
      </c>
      <c r="AH6" s="120">
        <v>3.0163622526636229</v>
      </c>
      <c r="AI6" s="121">
        <v>5.3126897389192511E-3</v>
      </c>
      <c r="AJ6" s="121">
        <v>3.6966833636915601</v>
      </c>
      <c r="AK6" s="122">
        <v>1.98</v>
      </c>
      <c r="AL6" s="123">
        <v>3.39</v>
      </c>
      <c r="AM6" s="121">
        <v>0.16952054794520549</v>
      </c>
      <c r="AN6" s="124">
        <v>1.0016317547055247</v>
      </c>
      <c r="AO6" s="128">
        <v>10405.271849737393</v>
      </c>
      <c r="AP6" s="129">
        <v>10442.94127145498</v>
      </c>
      <c r="AQ6" s="129">
        <v>10368.118935597107</v>
      </c>
      <c r="AR6" s="130">
        <v>10951</v>
      </c>
      <c r="AS6" s="131">
        <v>10422.639755883705</v>
      </c>
      <c r="AT6" s="129">
        <v>10522.596408666377</v>
      </c>
      <c r="AU6" s="132">
        <v>10789.03003102497</v>
      </c>
      <c r="AV6" s="545"/>
      <c r="AW6" s="545"/>
      <c r="AX6" s="545"/>
      <c r="AY6" s="545"/>
      <c r="AZ6" s="545"/>
      <c r="BA6" s="133">
        <f t="shared" si="1"/>
        <v>34.597846668377592</v>
      </c>
      <c r="BB6" s="134">
        <f t="shared" si="2"/>
        <v>34.473046495438389</v>
      </c>
      <c r="BC6" s="134">
        <v>32.873710163455392</v>
      </c>
      <c r="BD6" s="135">
        <v>34.901147613133894</v>
      </c>
      <c r="BE6" s="136">
        <v>34.54</v>
      </c>
      <c r="BF6" s="135">
        <v>34.212087431150103</v>
      </c>
      <c r="BG6" s="137">
        <v>33.36722460691859</v>
      </c>
      <c r="BH6" s="134">
        <v>1222.7620000000002</v>
      </c>
      <c r="BI6" s="136">
        <v>1079.249</v>
      </c>
      <c r="BJ6" s="138">
        <v>1118.44</v>
      </c>
      <c r="BK6" s="138">
        <v>1280.876</v>
      </c>
      <c r="BL6" s="136">
        <v>1160.76</v>
      </c>
      <c r="BM6" s="135">
        <v>1289.9989999999998</v>
      </c>
      <c r="BN6" s="137">
        <v>1192.183</v>
      </c>
      <c r="BO6" s="134">
        <v>1082.2393948399999</v>
      </c>
      <c r="BP6" s="136">
        <v>956.07472964999988</v>
      </c>
      <c r="BQ6" s="138">
        <v>989.59243192000019</v>
      </c>
      <c r="BR6" s="138">
        <v>1137.1714624699998</v>
      </c>
      <c r="BS6" s="136">
        <v>1025.19</v>
      </c>
      <c r="BT6" s="135">
        <v>1144.8245366900001</v>
      </c>
      <c r="BU6" s="137">
        <v>1054.8414774600001</v>
      </c>
      <c r="BV6" s="139" t="s">
        <v>205</v>
      </c>
      <c r="BW6" s="139" t="s">
        <v>206</v>
      </c>
      <c r="BX6" s="669" t="s">
        <v>208</v>
      </c>
      <c r="BY6" s="674"/>
      <c r="BZ6" s="570"/>
      <c r="CA6" s="576"/>
      <c r="CB6" s="570"/>
      <c r="CC6" s="570"/>
      <c r="CD6" s="576"/>
      <c r="CE6" s="570"/>
      <c r="CF6" s="570"/>
      <c r="CG6" s="576"/>
      <c r="CH6" s="570"/>
      <c r="CI6" s="570"/>
      <c r="CJ6" s="576"/>
      <c r="CK6" s="570"/>
      <c r="CL6" s="570"/>
      <c r="CM6" s="576"/>
      <c r="CN6" s="570"/>
      <c r="CO6" s="570"/>
      <c r="CP6" s="576"/>
      <c r="CQ6" s="570"/>
      <c r="CR6" s="570"/>
      <c r="CS6" s="576"/>
      <c r="CT6" s="570"/>
      <c r="CU6" s="570"/>
      <c r="CV6" s="576"/>
      <c r="CW6" s="570"/>
      <c r="CX6" s="570"/>
      <c r="CY6" s="576"/>
      <c r="CZ6" s="570"/>
      <c r="DA6" s="570"/>
      <c r="DB6" s="576"/>
      <c r="DC6" s="570"/>
      <c r="DD6" s="659"/>
    </row>
    <row r="7" spans="1:108" ht="24">
      <c r="A7" s="44"/>
      <c r="B7" s="111">
        <f t="shared" si="3"/>
        <v>4</v>
      </c>
      <c r="C7" s="112" t="s">
        <v>210</v>
      </c>
      <c r="D7" s="111" t="s">
        <v>211</v>
      </c>
      <c r="E7" s="111" t="s">
        <v>149</v>
      </c>
      <c r="F7" s="113"/>
      <c r="G7" s="111" t="s">
        <v>199</v>
      </c>
      <c r="H7" s="111">
        <v>140</v>
      </c>
      <c r="I7" s="729"/>
      <c r="J7" s="114" t="s">
        <v>200</v>
      </c>
      <c r="K7" s="111" t="s">
        <v>201</v>
      </c>
      <c r="L7" s="115" t="s">
        <v>212</v>
      </c>
      <c r="M7" s="111" t="s">
        <v>192</v>
      </c>
      <c r="N7" s="115" t="str">
        <f t="shared" si="4"/>
        <v>2528</v>
      </c>
      <c r="O7" s="115">
        <f t="shared" si="0"/>
        <v>34</v>
      </c>
      <c r="P7" s="116"/>
      <c r="Q7" s="117" t="s">
        <v>203</v>
      </c>
      <c r="R7" s="118" t="s">
        <v>204</v>
      </c>
      <c r="S7" s="119"/>
      <c r="T7" s="120">
        <v>90.294890918315588</v>
      </c>
      <c r="U7" s="121">
        <v>96.782060438170419</v>
      </c>
      <c r="V7" s="121">
        <v>97.792563878769499</v>
      </c>
      <c r="W7" s="122">
        <v>90.94</v>
      </c>
      <c r="X7" s="123">
        <v>97.09</v>
      </c>
      <c r="Y7" s="121" t="e">
        <f>#REF!</f>
        <v>#REF!</v>
      </c>
      <c r="Z7" s="124">
        <v>95.553255034405993</v>
      </c>
      <c r="AA7" s="120">
        <v>7.1297564687975656</v>
      </c>
      <c r="AB7" s="125">
        <v>0</v>
      </c>
      <c r="AC7" s="121">
        <v>0</v>
      </c>
      <c r="AD7" s="121">
        <v>8.75</v>
      </c>
      <c r="AE7" s="122">
        <v>0.24</v>
      </c>
      <c r="AF7" s="121">
        <v>7.6362252663622607</v>
      </c>
      <c r="AG7" s="140">
        <v>0</v>
      </c>
      <c r="AH7" s="120">
        <v>2.3122146118721458</v>
      </c>
      <c r="AI7" s="121">
        <v>2.9066105039465659</v>
      </c>
      <c r="AJ7" s="121">
        <v>1.8008120825743801</v>
      </c>
      <c r="AK7" s="122">
        <v>0.01</v>
      </c>
      <c r="AL7" s="123">
        <v>2.54</v>
      </c>
      <c r="AM7" s="121">
        <v>5.5745814307458182E-2</v>
      </c>
      <c r="AN7" s="124">
        <v>4.2854432301153613</v>
      </c>
      <c r="AO7" s="128">
        <v>10470.061404965325</v>
      </c>
      <c r="AP7" s="129">
        <v>10372.575074362263</v>
      </c>
      <c r="AQ7" s="129">
        <v>10131.593815667842</v>
      </c>
      <c r="AR7" s="130">
        <v>10953</v>
      </c>
      <c r="AS7" s="131">
        <v>10443.132763799162</v>
      </c>
      <c r="AT7" s="129">
        <v>10473.13240564423</v>
      </c>
      <c r="AU7" s="132">
        <v>10809.554247940399</v>
      </c>
      <c r="AV7" s="545"/>
      <c r="AW7" s="545"/>
      <c r="AX7" s="545"/>
      <c r="AY7" s="545"/>
      <c r="AZ7" s="545"/>
      <c r="BA7" s="133">
        <f t="shared" si="1"/>
        <v>34.383752499223498</v>
      </c>
      <c r="BB7" s="134">
        <f t="shared" si="2"/>
        <v>34.706907148814622</v>
      </c>
      <c r="BC7" s="134">
        <v>32.867707477403449</v>
      </c>
      <c r="BD7" s="135">
        <v>34.764881458170414</v>
      </c>
      <c r="BE7" s="136">
        <v>34.47</v>
      </c>
      <c r="BF7" s="135">
        <v>34.373669155752047</v>
      </c>
      <c r="BG7" s="137">
        <v>33.303869898667898</v>
      </c>
      <c r="BH7" s="134">
        <v>1135.0220000000002</v>
      </c>
      <c r="BI7" s="136">
        <v>1221.146</v>
      </c>
      <c r="BJ7" s="138">
        <v>1280.1550000000002</v>
      </c>
      <c r="BK7" s="138">
        <v>1187.076</v>
      </c>
      <c r="BL7" s="136">
        <v>1268.26</v>
      </c>
      <c r="BM7" s="135">
        <v>1203.4979999999998</v>
      </c>
      <c r="BN7" s="137">
        <v>1252.1409999999998</v>
      </c>
      <c r="BO7" s="134">
        <v>1005.8056815199998</v>
      </c>
      <c r="BP7" s="136">
        <v>1081.7935845999998</v>
      </c>
      <c r="BQ7" s="138">
        <v>1136.4597559699998</v>
      </c>
      <c r="BR7" s="138">
        <v>1052.5022768699998</v>
      </c>
      <c r="BS7" s="136">
        <v>1119.29</v>
      </c>
      <c r="BT7" s="135">
        <v>1063.84933155</v>
      </c>
      <c r="BU7" s="137">
        <v>1108.3963489399998</v>
      </c>
      <c r="BV7" s="139" t="s">
        <v>205</v>
      </c>
      <c r="BW7" s="139" t="s">
        <v>206</v>
      </c>
      <c r="BX7" s="669" t="s">
        <v>211</v>
      </c>
      <c r="BY7" s="674"/>
      <c r="BZ7" s="570"/>
      <c r="CA7" s="576"/>
      <c r="CB7" s="570"/>
      <c r="CC7" s="570"/>
      <c r="CD7" s="576"/>
      <c r="CE7" s="570"/>
      <c r="CF7" s="570"/>
      <c r="CG7" s="576"/>
      <c r="CH7" s="570"/>
      <c r="CI7" s="570"/>
      <c r="CJ7" s="576"/>
      <c r="CK7" s="570"/>
      <c r="CL7" s="570"/>
      <c r="CM7" s="576"/>
      <c r="CN7" s="570"/>
      <c r="CO7" s="570"/>
      <c r="CP7" s="576"/>
      <c r="CQ7" s="570"/>
      <c r="CR7" s="570"/>
      <c r="CS7" s="576"/>
      <c r="CT7" s="570"/>
      <c r="CU7" s="570"/>
      <c r="CV7" s="576"/>
      <c r="CW7" s="570"/>
      <c r="CX7" s="570"/>
      <c r="CY7" s="576"/>
      <c r="CZ7" s="570"/>
      <c r="DA7" s="570"/>
      <c r="DB7" s="576"/>
      <c r="DC7" s="570"/>
      <c r="DD7" s="659"/>
    </row>
    <row r="8" spans="1:108" ht="24">
      <c r="A8" s="44"/>
      <c r="B8" s="111">
        <f t="shared" si="3"/>
        <v>5</v>
      </c>
      <c r="C8" s="112" t="s">
        <v>213</v>
      </c>
      <c r="D8" s="111" t="s">
        <v>214</v>
      </c>
      <c r="E8" s="111" t="s">
        <v>149</v>
      </c>
      <c r="F8" s="113"/>
      <c r="G8" s="111" t="s">
        <v>199</v>
      </c>
      <c r="H8" s="111">
        <v>140</v>
      </c>
      <c r="I8" s="729"/>
      <c r="J8" s="114" t="s">
        <v>200</v>
      </c>
      <c r="K8" s="111" t="s">
        <v>201</v>
      </c>
      <c r="L8" s="115" t="s">
        <v>215</v>
      </c>
      <c r="M8" s="111" t="s">
        <v>192</v>
      </c>
      <c r="N8" s="115" t="str">
        <f t="shared" si="4"/>
        <v>2528</v>
      </c>
      <c r="O8" s="115">
        <f t="shared" si="0"/>
        <v>34</v>
      </c>
      <c r="P8" s="116"/>
      <c r="Q8" s="117" t="s">
        <v>203</v>
      </c>
      <c r="R8" s="118" t="s">
        <v>204</v>
      </c>
      <c r="S8" s="119"/>
      <c r="T8" s="120">
        <v>83.206369863013705</v>
      </c>
      <c r="U8" s="121">
        <v>96.000541008905088</v>
      </c>
      <c r="V8" s="121">
        <v>98.115316231532105</v>
      </c>
      <c r="W8" s="122">
        <v>87.67</v>
      </c>
      <c r="X8" s="123">
        <v>95.51</v>
      </c>
      <c r="Y8" s="121" t="e">
        <f>#REF!</f>
        <v>#REF!</v>
      </c>
      <c r="Z8" s="124">
        <v>96.649021035721489</v>
      </c>
      <c r="AA8" s="120">
        <v>14.722983257229828</v>
      </c>
      <c r="AB8" s="125">
        <v>0</v>
      </c>
      <c r="AC8" s="125">
        <v>0</v>
      </c>
      <c r="AD8" s="125">
        <v>9.5399999999999991</v>
      </c>
      <c r="AE8" s="126">
        <v>0.15</v>
      </c>
      <c r="AF8" s="125">
        <v>7.3850837138508325</v>
      </c>
      <c r="AG8" s="127">
        <v>0</v>
      </c>
      <c r="AH8" s="120">
        <v>1.82724505327245</v>
      </c>
      <c r="AI8" s="121">
        <v>3.7224878567091677</v>
      </c>
      <c r="AJ8" s="121">
        <v>1.41564207650273</v>
      </c>
      <c r="AK8" s="122">
        <v>2.4900000000000002</v>
      </c>
      <c r="AL8" s="123">
        <v>4.1900000000000004</v>
      </c>
      <c r="AM8" s="121">
        <v>3.9115296803652995</v>
      </c>
      <c r="AN8" s="124">
        <v>3.2134183363691586</v>
      </c>
      <c r="AO8" s="128">
        <v>10358.883054327771</v>
      </c>
      <c r="AP8" s="129">
        <v>10638.028342660513</v>
      </c>
      <c r="AQ8" s="129">
        <v>10253.522667383035</v>
      </c>
      <c r="AR8" s="130">
        <v>10947</v>
      </c>
      <c r="AS8" s="131">
        <v>10532.488638408464</v>
      </c>
      <c r="AT8" s="129">
        <v>10616.046794027317</v>
      </c>
      <c r="AU8" s="132">
        <v>11066.967044028559</v>
      </c>
      <c r="AV8" s="545"/>
      <c r="AW8" s="545"/>
      <c r="AX8" s="545"/>
      <c r="AY8" s="545"/>
      <c r="AZ8" s="545"/>
      <c r="BA8" s="133">
        <f t="shared" si="1"/>
        <v>34.752781560710631</v>
      </c>
      <c r="BB8" s="134">
        <f t="shared" si="2"/>
        <v>33.840857384853138</v>
      </c>
      <c r="BC8" s="134">
        <v>32.885722115648122</v>
      </c>
      <c r="BD8" s="135">
        <v>34.581407074168382</v>
      </c>
      <c r="BE8" s="136">
        <v>34.18</v>
      </c>
      <c r="BF8" s="135">
        <v>33.910927044758239</v>
      </c>
      <c r="BG8" s="137">
        <v>32.529236502086313</v>
      </c>
      <c r="BH8" s="134">
        <v>1058.989</v>
      </c>
      <c r="BI8" s="136">
        <v>1210.0939999999998</v>
      </c>
      <c r="BJ8" s="138">
        <v>1295.636</v>
      </c>
      <c r="BK8" s="138">
        <v>1155.585</v>
      </c>
      <c r="BL8" s="136">
        <v>1259.52</v>
      </c>
      <c r="BM8" s="135">
        <v>1162.9950000000001</v>
      </c>
      <c r="BN8" s="137">
        <v>1278.433</v>
      </c>
      <c r="BO8" s="134">
        <v>941.3432709299999</v>
      </c>
      <c r="BP8" s="136">
        <v>1074.5353775399999</v>
      </c>
      <c r="BQ8" s="138">
        <v>1151.87373871</v>
      </c>
      <c r="BR8" s="138">
        <v>1027.3726464199999</v>
      </c>
      <c r="BS8" s="136">
        <v>1117.5899999999999</v>
      </c>
      <c r="BT8" s="135">
        <v>1035.14072925</v>
      </c>
      <c r="BU8" s="137">
        <v>1135.0781014899999</v>
      </c>
      <c r="BV8" s="139" t="s">
        <v>205</v>
      </c>
      <c r="BW8" s="139" t="s">
        <v>206</v>
      </c>
      <c r="BX8" s="670" t="s">
        <v>214</v>
      </c>
      <c r="BY8" s="674"/>
      <c r="BZ8" s="570"/>
      <c r="CA8" s="576"/>
      <c r="CB8" s="570"/>
      <c r="CC8" s="570"/>
      <c r="CD8" s="576"/>
      <c r="CE8" s="570"/>
      <c r="CF8" s="570"/>
      <c r="CG8" s="576"/>
      <c r="CH8" s="570"/>
      <c r="CI8" s="570"/>
      <c r="CJ8" s="576"/>
      <c r="CK8" s="570"/>
      <c r="CL8" s="570"/>
      <c r="CM8" s="576"/>
      <c r="CN8" s="570"/>
      <c r="CO8" s="570"/>
      <c r="CP8" s="576"/>
      <c r="CQ8" s="570"/>
      <c r="CR8" s="570"/>
      <c r="CS8" s="576"/>
      <c r="CT8" s="570"/>
      <c r="CU8" s="570"/>
      <c r="CV8" s="576"/>
      <c r="CW8" s="570"/>
      <c r="CX8" s="570"/>
      <c r="CY8" s="576"/>
      <c r="CZ8" s="570"/>
      <c r="DA8" s="570"/>
      <c r="DB8" s="576"/>
      <c r="DC8" s="570"/>
      <c r="DD8" s="659"/>
    </row>
    <row r="9" spans="1:108" ht="25" customHeight="1">
      <c r="A9" s="44"/>
      <c r="B9" s="111">
        <f t="shared" si="3"/>
        <v>6</v>
      </c>
      <c r="C9" s="112" t="s">
        <v>216</v>
      </c>
      <c r="D9" s="111" t="s">
        <v>217</v>
      </c>
      <c r="E9" s="111" t="s">
        <v>149</v>
      </c>
      <c r="F9" s="113"/>
      <c r="G9" s="111" t="s">
        <v>218</v>
      </c>
      <c r="H9" s="113">
        <v>270</v>
      </c>
      <c r="I9" s="729"/>
      <c r="J9" s="114" t="s">
        <v>200</v>
      </c>
      <c r="K9" s="111" t="s">
        <v>201</v>
      </c>
      <c r="L9" s="115" t="s">
        <v>219</v>
      </c>
      <c r="M9" s="111" t="s">
        <v>192</v>
      </c>
      <c r="N9" s="115" t="str">
        <f t="shared" si="4"/>
        <v>2532</v>
      </c>
      <c r="O9" s="115">
        <f t="shared" si="0"/>
        <v>30</v>
      </c>
      <c r="P9" s="116"/>
      <c r="Q9" s="117" t="s">
        <v>203</v>
      </c>
      <c r="R9" s="118" t="s">
        <v>220</v>
      </c>
      <c r="S9" s="119"/>
      <c r="T9" s="120">
        <v>89.637451801116185</v>
      </c>
      <c r="U9" s="121">
        <v>81.887841530054644</v>
      </c>
      <c r="V9" s="121">
        <v>84.636956081764794</v>
      </c>
      <c r="W9" s="122">
        <v>94.95</v>
      </c>
      <c r="X9" s="123">
        <v>92.48</v>
      </c>
      <c r="Y9" s="121" t="e">
        <f>#REF!</f>
        <v>#REF!</v>
      </c>
      <c r="Z9" s="124">
        <v>96.731646554341225</v>
      </c>
      <c r="AA9" s="120">
        <v>4.765791476407923</v>
      </c>
      <c r="AB9" s="121">
        <v>15.162795992714026</v>
      </c>
      <c r="AC9" s="125">
        <v>7.16814663023679</v>
      </c>
      <c r="AD9" s="125">
        <v>0</v>
      </c>
      <c r="AE9" s="126">
        <v>3.88</v>
      </c>
      <c r="AF9" s="125">
        <v>18.168378995433791</v>
      </c>
      <c r="AG9" s="127">
        <v>0</v>
      </c>
      <c r="AH9" s="120">
        <v>4.3662480974124804</v>
      </c>
      <c r="AI9" s="121">
        <v>2.1637826350941092</v>
      </c>
      <c r="AJ9" s="121">
        <v>3.30885701275046</v>
      </c>
      <c r="AK9" s="122">
        <v>3.43</v>
      </c>
      <c r="AL9" s="123">
        <v>2.1800000000000002</v>
      </c>
      <c r="AM9" s="121">
        <v>3.5873287671232883</v>
      </c>
      <c r="AN9" s="124">
        <v>2.8415300546448079</v>
      </c>
      <c r="AO9" s="128">
        <v>9975.160113402555</v>
      </c>
      <c r="AP9" s="129">
        <v>9961.6353687649771</v>
      </c>
      <c r="AQ9" s="129">
        <v>9919.7982358668069</v>
      </c>
      <c r="AR9" s="130">
        <v>10154</v>
      </c>
      <c r="AS9" s="131">
        <v>9880.4556491275289</v>
      </c>
      <c r="AT9" s="129">
        <v>9707.7857424585818</v>
      </c>
      <c r="AU9" s="132">
        <v>9960.7917250970586</v>
      </c>
      <c r="AV9" s="545"/>
      <c r="AW9" s="545"/>
      <c r="AX9" s="545"/>
      <c r="AY9" s="545"/>
      <c r="AZ9" s="545"/>
      <c r="BA9" s="133">
        <f t="shared" si="1"/>
        <v>36.08964627207402</v>
      </c>
      <c r="BB9" s="134">
        <f t="shared" si="2"/>
        <v>36.138644577253991</v>
      </c>
      <c r="BC9" s="134">
        <v>35.454008272601932</v>
      </c>
      <c r="BD9" s="135">
        <v>37.566857334730877</v>
      </c>
      <c r="BE9" s="136">
        <v>36.44</v>
      </c>
      <c r="BF9" s="135">
        <v>37.083635536112148</v>
      </c>
      <c r="BG9" s="137">
        <v>36.14170422105601</v>
      </c>
      <c r="BH9" s="134">
        <v>2349.0739999999996</v>
      </c>
      <c r="BI9" s="136">
        <v>2120.0410000000006</v>
      </c>
      <c r="BJ9" s="138">
        <v>2224.6290000000004</v>
      </c>
      <c r="BK9" s="138">
        <v>2489.3059999999996</v>
      </c>
      <c r="BL9" s="136">
        <v>2445.4699999999998</v>
      </c>
      <c r="BM9" s="135">
        <v>2022.0780000000004</v>
      </c>
      <c r="BN9" s="137">
        <v>2584.1480000000001</v>
      </c>
      <c r="BO9" s="134">
        <v>2124.0562544200002</v>
      </c>
      <c r="BP9" s="136">
        <v>1918.80557658</v>
      </c>
      <c r="BQ9" s="138">
        <v>2002.6452366399999</v>
      </c>
      <c r="BR9" s="138">
        <v>2251.5232348199997</v>
      </c>
      <c r="BS9" s="136">
        <v>2201.89</v>
      </c>
      <c r="BT9" s="135">
        <v>1820.7242666200002</v>
      </c>
      <c r="BU9" s="137">
        <v>2334.6457823000001</v>
      </c>
      <c r="BV9" s="139" t="s">
        <v>205</v>
      </c>
      <c r="BW9" s="139" t="s">
        <v>206</v>
      </c>
      <c r="BX9" s="671" t="s">
        <v>217</v>
      </c>
      <c r="BY9" s="675" t="s">
        <v>828</v>
      </c>
      <c r="BZ9" s="569" t="s">
        <v>829</v>
      </c>
      <c r="CA9" s="576">
        <v>35</v>
      </c>
      <c r="CB9" s="569" t="s">
        <v>830</v>
      </c>
      <c r="CC9" s="569" t="s">
        <v>831</v>
      </c>
      <c r="CD9" s="576">
        <v>15</v>
      </c>
      <c r="CE9" s="569"/>
      <c r="CF9" s="569"/>
      <c r="CG9" s="576"/>
      <c r="CH9" s="569"/>
      <c r="CI9" s="569"/>
      <c r="CJ9" s="576"/>
      <c r="CK9" s="569"/>
      <c r="CL9" s="569"/>
      <c r="CM9" s="576"/>
      <c r="CN9" s="569"/>
      <c r="CO9" s="569"/>
      <c r="CP9" s="576"/>
      <c r="CQ9" s="569"/>
      <c r="CR9" s="569"/>
      <c r="CS9" s="576"/>
      <c r="CT9" s="569"/>
      <c r="CU9" s="569"/>
      <c r="CV9" s="576"/>
      <c r="CW9" s="569"/>
      <c r="CX9" s="569"/>
      <c r="CY9" s="576"/>
      <c r="CZ9" s="569"/>
      <c r="DA9" s="569"/>
      <c r="DB9" s="576"/>
      <c r="DC9" s="595"/>
      <c r="DD9" s="662"/>
    </row>
    <row r="10" spans="1:108" ht="24">
      <c r="A10" s="44"/>
      <c r="B10" s="111">
        <f t="shared" si="3"/>
        <v>7</v>
      </c>
      <c r="C10" s="112" t="s">
        <v>221</v>
      </c>
      <c r="D10" s="111" t="s">
        <v>222</v>
      </c>
      <c r="E10" s="111" t="s">
        <v>149</v>
      </c>
      <c r="F10" s="113"/>
      <c r="G10" s="111" t="s">
        <v>218</v>
      </c>
      <c r="H10" s="113">
        <v>270</v>
      </c>
      <c r="I10" s="729"/>
      <c r="J10" s="114" t="s">
        <v>200</v>
      </c>
      <c r="K10" s="111" t="s">
        <v>201</v>
      </c>
      <c r="L10" s="115" t="s">
        <v>223</v>
      </c>
      <c r="M10" s="111" t="s">
        <v>192</v>
      </c>
      <c r="N10" s="115" t="str">
        <f t="shared" si="4"/>
        <v>2533</v>
      </c>
      <c r="O10" s="115">
        <f t="shared" si="0"/>
        <v>29</v>
      </c>
      <c r="P10" s="116"/>
      <c r="Q10" s="117" t="s">
        <v>203</v>
      </c>
      <c r="R10" s="118" t="s">
        <v>220</v>
      </c>
      <c r="S10" s="119"/>
      <c r="T10" s="120">
        <v>76.399136225266375</v>
      </c>
      <c r="U10" s="121">
        <v>97.135071594818854</v>
      </c>
      <c r="V10" s="121">
        <v>85.313983758348499</v>
      </c>
      <c r="W10" s="122">
        <v>95.84</v>
      </c>
      <c r="X10" s="123">
        <v>85.97</v>
      </c>
      <c r="Y10" s="121" t="e">
        <f>#REF!</f>
        <v>#REF!</v>
      </c>
      <c r="Z10" s="124">
        <v>92.914175394656922</v>
      </c>
      <c r="AA10" s="120">
        <v>15.063356164383565</v>
      </c>
      <c r="AB10" s="125">
        <v>0</v>
      </c>
      <c r="AC10" s="125">
        <v>7.4557908318154302</v>
      </c>
      <c r="AD10" s="125">
        <v>0</v>
      </c>
      <c r="AE10" s="126">
        <v>8.14</v>
      </c>
      <c r="AF10" s="125">
        <v>25.748668188736684</v>
      </c>
      <c r="AG10" s="127">
        <v>0</v>
      </c>
      <c r="AH10" s="120">
        <v>0.94349315068493167</v>
      </c>
      <c r="AI10" s="121">
        <v>2.5648907103825147</v>
      </c>
      <c r="AJ10" s="121">
        <v>3.2139875531269002</v>
      </c>
      <c r="AK10" s="122">
        <v>3.64</v>
      </c>
      <c r="AL10" s="123">
        <v>4.8899999999999997</v>
      </c>
      <c r="AM10" s="121">
        <v>15.546423135464233</v>
      </c>
      <c r="AN10" s="124">
        <v>6.5097525804492928</v>
      </c>
      <c r="AO10" s="128">
        <v>9973.6847926918472</v>
      </c>
      <c r="AP10" s="129">
        <v>9702.6629509871691</v>
      </c>
      <c r="AQ10" s="129">
        <v>9750.6697389864876</v>
      </c>
      <c r="AR10" s="130">
        <v>10147</v>
      </c>
      <c r="AS10" s="131">
        <v>9729.9653482997146</v>
      </c>
      <c r="AT10" s="129">
        <v>9788.5117723389067</v>
      </c>
      <c r="AU10" s="132">
        <v>10201.807496147814</v>
      </c>
      <c r="AV10" s="545"/>
      <c r="AW10" s="545"/>
      <c r="AX10" s="545"/>
      <c r="AY10" s="545"/>
      <c r="AZ10" s="545"/>
      <c r="BA10" s="133">
        <f t="shared" si="1"/>
        <v>36.09498470051787</v>
      </c>
      <c r="BB10" s="134">
        <f t="shared" si="2"/>
        <v>37.103216077744186</v>
      </c>
      <c r="BC10" s="134">
        <v>35.478466541835026</v>
      </c>
      <c r="BD10" s="135">
        <v>38.211090449940357</v>
      </c>
      <c r="BE10" s="136">
        <v>37</v>
      </c>
      <c r="BF10" s="135">
        <v>36.777806137324603</v>
      </c>
      <c r="BG10" s="137">
        <v>35.287863299903982</v>
      </c>
      <c r="BH10" s="134">
        <v>1948.5759999999996</v>
      </c>
      <c r="BI10" s="136">
        <v>2483.3199999999997</v>
      </c>
      <c r="BJ10" s="138">
        <v>2242.5070000000001</v>
      </c>
      <c r="BK10" s="138">
        <v>2511.4140000000002</v>
      </c>
      <c r="BL10" s="136">
        <v>2285.34</v>
      </c>
      <c r="BM10" s="135">
        <v>1501.5</v>
      </c>
      <c r="BN10" s="137">
        <v>2456.8880000000004</v>
      </c>
      <c r="BO10" s="134">
        <v>1750.9460822999999</v>
      </c>
      <c r="BP10" s="136">
        <v>2240.97801278</v>
      </c>
      <c r="BQ10" s="138">
        <v>2022.4414647799999</v>
      </c>
      <c r="BR10" s="138">
        <v>2270.6909727399998</v>
      </c>
      <c r="BS10" s="136">
        <v>2065.1799999999998</v>
      </c>
      <c r="BT10" s="135">
        <v>1346.15798374</v>
      </c>
      <c r="BU10" s="137">
        <v>2221.2669485800002</v>
      </c>
      <c r="BV10" s="139" t="s">
        <v>205</v>
      </c>
      <c r="BW10" s="139" t="s">
        <v>206</v>
      </c>
      <c r="BX10" s="669" t="s">
        <v>222</v>
      </c>
      <c r="BY10" s="676" t="s">
        <v>832</v>
      </c>
      <c r="BZ10" s="539" t="s">
        <v>833</v>
      </c>
      <c r="CA10" s="576">
        <v>35</v>
      </c>
      <c r="CB10" s="539" t="s">
        <v>834</v>
      </c>
      <c r="CC10" s="539" t="s">
        <v>835</v>
      </c>
      <c r="CD10" s="576">
        <v>15</v>
      </c>
      <c r="CE10" s="595"/>
      <c r="CF10" s="595"/>
      <c r="CG10" s="576"/>
      <c r="CH10" s="595"/>
      <c r="CI10" s="595"/>
      <c r="CJ10" s="576"/>
      <c r="CK10" s="595"/>
      <c r="CL10" s="595"/>
      <c r="CM10" s="576"/>
      <c r="CN10" s="595"/>
      <c r="CO10" s="595"/>
      <c r="CP10" s="576"/>
      <c r="CQ10" s="595"/>
      <c r="CR10" s="595"/>
      <c r="CS10" s="576"/>
      <c r="CT10" s="595"/>
      <c r="CU10" s="595"/>
      <c r="CV10" s="576"/>
      <c r="CW10" s="595"/>
      <c r="CX10" s="595"/>
      <c r="CY10" s="576"/>
      <c r="CZ10" s="595"/>
      <c r="DA10" s="595"/>
      <c r="DB10" s="576"/>
      <c r="DC10" s="595"/>
      <c r="DD10" s="662"/>
    </row>
    <row r="11" spans="1:108" ht="25">
      <c r="A11" s="44"/>
      <c r="B11" s="111">
        <f t="shared" si="3"/>
        <v>8</v>
      </c>
      <c r="C11" s="112" t="s">
        <v>224</v>
      </c>
      <c r="D11" s="111" t="s">
        <v>225</v>
      </c>
      <c r="E11" s="111" t="s">
        <v>149</v>
      </c>
      <c r="F11" s="113"/>
      <c r="G11" s="111" t="s">
        <v>218</v>
      </c>
      <c r="H11" s="113">
        <v>270</v>
      </c>
      <c r="I11" s="729"/>
      <c r="J11" s="114" t="s">
        <v>200</v>
      </c>
      <c r="K11" s="111" t="s">
        <v>201</v>
      </c>
      <c r="L11" s="115" t="s">
        <v>226</v>
      </c>
      <c r="M11" s="111" t="s">
        <v>192</v>
      </c>
      <c r="N11" s="115" t="str">
        <f t="shared" si="4"/>
        <v>2534</v>
      </c>
      <c r="O11" s="115">
        <f t="shared" si="0"/>
        <v>28</v>
      </c>
      <c r="P11" s="116"/>
      <c r="Q11" s="117" t="s">
        <v>203</v>
      </c>
      <c r="R11" s="118" t="s">
        <v>220</v>
      </c>
      <c r="S11" s="119"/>
      <c r="T11" s="120">
        <v>94.681345763571784</v>
      </c>
      <c r="U11" s="121">
        <v>94.959620395668907</v>
      </c>
      <c r="V11" s="121">
        <v>94.763661202185801</v>
      </c>
      <c r="W11" s="122">
        <v>91.13</v>
      </c>
      <c r="X11" s="123">
        <v>96.93</v>
      </c>
      <c r="Y11" s="121" t="e">
        <f>#REF!</f>
        <v>#REF!</v>
      </c>
      <c r="Z11" s="124">
        <v>77.799195127504589</v>
      </c>
      <c r="AA11" s="125">
        <v>0</v>
      </c>
      <c r="AB11" s="125">
        <v>0</v>
      </c>
      <c r="AC11" s="121">
        <v>0</v>
      </c>
      <c r="AD11" s="121">
        <v>7.29</v>
      </c>
      <c r="AE11" s="141">
        <v>0</v>
      </c>
      <c r="AF11" s="121">
        <v>7.2005327245053286</v>
      </c>
      <c r="AG11" s="142">
        <v>15.499582574377657</v>
      </c>
      <c r="AH11" s="120">
        <v>4.4060121765601226</v>
      </c>
      <c r="AI11" s="121">
        <v>4.4383727990285333</v>
      </c>
      <c r="AJ11" s="121">
        <v>1.59418639951427</v>
      </c>
      <c r="AK11" s="122">
        <v>1.17</v>
      </c>
      <c r="AL11" s="123">
        <v>2.48</v>
      </c>
      <c r="AM11" s="121">
        <v>3.885464231354641</v>
      </c>
      <c r="AN11" s="124">
        <v>5.9414845173041924</v>
      </c>
      <c r="AO11" s="128">
        <v>9933.1722631893044</v>
      </c>
      <c r="AP11" s="129">
        <v>10119.019458422521</v>
      </c>
      <c r="AQ11" s="129">
        <v>10096.230068701632</v>
      </c>
      <c r="AR11" s="130">
        <v>10148</v>
      </c>
      <c r="AS11" s="131">
        <v>9970.1144079154565</v>
      </c>
      <c r="AT11" s="129">
        <v>9994.9055299212905</v>
      </c>
      <c r="AU11" s="132">
        <v>10089.494128831771</v>
      </c>
      <c r="AV11" s="545"/>
      <c r="AW11" s="545"/>
      <c r="AX11" s="545"/>
      <c r="AY11" s="545"/>
      <c r="AZ11" s="545"/>
      <c r="BA11" s="133">
        <f t="shared" si="1"/>
        <v>36.242198409676284</v>
      </c>
      <c r="BB11" s="134">
        <f t="shared" si="2"/>
        <v>35.576569595422171</v>
      </c>
      <c r="BC11" s="134">
        <v>35.474970437524632</v>
      </c>
      <c r="BD11" s="135">
        <v>36.922695830723228</v>
      </c>
      <c r="BE11" s="136">
        <v>36.11</v>
      </c>
      <c r="BF11" s="135">
        <v>36.018348273356317</v>
      </c>
      <c r="BG11" s="137">
        <v>35.680677716761132</v>
      </c>
      <c r="BH11" s="134">
        <v>2452.4339999999993</v>
      </c>
      <c r="BI11" s="136">
        <v>2457.9</v>
      </c>
      <c r="BJ11" s="138">
        <v>2490.4970000000003</v>
      </c>
      <c r="BK11" s="138">
        <v>2381.3440000000001</v>
      </c>
      <c r="BL11" s="136">
        <v>2557.8200000000002</v>
      </c>
      <c r="BM11" s="135">
        <v>2281.239</v>
      </c>
      <c r="BN11" s="137">
        <v>2069.3139999999999</v>
      </c>
      <c r="BO11" s="134">
        <v>2209.3095854799999</v>
      </c>
      <c r="BP11" s="136">
        <v>2207.3381678000001</v>
      </c>
      <c r="BQ11" s="138">
        <v>2248.4335957599997</v>
      </c>
      <c r="BR11" s="138">
        <v>2147.7491061999999</v>
      </c>
      <c r="BS11" s="136">
        <v>2311.21</v>
      </c>
      <c r="BT11" s="135">
        <v>2056.9208165199998</v>
      </c>
      <c r="BU11" s="137">
        <v>1863.5540923399999</v>
      </c>
      <c r="BV11" s="139" t="s">
        <v>205</v>
      </c>
      <c r="BW11" s="139" t="s">
        <v>206</v>
      </c>
      <c r="BX11" s="670" t="s">
        <v>225</v>
      </c>
      <c r="BY11" s="676" t="s">
        <v>836</v>
      </c>
      <c r="BZ11" s="571" t="s">
        <v>837</v>
      </c>
      <c r="CA11" s="576">
        <v>5</v>
      </c>
      <c r="CB11" s="539" t="s">
        <v>838</v>
      </c>
      <c r="CC11" s="539" t="s">
        <v>839</v>
      </c>
      <c r="CD11" s="576">
        <v>28</v>
      </c>
      <c r="CE11" s="539" t="s">
        <v>840</v>
      </c>
      <c r="CF11" s="539" t="s">
        <v>841</v>
      </c>
      <c r="CG11" s="576">
        <v>11</v>
      </c>
      <c r="CH11" s="595"/>
      <c r="CI11" s="595"/>
      <c r="CJ11" s="576"/>
      <c r="CK11" s="595"/>
      <c r="CL11" s="595"/>
      <c r="CM11" s="576"/>
      <c r="CN11" s="595"/>
      <c r="CO11" s="595"/>
      <c r="CP11" s="576"/>
      <c r="CQ11" s="595"/>
      <c r="CR11" s="595"/>
      <c r="CS11" s="576"/>
      <c r="CT11" s="595"/>
      <c r="CU11" s="595"/>
      <c r="CV11" s="576"/>
      <c r="CW11" s="595"/>
      <c r="CX11" s="595"/>
      <c r="CY11" s="576"/>
      <c r="CZ11" s="595"/>
      <c r="DA11" s="595"/>
      <c r="DB11" s="576"/>
      <c r="DC11" s="595"/>
      <c r="DD11" s="662"/>
    </row>
    <row r="12" spans="1:108" ht="24">
      <c r="A12" s="44"/>
      <c r="B12" s="111">
        <f t="shared" si="3"/>
        <v>9</v>
      </c>
      <c r="C12" s="112" t="s">
        <v>227</v>
      </c>
      <c r="D12" s="111" t="s">
        <v>228</v>
      </c>
      <c r="E12" s="111" t="s">
        <v>149</v>
      </c>
      <c r="F12" s="113"/>
      <c r="G12" s="111" t="s">
        <v>218</v>
      </c>
      <c r="H12" s="113">
        <v>270</v>
      </c>
      <c r="I12" s="729"/>
      <c r="J12" s="114" t="s">
        <v>200</v>
      </c>
      <c r="K12" s="111" t="s">
        <v>201</v>
      </c>
      <c r="L12" s="115" t="s">
        <v>229</v>
      </c>
      <c r="M12" s="111" t="s">
        <v>192</v>
      </c>
      <c r="N12" s="115" t="str">
        <f t="shared" si="4"/>
        <v>2535</v>
      </c>
      <c r="O12" s="115">
        <f t="shared" si="0"/>
        <v>27</v>
      </c>
      <c r="P12" s="116"/>
      <c r="Q12" s="117" t="s">
        <v>203</v>
      </c>
      <c r="R12" s="118" t="s">
        <v>220</v>
      </c>
      <c r="S12" s="119"/>
      <c r="T12" s="120">
        <v>87.011668569254169</v>
      </c>
      <c r="U12" s="121">
        <v>94.759275197328478</v>
      </c>
      <c r="V12" s="121">
        <v>94.7078880793362</v>
      </c>
      <c r="W12" s="122">
        <v>87.18</v>
      </c>
      <c r="X12" s="123">
        <v>89.27</v>
      </c>
      <c r="Y12" s="121" t="e">
        <f>#REF!</f>
        <v>#REF!</v>
      </c>
      <c r="Z12" s="124">
        <v>79.607445355191274</v>
      </c>
      <c r="AA12" s="120">
        <v>6.9980974124809787</v>
      </c>
      <c r="AB12" s="125">
        <v>0</v>
      </c>
      <c r="AC12" s="121">
        <v>0</v>
      </c>
      <c r="AD12" s="121">
        <v>7.22</v>
      </c>
      <c r="AE12" s="122">
        <v>7.29</v>
      </c>
      <c r="AF12" s="121">
        <v>0</v>
      </c>
      <c r="AG12" s="140">
        <v>15.623292349726775</v>
      </c>
      <c r="AH12" s="120">
        <v>5.420471841704722</v>
      </c>
      <c r="AI12" s="121">
        <v>4.4290755919854234</v>
      </c>
      <c r="AJ12" s="121">
        <v>2.0702413479052799</v>
      </c>
      <c r="AK12" s="122">
        <v>5.04</v>
      </c>
      <c r="AL12" s="123">
        <v>2.4700000000000002</v>
      </c>
      <c r="AM12" s="121">
        <v>4.3772831050228307</v>
      </c>
      <c r="AN12" s="124">
        <v>4.3233910139647893</v>
      </c>
      <c r="AO12" s="128">
        <v>10041.020852441105</v>
      </c>
      <c r="AP12" s="129">
        <v>10130.247128440156</v>
      </c>
      <c r="AQ12" s="129">
        <v>9954.007228408529</v>
      </c>
      <c r="AR12" s="130">
        <v>10147</v>
      </c>
      <c r="AS12" s="131">
        <v>9832.4971687012367</v>
      </c>
      <c r="AT12" s="129">
        <v>9977.3743498423446</v>
      </c>
      <c r="AU12" s="132">
        <v>10032.645795068187</v>
      </c>
      <c r="AV12" s="545"/>
      <c r="AW12" s="545"/>
      <c r="AX12" s="545"/>
      <c r="AY12" s="545"/>
      <c r="AZ12" s="545"/>
      <c r="BA12" s="133">
        <f t="shared" si="1"/>
        <v>35.852928232140783</v>
      </c>
      <c r="BB12" s="134">
        <f t="shared" si="2"/>
        <v>35.537138969622788</v>
      </c>
      <c r="BC12" s="134">
        <v>35.478466541835026</v>
      </c>
      <c r="BD12" s="135">
        <v>36.926780818124875</v>
      </c>
      <c r="BE12" s="136">
        <v>36.61</v>
      </c>
      <c r="BF12" s="135">
        <v>36.081635880655163</v>
      </c>
      <c r="BG12" s="137">
        <v>35.882856395963614</v>
      </c>
      <c r="BH12" s="134">
        <v>2236.2675536899997</v>
      </c>
      <c r="BI12" s="136">
        <v>2440.8815920000002</v>
      </c>
      <c r="BJ12" s="138">
        <v>2485.473</v>
      </c>
      <c r="BK12" s="138">
        <v>2288.1799999999998</v>
      </c>
      <c r="BL12" s="136">
        <v>2367.44</v>
      </c>
      <c r="BM12" s="135">
        <v>2473.029</v>
      </c>
      <c r="BN12" s="137">
        <v>2131.002</v>
      </c>
      <c r="BO12" s="134">
        <v>2014.2902817299998</v>
      </c>
      <c r="BP12" s="136">
        <v>2196.2623540999998</v>
      </c>
      <c r="BQ12" s="138">
        <v>2242.1537998399995</v>
      </c>
      <c r="BR12" s="138">
        <v>2065.6406329399997</v>
      </c>
      <c r="BS12" s="136">
        <v>2138.56</v>
      </c>
      <c r="BT12" s="135">
        <v>2230.4165727600002</v>
      </c>
      <c r="BU12" s="137">
        <v>1920.3869424600007</v>
      </c>
      <c r="BV12" s="139" t="s">
        <v>205</v>
      </c>
      <c r="BW12" s="139" t="s">
        <v>206</v>
      </c>
      <c r="BX12" s="671" t="s">
        <v>228</v>
      </c>
      <c r="BY12" s="676" t="s">
        <v>842</v>
      </c>
      <c r="BZ12" s="539" t="s">
        <v>843</v>
      </c>
      <c r="CA12" s="576">
        <v>5</v>
      </c>
      <c r="CB12" s="539" t="s">
        <v>844</v>
      </c>
      <c r="CC12" s="539" t="s">
        <v>845</v>
      </c>
      <c r="CD12" s="576">
        <v>28</v>
      </c>
      <c r="CE12" s="539" t="s">
        <v>846</v>
      </c>
      <c r="CF12" s="539" t="s">
        <v>847</v>
      </c>
      <c r="CG12" s="576">
        <v>28</v>
      </c>
      <c r="CH12" s="595"/>
      <c r="CI12" s="595"/>
      <c r="CJ12" s="576"/>
      <c r="CK12" s="595"/>
      <c r="CL12" s="595"/>
      <c r="CM12" s="576"/>
      <c r="CN12" s="595"/>
      <c r="CO12" s="595"/>
      <c r="CP12" s="576"/>
      <c r="CQ12" s="595"/>
      <c r="CR12" s="595"/>
      <c r="CS12" s="576"/>
      <c r="CT12" s="595"/>
      <c r="CU12" s="595"/>
      <c r="CV12" s="576"/>
      <c r="CW12" s="595"/>
      <c r="CX12" s="595"/>
      <c r="CY12" s="576"/>
      <c r="CZ12" s="595"/>
      <c r="DA12" s="595"/>
      <c r="DB12" s="576"/>
      <c r="DC12" s="595"/>
      <c r="DD12" s="662"/>
    </row>
    <row r="13" spans="1:108" ht="24">
      <c r="A13" s="44"/>
      <c r="B13" s="111">
        <f t="shared" si="3"/>
        <v>10</v>
      </c>
      <c r="C13" s="112" t="s">
        <v>230</v>
      </c>
      <c r="D13" s="111" t="s">
        <v>231</v>
      </c>
      <c r="E13" s="111" t="s">
        <v>149</v>
      </c>
      <c r="F13" s="113"/>
      <c r="G13" s="111" t="s">
        <v>218</v>
      </c>
      <c r="H13" s="113">
        <v>270</v>
      </c>
      <c r="I13" s="729"/>
      <c r="J13" s="114" t="s">
        <v>200</v>
      </c>
      <c r="K13" s="111" t="s">
        <v>201</v>
      </c>
      <c r="L13" s="115" t="s">
        <v>232</v>
      </c>
      <c r="M13" s="111" t="s">
        <v>192</v>
      </c>
      <c r="N13" s="115" t="str">
        <f t="shared" si="4"/>
        <v>2538</v>
      </c>
      <c r="O13" s="115">
        <f t="shared" si="0"/>
        <v>24</v>
      </c>
      <c r="P13" s="116"/>
      <c r="Q13" s="117" t="s">
        <v>203</v>
      </c>
      <c r="R13" s="118" t="s">
        <v>220</v>
      </c>
      <c r="S13" s="119"/>
      <c r="T13" s="120">
        <v>93.376322298325704</v>
      </c>
      <c r="U13" s="121">
        <v>88.840549230924921</v>
      </c>
      <c r="V13" s="121">
        <v>84.616239121635303</v>
      </c>
      <c r="W13" s="122">
        <v>80.260000000000005</v>
      </c>
      <c r="X13" s="123">
        <v>97.19</v>
      </c>
      <c r="Y13" s="121" t="e">
        <f>#REF!</f>
        <v>#REF!</v>
      </c>
      <c r="Z13" s="124">
        <v>92.249737527828358</v>
      </c>
      <c r="AA13" s="125">
        <v>0</v>
      </c>
      <c r="AB13" s="121">
        <v>6.9827717061323584</v>
      </c>
      <c r="AC13" s="125">
        <v>7.3958333333333304</v>
      </c>
      <c r="AD13" s="125">
        <v>15.59</v>
      </c>
      <c r="AE13" s="141">
        <v>0</v>
      </c>
      <c r="AF13" s="125">
        <v>6.6590563165905593E-3</v>
      </c>
      <c r="AG13" s="142">
        <v>0</v>
      </c>
      <c r="AH13" s="120">
        <v>3.8030821917808204</v>
      </c>
      <c r="AI13" s="121">
        <v>2.6316788099574993</v>
      </c>
      <c r="AJ13" s="121">
        <v>3.53844110503946</v>
      </c>
      <c r="AK13" s="122">
        <v>2.31</v>
      </c>
      <c r="AL13" s="123">
        <v>2.2000000000000002</v>
      </c>
      <c r="AM13" s="121">
        <v>31.893645357686445</v>
      </c>
      <c r="AN13" s="124">
        <v>7.2761080752884038</v>
      </c>
      <c r="AO13" s="128">
        <v>10123.000786059854</v>
      </c>
      <c r="AP13" s="129">
        <v>10178.25927825757</v>
      </c>
      <c r="AQ13" s="129">
        <v>10185.418928977626</v>
      </c>
      <c r="AR13" s="130">
        <v>10159</v>
      </c>
      <c r="AS13" s="131">
        <v>9844.1557884613994</v>
      </c>
      <c r="AT13" s="129">
        <v>9973.2761830515155</v>
      </c>
      <c r="AU13" s="132">
        <v>10142.132316237166</v>
      </c>
      <c r="AV13" s="545"/>
      <c r="AW13" s="545"/>
      <c r="AX13" s="545"/>
      <c r="AY13" s="545"/>
      <c r="AZ13" s="545"/>
      <c r="BA13" s="133">
        <f t="shared" si="1"/>
        <v>35.562577501302528</v>
      </c>
      <c r="BB13" s="134">
        <f t="shared" si="2"/>
        <v>35.369505743385709</v>
      </c>
      <c r="BC13" s="134">
        <v>35.436558716409095</v>
      </c>
      <c r="BD13" s="135">
        <v>35.985777177060029</v>
      </c>
      <c r="BE13" s="136">
        <v>36.57</v>
      </c>
      <c r="BF13" s="135">
        <v>36.096462358856598</v>
      </c>
      <c r="BG13" s="137">
        <v>35.495493167610682</v>
      </c>
      <c r="BH13" s="134">
        <v>2402.299</v>
      </c>
      <c r="BI13" s="136">
        <v>2284.4460000000004</v>
      </c>
      <c r="BJ13" s="138">
        <v>2224.0320000000002</v>
      </c>
      <c r="BK13" s="138">
        <v>2099.3110000000001</v>
      </c>
      <c r="BL13" s="136">
        <v>2566.09</v>
      </c>
      <c r="BM13" s="135">
        <v>1782.2829999999999</v>
      </c>
      <c r="BN13" s="137">
        <v>2464.4380000000001</v>
      </c>
      <c r="BO13" s="134">
        <v>2159.6581260000003</v>
      </c>
      <c r="BP13" s="136">
        <v>2057.0376580000002</v>
      </c>
      <c r="BQ13" s="138">
        <v>2002.8744940000001</v>
      </c>
      <c r="BR13" s="138">
        <v>1890.7089939999996</v>
      </c>
      <c r="BS13" s="136">
        <v>2324.4</v>
      </c>
      <c r="BT13" s="135">
        <v>1609.7293890000001</v>
      </c>
      <c r="BU13" s="137">
        <v>2232.357266</v>
      </c>
      <c r="BV13" s="139" t="s">
        <v>205</v>
      </c>
      <c r="BW13" s="139" t="s">
        <v>206</v>
      </c>
      <c r="BX13" s="669" t="s">
        <v>231</v>
      </c>
      <c r="BY13" s="660">
        <v>43785</v>
      </c>
      <c r="BZ13" s="582">
        <v>43786</v>
      </c>
      <c r="CA13" s="576">
        <v>2</v>
      </c>
      <c r="CB13" s="582">
        <v>44114</v>
      </c>
      <c r="CC13" s="582">
        <v>44168</v>
      </c>
      <c r="CD13" s="576">
        <v>55</v>
      </c>
      <c r="CE13" s="582">
        <v>44821</v>
      </c>
      <c r="CF13" s="582">
        <v>44848</v>
      </c>
      <c r="CG13" s="576">
        <v>28</v>
      </c>
      <c r="CH13" s="677"/>
      <c r="CI13" s="677"/>
      <c r="CJ13" s="576"/>
      <c r="CK13" s="677"/>
      <c r="CL13" s="677"/>
      <c r="CM13" s="576"/>
      <c r="CN13" s="677"/>
      <c r="CO13" s="677"/>
      <c r="CP13" s="576"/>
      <c r="CQ13" s="677"/>
      <c r="CR13" s="677"/>
      <c r="CS13" s="576"/>
      <c r="CT13" s="677"/>
      <c r="CU13" s="677"/>
      <c r="CV13" s="576"/>
      <c r="CW13" s="677"/>
      <c r="CX13" s="677"/>
      <c r="CY13" s="576"/>
      <c r="CZ13" s="677"/>
      <c r="DA13" s="677"/>
      <c r="DB13" s="576"/>
      <c r="DC13" s="595"/>
      <c r="DD13" s="662"/>
    </row>
    <row r="14" spans="1:108" ht="25" thickBot="1">
      <c r="A14" s="44"/>
      <c r="B14" s="143">
        <f t="shared" si="3"/>
        <v>11</v>
      </c>
      <c r="C14" s="144" t="s">
        <v>233</v>
      </c>
      <c r="D14" s="143" t="s">
        <v>234</v>
      </c>
      <c r="E14" s="143" t="s">
        <v>149</v>
      </c>
      <c r="F14" s="145"/>
      <c r="G14" s="143" t="s">
        <v>218</v>
      </c>
      <c r="H14" s="145">
        <v>270</v>
      </c>
      <c r="I14" s="730"/>
      <c r="J14" s="146" t="s">
        <v>200</v>
      </c>
      <c r="K14" s="143" t="s">
        <v>201</v>
      </c>
      <c r="L14" s="147" t="s">
        <v>232</v>
      </c>
      <c r="M14" s="143" t="s">
        <v>192</v>
      </c>
      <c r="N14" s="147" t="str">
        <f t="shared" si="4"/>
        <v>2538</v>
      </c>
      <c r="O14" s="147">
        <f t="shared" si="0"/>
        <v>24</v>
      </c>
      <c r="P14" s="148"/>
      <c r="Q14" s="149" t="s">
        <v>203</v>
      </c>
      <c r="R14" s="150" t="s">
        <v>220</v>
      </c>
      <c r="S14" s="151"/>
      <c r="T14" s="152">
        <v>96.678021308980206</v>
      </c>
      <c r="U14" s="153">
        <v>87.410808287795987</v>
      </c>
      <c r="V14" s="153">
        <v>88.484409153005501</v>
      </c>
      <c r="W14" s="154">
        <v>94.4</v>
      </c>
      <c r="X14" s="155">
        <v>88.67</v>
      </c>
      <c r="Y14" s="121" t="e">
        <f>#REF!</f>
        <v>#REF!</v>
      </c>
      <c r="Z14" s="156">
        <v>93.791220780206444</v>
      </c>
      <c r="AA14" s="157">
        <v>0</v>
      </c>
      <c r="AB14" s="153">
        <v>7.4436475409836032</v>
      </c>
      <c r="AC14" s="157">
        <v>7.2015406800242898</v>
      </c>
      <c r="AD14" s="157">
        <v>0</v>
      </c>
      <c r="AE14" s="158">
        <v>7.3</v>
      </c>
      <c r="AF14" s="157">
        <v>18.628995433789957</v>
      </c>
      <c r="AG14" s="159">
        <v>0.19903612629022427</v>
      </c>
      <c r="AH14" s="152">
        <v>2.7646499238964983</v>
      </c>
      <c r="AI14" s="153">
        <v>2.4914617486338759</v>
      </c>
      <c r="AJ14" s="153">
        <v>1.21926229508197</v>
      </c>
      <c r="AK14" s="154">
        <v>4.6399999999999997</v>
      </c>
      <c r="AL14" s="155">
        <v>1.31</v>
      </c>
      <c r="AM14" s="153">
        <v>4.3651065449010664</v>
      </c>
      <c r="AN14" s="156">
        <v>5.2747419550698318</v>
      </c>
      <c r="AO14" s="160">
        <v>10133.502076041559</v>
      </c>
      <c r="AP14" s="161">
        <v>10315.242292316279</v>
      </c>
      <c r="AQ14" s="161">
        <v>10132.711799022092</v>
      </c>
      <c r="AR14" s="162">
        <v>10151</v>
      </c>
      <c r="AS14" s="163">
        <v>10095.732279215577</v>
      </c>
      <c r="AT14" s="161">
        <v>10293.521039369858</v>
      </c>
      <c r="AU14" s="164">
        <v>10179.2745522725</v>
      </c>
      <c r="AV14" s="546"/>
      <c r="AW14" s="546"/>
      <c r="AX14" s="546"/>
      <c r="AY14" s="546"/>
      <c r="AZ14" s="546"/>
      <c r="BA14" s="165">
        <f t="shared" si="1"/>
        <v>35.525724206554507</v>
      </c>
      <c r="BB14" s="166">
        <f t="shared" si="2"/>
        <v>34.899810377518754</v>
      </c>
      <c r="BC14" s="166">
        <v>35.464486257511574</v>
      </c>
      <c r="BD14" s="167">
        <v>36.129308932480271</v>
      </c>
      <c r="BE14" s="168">
        <v>35.659999999999997</v>
      </c>
      <c r="BF14" s="167">
        <v>34.973454366013343</v>
      </c>
      <c r="BG14" s="169">
        <v>35.365976866753321</v>
      </c>
      <c r="BH14" s="166">
        <v>2484.5098239999998</v>
      </c>
      <c r="BI14" s="168">
        <v>2231.7953440000001</v>
      </c>
      <c r="BJ14" s="170">
        <v>2320.3180000000002</v>
      </c>
      <c r="BK14" s="170">
        <v>2468.0439999999994</v>
      </c>
      <c r="BL14" s="168">
        <v>2303.04</v>
      </c>
      <c r="BM14" s="167">
        <v>1946.76</v>
      </c>
      <c r="BN14" s="169">
        <v>2467.5340000000001</v>
      </c>
      <c r="BO14" s="166">
        <v>2246.2735170000001</v>
      </c>
      <c r="BP14" s="168">
        <v>2003.4332850000001</v>
      </c>
      <c r="BQ14" s="170">
        <v>2092.1107169999996</v>
      </c>
      <c r="BR14" s="170">
        <v>2229.616884</v>
      </c>
      <c r="BS14" s="168">
        <v>2075.7800000000002</v>
      </c>
      <c r="BT14" s="167">
        <v>1750.3908930000002</v>
      </c>
      <c r="BU14" s="169">
        <v>2241.1466929999997</v>
      </c>
      <c r="BV14" s="171" t="s">
        <v>205</v>
      </c>
      <c r="BW14" s="171" t="s">
        <v>206</v>
      </c>
      <c r="BX14" s="672" t="s">
        <v>234</v>
      </c>
      <c r="BY14" s="678">
        <v>43750</v>
      </c>
      <c r="BZ14" s="679">
        <v>43779</v>
      </c>
      <c r="CA14" s="617">
        <v>30</v>
      </c>
      <c r="CB14" s="679">
        <v>44457</v>
      </c>
      <c r="CC14" s="679">
        <v>44484</v>
      </c>
      <c r="CD14" s="617">
        <v>28</v>
      </c>
      <c r="CE14" s="679">
        <v>45157</v>
      </c>
      <c r="CF14" s="679">
        <v>45184</v>
      </c>
      <c r="CG14" s="617">
        <v>28</v>
      </c>
      <c r="CH14" s="680"/>
      <c r="CI14" s="680"/>
      <c r="CJ14" s="617"/>
      <c r="CK14" s="680"/>
      <c r="CL14" s="680"/>
      <c r="CM14" s="617"/>
      <c r="CN14" s="680"/>
      <c r="CO14" s="680"/>
      <c r="CP14" s="617"/>
      <c r="CQ14" s="680"/>
      <c r="CR14" s="680"/>
      <c r="CS14" s="617"/>
      <c r="CT14" s="680"/>
      <c r="CU14" s="680"/>
      <c r="CV14" s="617"/>
      <c r="CW14" s="680"/>
      <c r="CX14" s="680"/>
      <c r="CY14" s="617"/>
      <c r="CZ14" s="680"/>
      <c r="DA14" s="680"/>
      <c r="DB14" s="617"/>
      <c r="DC14" s="681"/>
      <c r="DD14" s="682"/>
    </row>
    <row r="15" spans="1:108" ht="21">
      <c r="A15" s="44"/>
      <c r="B15" s="82">
        <f t="shared" si="3"/>
        <v>12</v>
      </c>
      <c r="C15" s="172" t="s">
        <v>235</v>
      </c>
      <c r="D15" s="82" t="s">
        <v>236</v>
      </c>
      <c r="E15" s="82" t="s">
        <v>149</v>
      </c>
      <c r="F15" s="84" t="s">
        <v>237</v>
      </c>
      <c r="G15" s="82" t="s">
        <v>238</v>
      </c>
      <c r="H15" s="84">
        <v>0</v>
      </c>
      <c r="I15" s="728">
        <f>SUM(H15:H21)</f>
        <v>1862</v>
      </c>
      <c r="J15" s="173" t="s">
        <v>239</v>
      </c>
      <c r="K15" s="82" t="s">
        <v>240</v>
      </c>
      <c r="L15" s="86" t="s">
        <v>241</v>
      </c>
      <c r="M15" s="174" t="s">
        <v>242</v>
      </c>
      <c r="N15" s="86" t="str">
        <f t="shared" si="4"/>
        <v>2527</v>
      </c>
      <c r="O15" s="86">
        <f t="shared" si="0"/>
        <v>35</v>
      </c>
      <c r="P15" s="87"/>
      <c r="Q15" s="172" t="s">
        <v>243</v>
      </c>
      <c r="R15" s="89" t="s">
        <v>244</v>
      </c>
      <c r="S15" s="90"/>
      <c r="T15" s="91">
        <v>41.743380887263029</v>
      </c>
      <c r="U15" s="92">
        <v>97.286049977231315</v>
      </c>
      <c r="V15" s="92">
        <v>89.916073073632504</v>
      </c>
      <c r="W15" s="93">
        <v>84.37</v>
      </c>
      <c r="X15" s="94">
        <v>90.83</v>
      </c>
      <c r="Y15" s="92">
        <v>82.37681558738069</v>
      </c>
      <c r="Z15" s="95">
        <v>93.791220780206444</v>
      </c>
      <c r="AA15" s="91">
        <v>48.736111111111107</v>
      </c>
      <c r="AB15" s="96">
        <v>0</v>
      </c>
      <c r="AC15" s="92">
        <v>2.4590163934426199</v>
      </c>
      <c r="AD15" s="92">
        <v>11.76</v>
      </c>
      <c r="AE15" s="175">
        <v>0</v>
      </c>
      <c r="AF15" s="92">
        <v>0.82172754946727522</v>
      </c>
      <c r="AG15" s="176">
        <v>6.7476851851851896</v>
      </c>
      <c r="AH15" s="91">
        <v>5.6466894977168991</v>
      </c>
      <c r="AI15" s="92">
        <v>2.1150197328476015</v>
      </c>
      <c r="AJ15" s="92">
        <v>5.5289921068609598</v>
      </c>
      <c r="AK15" s="93">
        <v>2.9</v>
      </c>
      <c r="AL15" s="94">
        <v>7.3</v>
      </c>
      <c r="AM15" s="92">
        <v>0.52054794520547865</v>
      </c>
      <c r="AN15" s="95">
        <v>1.2579690346083789</v>
      </c>
      <c r="AO15" s="99">
        <v>9972.3714746791611</v>
      </c>
      <c r="AP15" s="100">
        <v>10023.321598772845</v>
      </c>
      <c r="AQ15" s="100">
        <v>10293.25011091124</v>
      </c>
      <c r="AR15" s="101">
        <v>10292</v>
      </c>
      <c r="AS15" s="102">
        <v>9995.7215993656373</v>
      </c>
      <c r="AT15" s="100">
        <v>10115.120233639203</v>
      </c>
      <c r="AU15" s="103">
        <v>10097.793742011738</v>
      </c>
      <c r="AV15" s="544"/>
      <c r="AW15" s="544"/>
      <c r="AX15" s="544"/>
      <c r="AY15" s="544"/>
      <c r="AZ15" s="544"/>
      <c r="BA15" s="104">
        <f t="shared" si="1"/>
        <v>36.099738253240531</v>
      </c>
      <c r="BB15" s="105">
        <f t="shared" si="2"/>
        <v>35.916237591745514</v>
      </c>
      <c r="BC15" s="105">
        <v>34.978624174115815</v>
      </c>
      <c r="BD15" s="106">
        <v>36.095477629419364</v>
      </c>
      <c r="BE15" s="107">
        <v>36.020000000000003</v>
      </c>
      <c r="BF15" s="106">
        <v>35.590282667997478</v>
      </c>
      <c r="BG15" s="108">
        <v>35.651350932058044</v>
      </c>
      <c r="BH15" s="105">
        <v>983.85456000000011</v>
      </c>
      <c r="BI15" s="107">
        <v>1461.9579939999999</v>
      </c>
      <c r="BJ15" s="109">
        <v>2590.0181429999998</v>
      </c>
      <c r="BK15" s="109">
        <v>2122.6291770000003</v>
      </c>
      <c r="BL15" s="107">
        <v>1989.81</v>
      </c>
      <c r="BM15" s="106">
        <v>1490.4739999999999</v>
      </c>
      <c r="BN15" s="108">
        <v>1639.4379940000001</v>
      </c>
      <c r="BO15" s="105">
        <v>929.92220399999997</v>
      </c>
      <c r="BP15" s="107">
        <v>1391.963994</v>
      </c>
      <c r="BQ15" s="109">
        <v>2458.3751430000002</v>
      </c>
      <c r="BR15" s="109">
        <v>2016.2508769999999</v>
      </c>
      <c r="BS15" s="107">
        <v>1885.28</v>
      </c>
      <c r="BT15" s="106">
        <v>1409.8920000000001</v>
      </c>
      <c r="BU15" s="108">
        <v>1548.0323939999998</v>
      </c>
      <c r="BV15" s="110" t="s">
        <v>245</v>
      </c>
      <c r="BW15" s="110" t="s">
        <v>246</v>
      </c>
      <c r="BX15" s="664" t="s">
        <v>236</v>
      </c>
      <c r="BY15" s="642"/>
      <c r="BZ15" s="643"/>
      <c r="CA15" s="643"/>
      <c r="CB15" s="643"/>
      <c r="CC15" s="643"/>
      <c r="CD15" s="643"/>
      <c r="CE15" s="643"/>
      <c r="CF15" s="643"/>
      <c r="CG15" s="643"/>
      <c r="CH15" s="643"/>
      <c r="CI15" s="643"/>
      <c r="CJ15" s="643"/>
      <c r="CK15" s="643"/>
      <c r="CL15" s="643"/>
      <c r="CM15" s="643"/>
      <c r="CN15" s="643"/>
      <c r="CO15" s="643"/>
      <c r="CP15" s="643"/>
      <c r="CQ15" s="643"/>
      <c r="CR15" s="643"/>
      <c r="CS15" s="643"/>
      <c r="CT15" s="643"/>
      <c r="CU15" s="643"/>
      <c r="CV15" s="643"/>
      <c r="CW15" s="643"/>
      <c r="CX15" s="643"/>
      <c r="CY15" s="643"/>
      <c r="CZ15" s="643"/>
      <c r="DA15" s="643"/>
      <c r="DB15" s="643"/>
      <c r="DC15" s="643"/>
      <c r="DD15" s="645"/>
    </row>
    <row r="16" spans="1:108" ht="21">
      <c r="A16" s="44"/>
      <c r="B16" s="111">
        <f t="shared" si="3"/>
        <v>13</v>
      </c>
      <c r="C16" s="177" t="s">
        <v>247</v>
      </c>
      <c r="D16" s="111" t="s">
        <v>248</v>
      </c>
      <c r="E16" s="111" t="s">
        <v>149</v>
      </c>
      <c r="F16" s="113" t="s">
        <v>237</v>
      </c>
      <c r="G16" s="111" t="s">
        <v>249</v>
      </c>
      <c r="H16" s="113">
        <v>0</v>
      </c>
      <c r="I16" s="729"/>
      <c r="J16" s="178" t="s">
        <v>239</v>
      </c>
      <c r="K16" s="111" t="s">
        <v>240</v>
      </c>
      <c r="L16" s="115" t="s">
        <v>250</v>
      </c>
      <c r="M16" s="179" t="s">
        <v>242</v>
      </c>
      <c r="N16" s="115" t="str">
        <f t="shared" si="4"/>
        <v>2527</v>
      </c>
      <c r="O16" s="115">
        <f t="shared" si="0"/>
        <v>35</v>
      </c>
      <c r="P16" s="116"/>
      <c r="Q16" s="177" t="s">
        <v>243</v>
      </c>
      <c r="R16" s="118" t="s">
        <v>244</v>
      </c>
      <c r="S16" s="119"/>
      <c r="T16" s="120">
        <v>99.64814853639129</v>
      </c>
      <c r="U16" s="121">
        <v>84.038850720317924</v>
      </c>
      <c r="V16" s="121">
        <v>92.421064317698907</v>
      </c>
      <c r="W16" s="122">
        <v>97.12</v>
      </c>
      <c r="X16" s="123">
        <v>92</v>
      </c>
      <c r="Y16" s="121">
        <v>87.836818873668179</v>
      </c>
      <c r="Z16" s="124">
        <v>97.132119866699782</v>
      </c>
      <c r="AA16" s="125">
        <v>0</v>
      </c>
      <c r="AB16" s="121">
        <v>14.768139040680023</v>
      </c>
      <c r="AC16" s="121">
        <v>7.4349195506982504</v>
      </c>
      <c r="AD16" s="121">
        <v>2.46</v>
      </c>
      <c r="AE16" s="122">
        <v>6.46</v>
      </c>
      <c r="AF16" s="121">
        <v>9.1164383561643838</v>
      </c>
      <c r="AG16" s="140">
        <v>0</v>
      </c>
      <c r="AH16" s="120">
        <v>1.2176560121765639E-2</v>
      </c>
      <c r="AI16" s="121">
        <v>0.18158014571948997</v>
      </c>
      <c r="AJ16" s="121">
        <v>1.2143290831815401E-2</v>
      </c>
      <c r="AK16" s="122">
        <v>0.08</v>
      </c>
      <c r="AL16" s="123">
        <v>0.28999999999999998</v>
      </c>
      <c r="AM16" s="121">
        <v>0.16952054794520549</v>
      </c>
      <c r="AN16" s="124">
        <v>2.5739981785063786</v>
      </c>
      <c r="AO16" s="128">
        <v>10030.864122956928</v>
      </c>
      <c r="AP16" s="129">
        <v>10041.404268293749</v>
      </c>
      <c r="AQ16" s="129">
        <v>10298.808986833412</v>
      </c>
      <c r="AR16" s="130">
        <v>10298</v>
      </c>
      <c r="AS16" s="131">
        <v>10109.087232070458</v>
      </c>
      <c r="AT16" s="129">
        <v>10199.441487036062</v>
      </c>
      <c r="AU16" s="132">
        <v>10236.593358538095</v>
      </c>
      <c r="AV16" s="545"/>
      <c r="AW16" s="545"/>
      <c r="AX16" s="545"/>
      <c r="AY16" s="545"/>
      <c r="AZ16" s="545"/>
      <c r="BA16" s="133">
        <f t="shared" si="1"/>
        <v>35.889231036047384</v>
      </c>
      <c r="BB16" s="134">
        <f t="shared" si="2"/>
        <v>35.851559242238515</v>
      </c>
      <c r="BC16" s="134">
        <v>34.958244319285299</v>
      </c>
      <c r="BD16" s="135">
        <v>35.969230048260307</v>
      </c>
      <c r="BE16" s="136">
        <v>35.61</v>
      </c>
      <c r="BF16" s="135">
        <v>35.296049180102244</v>
      </c>
      <c r="BG16" s="137">
        <v>35.167948528084565</v>
      </c>
      <c r="BH16" s="134">
        <v>2664.3148369999999</v>
      </c>
      <c r="BI16" s="136">
        <v>2135.9761819999999</v>
      </c>
      <c r="BJ16" s="138">
        <v>2197.4807639999999</v>
      </c>
      <c r="BK16" s="138">
        <v>2058.1490000000003</v>
      </c>
      <c r="BL16" s="136">
        <v>2552.64</v>
      </c>
      <c r="BM16" s="135">
        <v>2566.4450000000002</v>
      </c>
      <c r="BN16" s="137">
        <v>1239.846</v>
      </c>
      <c r="BO16" s="134">
        <v>2537.2798369999996</v>
      </c>
      <c r="BP16" s="136">
        <v>2033.3141820000001</v>
      </c>
      <c r="BQ16" s="138">
        <v>2084.612764</v>
      </c>
      <c r="BR16" s="138">
        <v>1951.1021999999998</v>
      </c>
      <c r="BS16" s="136">
        <v>2424.86</v>
      </c>
      <c r="BT16" s="135">
        <v>2436.5640000000003</v>
      </c>
      <c r="BU16" s="137">
        <v>1169.7730000000004</v>
      </c>
      <c r="BV16" s="139" t="s">
        <v>245</v>
      </c>
      <c r="BW16" s="139" t="s">
        <v>246</v>
      </c>
      <c r="BX16" s="669" t="s">
        <v>248</v>
      </c>
      <c r="BY16" s="657"/>
      <c r="BZ16" s="570"/>
      <c r="CA16" s="570"/>
      <c r="CB16" s="570"/>
      <c r="CC16" s="570"/>
      <c r="CD16" s="570"/>
      <c r="CE16" s="570"/>
      <c r="CF16" s="570"/>
      <c r="CG16" s="570"/>
      <c r="CH16" s="570"/>
      <c r="CI16" s="570"/>
      <c r="CJ16" s="570"/>
      <c r="CK16" s="570"/>
      <c r="CL16" s="570"/>
      <c r="CM16" s="570"/>
      <c r="CN16" s="570"/>
      <c r="CO16" s="570"/>
      <c r="CP16" s="570"/>
      <c r="CQ16" s="570"/>
      <c r="CR16" s="570"/>
      <c r="CS16" s="570"/>
      <c r="CT16" s="570"/>
      <c r="CU16" s="570"/>
      <c r="CV16" s="570"/>
      <c r="CW16" s="570"/>
      <c r="CX16" s="570"/>
      <c r="CY16" s="570"/>
      <c r="CZ16" s="570"/>
      <c r="DA16" s="570"/>
      <c r="DB16" s="570"/>
      <c r="DC16" s="570"/>
      <c r="DD16" s="659"/>
    </row>
    <row r="17" spans="1:108" ht="21">
      <c r="A17" s="44"/>
      <c r="B17" s="111">
        <f t="shared" si="3"/>
        <v>14</v>
      </c>
      <c r="C17" s="177" t="s">
        <v>251</v>
      </c>
      <c r="D17" s="111" t="s">
        <v>252</v>
      </c>
      <c r="E17" s="111" t="s">
        <v>149</v>
      </c>
      <c r="F17" s="113"/>
      <c r="G17" s="111" t="s">
        <v>253</v>
      </c>
      <c r="H17" s="113">
        <v>576</v>
      </c>
      <c r="I17" s="729"/>
      <c r="J17" s="178" t="s">
        <v>239</v>
      </c>
      <c r="K17" s="111" t="s">
        <v>240</v>
      </c>
      <c r="L17" s="115" t="s">
        <v>254</v>
      </c>
      <c r="M17" s="179" t="s">
        <v>192</v>
      </c>
      <c r="N17" s="115" t="str">
        <f t="shared" si="4"/>
        <v>2535</v>
      </c>
      <c r="O17" s="115">
        <f t="shared" si="0"/>
        <v>27</v>
      </c>
      <c r="P17" s="116"/>
      <c r="Q17" s="117" t="s">
        <v>243</v>
      </c>
      <c r="R17" s="118" t="s">
        <v>255</v>
      </c>
      <c r="S17" s="119"/>
      <c r="T17" s="120">
        <v>87.120991882293254</v>
      </c>
      <c r="U17" s="121">
        <v>99.726690380236789</v>
      </c>
      <c r="V17" s="121">
        <v>99.127685864450498</v>
      </c>
      <c r="W17" s="122">
        <v>98.93</v>
      </c>
      <c r="X17" s="123">
        <v>88.84</v>
      </c>
      <c r="Y17" s="121" t="e">
        <f>#REF!</f>
        <v>#REF!</v>
      </c>
      <c r="Z17" s="124">
        <v>99.700015179113564</v>
      </c>
      <c r="AA17" s="120">
        <v>12.656582952815832</v>
      </c>
      <c r="AB17" s="125">
        <v>0</v>
      </c>
      <c r="AC17" s="121">
        <v>0.81227231329690397</v>
      </c>
      <c r="AD17" s="121">
        <v>0.93</v>
      </c>
      <c r="AE17" s="122">
        <v>10.29</v>
      </c>
      <c r="AF17" s="121">
        <v>0.27397260273972601</v>
      </c>
      <c r="AG17" s="140">
        <v>0.27322404371584702</v>
      </c>
      <c r="AH17" s="120">
        <v>0</v>
      </c>
      <c r="AI17" s="121">
        <v>4.553734061930783E-2</v>
      </c>
      <c r="AJ17" s="121">
        <v>0</v>
      </c>
      <c r="AK17" s="122">
        <v>7.0000000000000007E-2</v>
      </c>
      <c r="AL17" s="123">
        <v>0.02</v>
      </c>
      <c r="AM17" s="121">
        <v>5.5745814307458182E-2</v>
      </c>
      <c r="AN17" s="124">
        <v>0</v>
      </c>
      <c r="AO17" s="128">
        <v>9787.8900560884776</v>
      </c>
      <c r="AP17" s="129">
        <v>9765.55861120386</v>
      </c>
      <c r="AQ17" s="129">
        <v>10165.440955080192</v>
      </c>
      <c r="AR17" s="130">
        <v>10265</v>
      </c>
      <c r="AS17" s="131">
        <v>9869.2490221800126</v>
      </c>
      <c r="AT17" s="129">
        <v>9796.1207769490848</v>
      </c>
      <c r="AU17" s="132">
        <v>10012.072313158329</v>
      </c>
      <c r="AV17" s="545"/>
      <c r="AW17" s="545"/>
      <c r="AX17" s="545"/>
      <c r="AY17" s="545"/>
      <c r="AZ17" s="545"/>
      <c r="BA17" s="133">
        <f t="shared" si="1"/>
        <v>36.780143415696102</v>
      </c>
      <c r="BB17" s="134">
        <f t="shared" si="2"/>
        <v>36.864250611017589</v>
      </c>
      <c r="BC17" s="134">
        <v>35.070628348757914</v>
      </c>
      <c r="BD17" s="135">
        <v>37.275792188329454</v>
      </c>
      <c r="BE17" s="136">
        <v>36.479999999999997</v>
      </c>
      <c r="BF17" s="135">
        <v>36.749239472741451</v>
      </c>
      <c r="BG17" s="137">
        <v>35.956590911041602</v>
      </c>
      <c r="BH17" s="134">
        <v>2078.323789</v>
      </c>
      <c r="BI17" s="136">
        <v>2244.4037160000003</v>
      </c>
      <c r="BJ17" s="138">
        <v>1332.7950650000002</v>
      </c>
      <c r="BK17" s="138">
        <v>1693.4553719999999</v>
      </c>
      <c r="BL17" s="136">
        <v>524.37</v>
      </c>
      <c r="BM17" s="135">
        <v>423.60532999999998</v>
      </c>
      <c r="BN17" s="137">
        <v>109.73700000000001</v>
      </c>
      <c r="BO17" s="134">
        <v>1985.104421</v>
      </c>
      <c r="BP17" s="136">
        <v>2145.3812590000002</v>
      </c>
      <c r="BQ17" s="138">
        <v>1267.6327420000002</v>
      </c>
      <c r="BR17" s="138">
        <v>1610.6516260000001</v>
      </c>
      <c r="BS17" s="136">
        <v>488.78</v>
      </c>
      <c r="BT17" s="135">
        <v>393.43313999999998</v>
      </c>
      <c r="BU17" s="137">
        <v>96.471999999999994</v>
      </c>
      <c r="BV17" s="139" t="s">
        <v>245</v>
      </c>
      <c r="BW17" s="139" t="s">
        <v>246</v>
      </c>
      <c r="BX17" s="669" t="s">
        <v>252</v>
      </c>
      <c r="BY17" s="660">
        <v>43641</v>
      </c>
      <c r="BZ17" s="582">
        <v>43651</v>
      </c>
      <c r="CA17" s="576">
        <v>11</v>
      </c>
      <c r="CB17" s="582">
        <v>44086</v>
      </c>
      <c r="CC17" s="582">
        <v>44098</v>
      </c>
      <c r="CD17" s="576">
        <v>13</v>
      </c>
      <c r="CE17" s="582">
        <v>44450</v>
      </c>
      <c r="CF17" s="582">
        <v>44452</v>
      </c>
      <c r="CG17" s="576">
        <v>3</v>
      </c>
      <c r="CH17" s="582">
        <v>44814</v>
      </c>
      <c r="CI17" s="582">
        <v>44816</v>
      </c>
      <c r="CJ17" s="576">
        <v>3</v>
      </c>
      <c r="CK17" s="582">
        <v>45178</v>
      </c>
      <c r="CL17" s="582">
        <v>45190</v>
      </c>
      <c r="CM17" s="576">
        <v>13</v>
      </c>
      <c r="CN17" s="582">
        <v>45556</v>
      </c>
      <c r="CO17" s="582">
        <v>45558</v>
      </c>
      <c r="CP17" s="576">
        <v>3</v>
      </c>
      <c r="CQ17" s="582">
        <v>45922</v>
      </c>
      <c r="CR17" s="582">
        <v>45924</v>
      </c>
      <c r="CS17" s="576">
        <v>3</v>
      </c>
      <c r="CT17" s="582">
        <v>46277</v>
      </c>
      <c r="CU17" s="582">
        <v>46289</v>
      </c>
      <c r="CV17" s="576">
        <v>13</v>
      </c>
      <c r="CW17" s="582"/>
      <c r="CX17" s="582"/>
      <c r="CY17" s="576"/>
      <c r="CZ17" s="582"/>
      <c r="DA17" s="582"/>
      <c r="DB17" s="576"/>
      <c r="DC17" s="539"/>
      <c r="DD17" s="613"/>
    </row>
    <row r="18" spans="1:108" ht="21">
      <c r="A18" s="44"/>
      <c r="B18" s="111">
        <f t="shared" si="3"/>
        <v>15</v>
      </c>
      <c r="C18" s="177" t="s">
        <v>256</v>
      </c>
      <c r="D18" s="113" t="s">
        <v>257</v>
      </c>
      <c r="E18" s="111" t="s">
        <v>149</v>
      </c>
      <c r="F18" s="113"/>
      <c r="G18" s="111" t="s">
        <v>253</v>
      </c>
      <c r="H18" s="113">
        <v>576</v>
      </c>
      <c r="I18" s="729"/>
      <c r="J18" s="178" t="s">
        <v>239</v>
      </c>
      <c r="K18" s="111" t="s">
        <v>240</v>
      </c>
      <c r="L18" s="115" t="s">
        <v>258</v>
      </c>
      <c r="M18" s="179" t="s">
        <v>192</v>
      </c>
      <c r="N18" s="115" t="str">
        <f t="shared" si="4"/>
        <v>2536</v>
      </c>
      <c r="O18" s="115">
        <f t="shared" si="0"/>
        <v>26</v>
      </c>
      <c r="P18" s="116"/>
      <c r="Q18" s="117" t="s">
        <v>243</v>
      </c>
      <c r="R18" s="118" t="s">
        <v>255</v>
      </c>
      <c r="S18" s="119"/>
      <c r="T18" s="120">
        <v>99.778158242009127</v>
      </c>
      <c r="U18" s="121">
        <v>89.967338537239428</v>
      </c>
      <c r="V18" s="121">
        <v>99.065955474600301</v>
      </c>
      <c r="W18" s="122">
        <v>81.42</v>
      </c>
      <c r="X18" s="123">
        <v>96.6</v>
      </c>
      <c r="Y18" s="121" t="e">
        <f>#REF!</f>
        <v>#REF!</v>
      </c>
      <c r="Z18" s="124">
        <v>99.71628532938675</v>
      </c>
      <c r="AA18" s="125">
        <v>0</v>
      </c>
      <c r="AB18" s="121">
        <v>9.7838873709775385</v>
      </c>
      <c r="AC18" s="121">
        <v>0.54644808743169404</v>
      </c>
      <c r="AD18" s="121">
        <v>15.6</v>
      </c>
      <c r="AE18" s="141">
        <v>0</v>
      </c>
      <c r="AF18" s="121">
        <v>0.27397260273972601</v>
      </c>
      <c r="AG18" s="142">
        <v>0.27322404371584702</v>
      </c>
      <c r="AH18" s="120">
        <v>7.4391171993911764E-2</v>
      </c>
      <c r="AI18" s="121">
        <v>0</v>
      </c>
      <c r="AJ18" s="121">
        <v>0.19808743169398901</v>
      </c>
      <c r="AK18" s="122">
        <v>1.1399999999999999</v>
      </c>
      <c r="AL18" s="123">
        <v>3.26</v>
      </c>
      <c r="AM18" s="121">
        <v>3.9115296803652995</v>
      </c>
      <c r="AN18" s="124">
        <v>0</v>
      </c>
      <c r="AO18" s="128">
        <v>9786.8738171302539</v>
      </c>
      <c r="AP18" s="129">
        <v>9738.0644230442431</v>
      </c>
      <c r="AQ18" s="129">
        <v>10133.551081570393</v>
      </c>
      <c r="AR18" s="130">
        <v>10266</v>
      </c>
      <c r="AS18" s="131">
        <v>9826.4366718645106</v>
      </c>
      <c r="AT18" s="129">
        <v>9881.9956976344929</v>
      </c>
      <c r="AU18" s="132">
        <v>10145.880068598193</v>
      </c>
      <c r="AV18" s="545"/>
      <c r="AW18" s="545"/>
      <c r="AX18" s="545"/>
      <c r="AY18" s="545"/>
      <c r="AZ18" s="545"/>
      <c r="BA18" s="133">
        <f t="shared" si="1"/>
        <v>36.783962552973904</v>
      </c>
      <c r="BB18" s="134">
        <f t="shared" si="2"/>
        <v>36.968332140840303</v>
      </c>
      <c r="BC18" s="134">
        <v>35.067212156633545</v>
      </c>
      <c r="BD18" s="135">
        <v>37.016682486469996</v>
      </c>
      <c r="BE18" s="136">
        <v>36.64</v>
      </c>
      <c r="BF18" s="135">
        <v>36.429887175742763</v>
      </c>
      <c r="BG18" s="137">
        <v>35.482381607309847</v>
      </c>
      <c r="BH18" s="134">
        <v>2817.3421550000003</v>
      </c>
      <c r="BI18" s="136">
        <v>1388.2394659999998</v>
      </c>
      <c r="BJ18" s="138">
        <v>2694.1657579999996</v>
      </c>
      <c r="BK18" s="138">
        <v>1936.4077019999997</v>
      </c>
      <c r="BL18" s="136">
        <v>1245.9000000000001</v>
      </c>
      <c r="BM18" s="135">
        <v>392.72639700000002</v>
      </c>
      <c r="BN18" s="137">
        <v>48.097350000000006</v>
      </c>
      <c r="BO18" s="134">
        <v>2698.6704540000001</v>
      </c>
      <c r="BP18" s="136">
        <v>1330.852435</v>
      </c>
      <c r="BQ18" s="138">
        <v>2576.3736989999998</v>
      </c>
      <c r="BR18" s="138">
        <v>1845.7553649999998</v>
      </c>
      <c r="BS18" s="136">
        <v>1181.02</v>
      </c>
      <c r="BT18" s="135">
        <v>365.8978570000001</v>
      </c>
      <c r="BU18" s="137">
        <v>38.380959999999995</v>
      </c>
      <c r="BV18" s="139" t="s">
        <v>245</v>
      </c>
      <c r="BW18" s="139" t="s">
        <v>246</v>
      </c>
      <c r="BX18" s="665" t="s">
        <v>257</v>
      </c>
      <c r="BY18" s="660">
        <v>43508</v>
      </c>
      <c r="BZ18" s="582">
        <v>43510</v>
      </c>
      <c r="CA18" s="576">
        <v>3</v>
      </c>
      <c r="CB18" s="582">
        <v>43932</v>
      </c>
      <c r="CC18" s="582">
        <v>43944</v>
      </c>
      <c r="CD18" s="576">
        <v>13</v>
      </c>
      <c r="CE18" s="582">
        <v>44296</v>
      </c>
      <c r="CF18" s="582">
        <v>44298</v>
      </c>
      <c r="CG18" s="576">
        <v>3</v>
      </c>
      <c r="CH18" s="582">
        <v>44660</v>
      </c>
      <c r="CI18" s="582">
        <v>44662</v>
      </c>
      <c r="CJ18" s="576">
        <v>3</v>
      </c>
      <c r="CK18" s="582">
        <v>45029</v>
      </c>
      <c r="CL18" s="582">
        <v>45041</v>
      </c>
      <c r="CM18" s="576">
        <v>13</v>
      </c>
      <c r="CN18" s="582">
        <v>45392</v>
      </c>
      <c r="CO18" s="582">
        <v>45394</v>
      </c>
      <c r="CP18" s="576">
        <v>3</v>
      </c>
      <c r="CQ18" s="582">
        <v>45757</v>
      </c>
      <c r="CR18" s="582">
        <v>45759</v>
      </c>
      <c r="CS18" s="576">
        <v>3</v>
      </c>
      <c r="CT18" s="582">
        <v>46125</v>
      </c>
      <c r="CU18" s="582">
        <v>46137</v>
      </c>
      <c r="CV18" s="576">
        <v>13</v>
      </c>
      <c r="CW18" s="582">
        <v>46487</v>
      </c>
      <c r="CX18" s="582">
        <v>46489</v>
      </c>
      <c r="CY18" s="576">
        <v>3</v>
      </c>
      <c r="CZ18" s="582">
        <v>46487</v>
      </c>
      <c r="DA18" s="582">
        <v>46489</v>
      </c>
      <c r="DB18" s="576">
        <v>3</v>
      </c>
      <c r="DC18" s="539"/>
      <c r="DD18" s="613"/>
    </row>
    <row r="19" spans="1:108" ht="21">
      <c r="A19" s="44"/>
      <c r="B19" s="111">
        <f t="shared" si="3"/>
        <v>16</v>
      </c>
      <c r="C19" s="177" t="s">
        <v>259</v>
      </c>
      <c r="D19" s="111" t="s">
        <v>260</v>
      </c>
      <c r="E19" s="111" t="s">
        <v>261</v>
      </c>
      <c r="F19" s="113" t="s">
        <v>237</v>
      </c>
      <c r="G19" s="111" t="s">
        <v>262</v>
      </c>
      <c r="H19" s="113">
        <v>0</v>
      </c>
      <c r="I19" s="729"/>
      <c r="J19" s="178" t="s">
        <v>263</v>
      </c>
      <c r="K19" s="111" t="s">
        <v>240</v>
      </c>
      <c r="L19" s="115" t="s">
        <v>264</v>
      </c>
      <c r="M19" s="179" t="s">
        <v>265</v>
      </c>
      <c r="N19" s="115" t="str">
        <f t="shared" si="4"/>
        <v>2533</v>
      </c>
      <c r="O19" s="115">
        <f t="shared" si="0"/>
        <v>29</v>
      </c>
      <c r="P19" s="177" t="s">
        <v>266</v>
      </c>
      <c r="Q19" s="117" t="s">
        <v>267</v>
      </c>
      <c r="R19" s="118" t="s">
        <v>268</v>
      </c>
      <c r="S19" s="119"/>
      <c r="T19" s="120">
        <v>94.563520646646921</v>
      </c>
      <c r="U19" s="121">
        <v>84.738529478326058</v>
      </c>
      <c r="V19" s="121">
        <v>82.943481227762206</v>
      </c>
      <c r="W19" s="122">
        <v>86.42</v>
      </c>
      <c r="X19" s="123">
        <v>94.98</v>
      </c>
      <c r="Y19" s="121" t="e">
        <f>#REF!</f>
        <v>#REF!</v>
      </c>
      <c r="Z19" s="124">
        <v>93.030603475820882</v>
      </c>
      <c r="AA19" s="120">
        <v>2.111559238979817</v>
      </c>
      <c r="AB19" s="121">
        <v>12.443811077751622</v>
      </c>
      <c r="AC19" s="121">
        <v>10.792517144488601</v>
      </c>
      <c r="AD19" s="121">
        <v>7.42</v>
      </c>
      <c r="AE19" s="122">
        <v>1.92</v>
      </c>
      <c r="AF19" s="121">
        <v>0.74293251916902991</v>
      </c>
      <c r="AG19" s="140">
        <v>2.3373299300775745</v>
      </c>
      <c r="AH19" s="120">
        <v>0.2391543245755238</v>
      </c>
      <c r="AI19" s="121">
        <v>2.6766643865193108E-2</v>
      </c>
      <c r="AJ19" s="121">
        <v>0.78426272184726797</v>
      </c>
      <c r="AK19" s="122">
        <v>1.01</v>
      </c>
      <c r="AL19" s="123">
        <v>0.39</v>
      </c>
      <c r="AM19" s="121">
        <v>0.33289009310042794</v>
      </c>
      <c r="AN19" s="124">
        <v>1.5398877167419769</v>
      </c>
      <c r="AO19" s="128">
        <v>8152.7819774083227</v>
      </c>
      <c r="AP19" s="129">
        <v>8369.093298325186</v>
      </c>
      <c r="AQ19" s="129">
        <v>8612.7927295337904</v>
      </c>
      <c r="AR19" s="130">
        <v>8623</v>
      </c>
      <c r="AS19" s="131">
        <v>8431.6299999999992</v>
      </c>
      <c r="AT19" s="129">
        <v>8485.7216298536423</v>
      </c>
      <c r="AU19" s="132">
        <v>8571.2353937838634</v>
      </c>
      <c r="AV19" s="545"/>
      <c r="AW19" s="545"/>
      <c r="AX19" s="545"/>
      <c r="AY19" s="545"/>
      <c r="AZ19" s="545"/>
      <c r="BA19" s="133">
        <f t="shared" si="1"/>
        <v>44.156706385326387</v>
      </c>
      <c r="BB19" s="134">
        <f t="shared" si="2"/>
        <v>43.015412442832108</v>
      </c>
      <c r="BC19" s="134">
        <v>41.748811318566624</v>
      </c>
      <c r="BD19" s="135">
        <v>43.033414427447696</v>
      </c>
      <c r="BE19" s="136">
        <v>42.7</v>
      </c>
      <c r="BF19" s="135">
        <v>42.42420433277978</v>
      </c>
      <c r="BG19" s="137">
        <v>42.000945230962117</v>
      </c>
      <c r="BH19" s="134">
        <v>1721.0320000000002</v>
      </c>
      <c r="BI19" s="136">
        <v>1277.7710000000002</v>
      </c>
      <c r="BJ19" s="138">
        <v>1041.548</v>
      </c>
      <c r="BK19" s="138">
        <v>522.17999999999995</v>
      </c>
      <c r="BL19" s="136">
        <v>1139.52</v>
      </c>
      <c r="BM19" s="135">
        <v>776.41199999999992</v>
      </c>
      <c r="BN19" s="137">
        <v>717.44</v>
      </c>
      <c r="BO19" s="134">
        <v>1685.3098999999997</v>
      </c>
      <c r="BP19" s="136">
        <v>1250.9524000000001</v>
      </c>
      <c r="BQ19" s="138">
        <v>1019.1204</v>
      </c>
      <c r="BR19" s="138">
        <v>510.49</v>
      </c>
      <c r="BS19" s="136">
        <v>1113.9100000000001</v>
      </c>
      <c r="BT19" s="135">
        <v>756.31089999999995</v>
      </c>
      <c r="BU19" s="137">
        <v>693.74730000000011</v>
      </c>
      <c r="BV19" s="139" t="s">
        <v>245</v>
      </c>
      <c r="BW19" s="139" t="s">
        <v>246</v>
      </c>
      <c r="BX19" s="669" t="s">
        <v>260</v>
      </c>
      <c r="BY19" s="657"/>
      <c r="BZ19" s="570"/>
      <c r="CA19" s="658"/>
      <c r="CB19" s="570"/>
      <c r="CC19" s="570"/>
      <c r="CD19" s="658"/>
      <c r="CE19" s="570"/>
      <c r="CF19" s="570"/>
      <c r="CG19" s="658"/>
      <c r="CH19" s="570"/>
      <c r="CI19" s="570"/>
      <c r="CJ19" s="658"/>
      <c r="CK19" s="570"/>
      <c r="CL19" s="570"/>
      <c r="CM19" s="658"/>
      <c r="CN19" s="570"/>
      <c r="CO19" s="570"/>
      <c r="CP19" s="658"/>
      <c r="CQ19" s="570"/>
      <c r="CR19" s="570"/>
      <c r="CS19" s="658"/>
      <c r="CT19" s="570"/>
      <c r="CU19" s="570"/>
      <c r="CV19" s="658"/>
      <c r="CW19" s="570"/>
      <c r="CX19" s="570"/>
      <c r="CY19" s="658"/>
      <c r="CZ19" s="570"/>
      <c r="DA19" s="570"/>
      <c r="DB19" s="658"/>
      <c r="DC19" s="570"/>
      <c r="DD19" s="659"/>
    </row>
    <row r="20" spans="1:108" ht="21">
      <c r="A20" s="44"/>
      <c r="B20" s="111">
        <f t="shared" si="3"/>
        <v>17</v>
      </c>
      <c r="C20" s="177" t="s">
        <v>269</v>
      </c>
      <c r="D20" s="111" t="s">
        <v>270</v>
      </c>
      <c r="E20" s="111" t="s">
        <v>261</v>
      </c>
      <c r="F20" s="113"/>
      <c r="G20" s="111" t="s">
        <v>262</v>
      </c>
      <c r="H20" s="113">
        <v>0</v>
      </c>
      <c r="I20" s="729"/>
      <c r="J20" s="178" t="s">
        <v>263</v>
      </c>
      <c r="K20" s="111" t="s">
        <v>240</v>
      </c>
      <c r="L20" s="115" t="s">
        <v>271</v>
      </c>
      <c r="M20" s="111" t="s">
        <v>272</v>
      </c>
      <c r="N20" s="115" t="str">
        <f t="shared" si="4"/>
        <v>2533</v>
      </c>
      <c r="O20" s="115">
        <f t="shared" si="0"/>
        <v>29</v>
      </c>
      <c r="P20" s="177" t="s">
        <v>266</v>
      </c>
      <c r="Q20" s="117" t="s">
        <v>267</v>
      </c>
      <c r="R20" s="118" t="s">
        <v>268</v>
      </c>
      <c r="S20" s="119"/>
      <c r="T20" s="120">
        <v>91.502096399372476</v>
      </c>
      <c r="U20" s="121">
        <v>85.802167850910223</v>
      </c>
      <c r="V20" s="121">
        <v>77.144297642772102</v>
      </c>
      <c r="W20" s="122">
        <v>94.88</v>
      </c>
      <c r="X20" s="123">
        <v>92.71</v>
      </c>
      <c r="Y20" s="121" t="e">
        <f>#REF!</f>
        <v>#REF!</v>
      </c>
      <c r="Z20" s="124">
        <v>95.729658343754807</v>
      </c>
      <c r="AA20" s="120">
        <v>2.8554190770123689</v>
      </c>
      <c r="AB20" s="121">
        <v>11.472531116535933</v>
      </c>
      <c r="AC20" s="125">
        <v>13.652769563111701</v>
      </c>
      <c r="AD20" s="125">
        <v>2.19</v>
      </c>
      <c r="AE20" s="126">
        <v>3.47</v>
      </c>
      <c r="AF20" s="125">
        <v>0.74845461526708457</v>
      </c>
      <c r="AG20" s="127">
        <v>0.72859744990892539</v>
      </c>
      <c r="AH20" s="120">
        <v>2.6282837268412922</v>
      </c>
      <c r="AI20" s="121">
        <v>0.20458887439818099</v>
      </c>
      <c r="AJ20" s="121">
        <v>0.69801737371378603</v>
      </c>
      <c r="AK20" s="122">
        <v>0.3</v>
      </c>
      <c r="AL20" s="123">
        <v>1.23</v>
      </c>
      <c r="AM20" s="121">
        <v>0.48187005045800591</v>
      </c>
      <c r="AN20" s="124">
        <v>0.67105464974308704</v>
      </c>
      <c r="AO20" s="128">
        <v>8143.4341167322964</v>
      </c>
      <c r="AP20" s="129">
        <v>8347.4169826367233</v>
      </c>
      <c r="AQ20" s="129">
        <v>8638.0046439371581</v>
      </c>
      <c r="AR20" s="130">
        <v>8648</v>
      </c>
      <c r="AS20" s="131">
        <v>8460.59</v>
      </c>
      <c r="AT20" s="129">
        <v>8431.8798989956867</v>
      </c>
      <c r="AU20" s="132">
        <v>8782.5052826842075</v>
      </c>
      <c r="AV20" s="545"/>
      <c r="AW20" s="545"/>
      <c r="AX20" s="545"/>
      <c r="AY20" s="545"/>
      <c r="AZ20" s="545"/>
      <c r="BA20" s="133">
        <f t="shared" si="1"/>
        <v>44.207393937197672</v>
      </c>
      <c r="BB20" s="134">
        <f t="shared" si="2"/>
        <v>43.127113542887336</v>
      </c>
      <c r="BC20" s="134">
        <v>41.628122109158184</v>
      </c>
      <c r="BD20" s="135">
        <v>42.914215028128936</v>
      </c>
      <c r="BE20" s="136">
        <v>42.55</v>
      </c>
      <c r="BF20" s="135">
        <v>42.6951038971605</v>
      </c>
      <c r="BG20" s="137">
        <v>40.990580335406634</v>
      </c>
      <c r="BH20" s="134">
        <v>1550.2539999999999</v>
      </c>
      <c r="BI20" s="136">
        <v>1316.0839999999998</v>
      </c>
      <c r="BJ20" s="138">
        <v>1025.0659999999998</v>
      </c>
      <c r="BK20" s="138">
        <v>728.55</v>
      </c>
      <c r="BL20" s="136">
        <v>1172.45</v>
      </c>
      <c r="BM20" s="135">
        <v>887.29300000000001</v>
      </c>
      <c r="BN20" s="137">
        <v>210.59349999999998</v>
      </c>
      <c r="BO20" s="134">
        <v>1520.2330999999999</v>
      </c>
      <c r="BP20" s="136">
        <v>1290.1434999999999</v>
      </c>
      <c r="BQ20" s="138">
        <v>1001.2890000000001</v>
      </c>
      <c r="BR20" s="138">
        <v>712.08</v>
      </c>
      <c r="BS20" s="136">
        <v>1146.83</v>
      </c>
      <c r="BT20" s="135">
        <v>867.92649999999992</v>
      </c>
      <c r="BU20" s="137">
        <v>204.42700000000002</v>
      </c>
      <c r="BV20" s="139" t="s">
        <v>245</v>
      </c>
      <c r="BW20" s="139" t="s">
        <v>246</v>
      </c>
      <c r="BX20" s="669" t="s">
        <v>270</v>
      </c>
      <c r="BY20" s="657"/>
      <c r="BZ20" s="570"/>
      <c r="CA20" s="658"/>
      <c r="CB20" s="570"/>
      <c r="CC20" s="570"/>
      <c r="CD20" s="658"/>
      <c r="CE20" s="570"/>
      <c r="CF20" s="570"/>
      <c r="CG20" s="658"/>
      <c r="CH20" s="570"/>
      <c r="CI20" s="570"/>
      <c r="CJ20" s="658"/>
      <c r="CK20" s="570"/>
      <c r="CL20" s="570"/>
      <c r="CM20" s="658"/>
      <c r="CN20" s="570"/>
      <c r="CO20" s="570"/>
      <c r="CP20" s="658"/>
      <c r="CQ20" s="570"/>
      <c r="CR20" s="570"/>
      <c r="CS20" s="658"/>
      <c r="CT20" s="570"/>
      <c r="CU20" s="570"/>
      <c r="CV20" s="658"/>
      <c r="CW20" s="570"/>
      <c r="CX20" s="570"/>
      <c r="CY20" s="658"/>
      <c r="CZ20" s="570"/>
      <c r="DA20" s="570"/>
      <c r="DB20" s="658"/>
      <c r="DC20" s="570"/>
      <c r="DD20" s="659"/>
    </row>
    <row r="21" spans="1:108" ht="22" thickBot="1">
      <c r="A21" s="44"/>
      <c r="B21" s="143">
        <f t="shared" si="3"/>
        <v>18</v>
      </c>
      <c r="C21" s="180" t="s">
        <v>273</v>
      </c>
      <c r="D21" s="143" t="s">
        <v>274</v>
      </c>
      <c r="E21" s="143" t="s">
        <v>261</v>
      </c>
      <c r="F21" s="145"/>
      <c r="G21" s="143" t="s">
        <v>275</v>
      </c>
      <c r="H21" s="145">
        <v>710</v>
      </c>
      <c r="I21" s="730"/>
      <c r="J21" s="181" t="s">
        <v>263</v>
      </c>
      <c r="K21" s="143" t="s">
        <v>240</v>
      </c>
      <c r="L21" s="147" t="s">
        <v>276</v>
      </c>
      <c r="M21" s="143" t="s">
        <v>192</v>
      </c>
      <c r="N21" s="147" t="str">
        <f t="shared" si="4"/>
        <v>2552</v>
      </c>
      <c r="O21" s="147">
        <f t="shared" si="0"/>
        <v>10</v>
      </c>
      <c r="P21" s="180" t="s">
        <v>277</v>
      </c>
      <c r="Q21" s="149" t="s">
        <v>278</v>
      </c>
      <c r="R21" s="150" t="s">
        <v>279</v>
      </c>
      <c r="S21" s="151"/>
      <c r="T21" s="182"/>
      <c r="U21" s="182"/>
      <c r="V21" s="153">
        <v>81.606292754107301</v>
      </c>
      <c r="W21" s="154">
        <v>91.14</v>
      </c>
      <c r="X21" s="155">
        <v>91.64</v>
      </c>
      <c r="Y21" s="121" t="e">
        <f>#REF!</f>
        <v>#REF!</v>
      </c>
      <c r="Z21" s="156">
        <v>93.248626627660045</v>
      </c>
      <c r="AA21" s="182"/>
      <c r="AB21" s="182"/>
      <c r="AC21" s="153">
        <v>11.5928408920457</v>
      </c>
      <c r="AD21" s="153">
        <v>2.16</v>
      </c>
      <c r="AE21" s="154">
        <v>3.03</v>
      </c>
      <c r="AF21" s="153">
        <v>9.4104733172215269</v>
      </c>
      <c r="AG21" s="183">
        <v>1.2117498742313417</v>
      </c>
      <c r="AH21" s="184"/>
      <c r="AI21" s="184"/>
      <c r="AJ21" s="153">
        <v>4.20705273759636</v>
      </c>
      <c r="AK21" s="154">
        <v>3.23</v>
      </c>
      <c r="AL21" s="155">
        <v>2.81</v>
      </c>
      <c r="AM21" s="153">
        <v>0.28969604753301964</v>
      </c>
      <c r="AN21" s="156">
        <v>2.640272926957103</v>
      </c>
      <c r="AO21" s="182"/>
      <c r="AP21" s="182"/>
      <c r="AQ21" s="161">
        <v>6994.1008103377062</v>
      </c>
      <c r="AR21" s="162">
        <v>7253</v>
      </c>
      <c r="AS21" s="163">
        <v>6940.04</v>
      </c>
      <c r="AT21" s="161">
        <v>6931.5136846691857</v>
      </c>
      <c r="AU21" s="164">
        <v>6971.6280821157961</v>
      </c>
      <c r="AV21" s="546"/>
      <c r="AW21" s="546"/>
      <c r="AX21" s="546"/>
      <c r="AY21" s="546"/>
      <c r="AZ21" s="546"/>
      <c r="BA21" s="182"/>
      <c r="BB21" s="182"/>
      <c r="BC21" s="168">
        <v>49.634633944574659</v>
      </c>
      <c r="BD21" s="167">
        <v>52.290810004899569</v>
      </c>
      <c r="BE21" s="168">
        <v>51.87</v>
      </c>
      <c r="BF21" s="167">
        <v>51.936705994281155</v>
      </c>
      <c r="BG21" s="169">
        <v>51.63786479940061</v>
      </c>
      <c r="BH21" s="185"/>
      <c r="BI21" s="186"/>
      <c r="BJ21" s="170">
        <v>4849.1434149999995</v>
      </c>
      <c r="BK21" s="170">
        <v>5291.27</v>
      </c>
      <c r="BL21" s="168">
        <v>4999.74</v>
      </c>
      <c r="BM21" s="167">
        <v>4697.8662269999995</v>
      </c>
      <c r="BN21" s="169">
        <v>4910.7997479999995</v>
      </c>
      <c r="BO21" s="185"/>
      <c r="BP21" s="186"/>
      <c r="BQ21" s="170">
        <v>4743.2513610000005</v>
      </c>
      <c r="BR21" s="170">
        <v>5175.46</v>
      </c>
      <c r="BS21" s="168">
        <v>4900.9399999999996</v>
      </c>
      <c r="BT21" s="167">
        <v>4588.753826000001</v>
      </c>
      <c r="BU21" s="169">
        <v>4792.4798389999996</v>
      </c>
      <c r="BV21" s="171" t="s">
        <v>245</v>
      </c>
      <c r="BW21" s="171" t="s">
        <v>246</v>
      </c>
      <c r="BX21" s="672" t="s">
        <v>274</v>
      </c>
      <c r="BY21" s="683"/>
      <c r="BZ21" s="684"/>
      <c r="CA21" s="685"/>
      <c r="CB21" s="684"/>
      <c r="CC21" s="684"/>
      <c r="CD21" s="685"/>
      <c r="CE21" s="684"/>
      <c r="CF21" s="684"/>
      <c r="CG21" s="685"/>
      <c r="CH21" s="684"/>
      <c r="CI21" s="684"/>
      <c r="CJ21" s="685"/>
      <c r="CK21" s="684"/>
      <c r="CL21" s="684"/>
      <c r="CM21" s="685"/>
      <c r="CN21" s="684"/>
      <c r="CO21" s="684"/>
      <c r="CP21" s="685"/>
      <c r="CQ21" s="684"/>
      <c r="CR21" s="684"/>
      <c r="CS21" s="685"/>
      <c r="CT21" s="684"/>
      <c r="CU21" s="684"/>
      <c r="CV21" s="685"/>
      <c r="CW21" s="684"/>
      <c r="CX21" s="684"/>
      <c r="CY21" s="685"/>
      <c r="CZ21" s="684"/>
      <c r="DA21" s="684"/>
      <c r="DB21" s="685"/>
      <c r="DC21" s="684"/>
      <c r="DD21" s="686"/>
    </row>
    <row r="22" spans="1:108" ht="21">
      <c r="A22" s="44"/>
      <c r="B22" s="82">
        <f t="shared" si="3"/>
        <v>19</v>
      </c>
      <c r="C22" s="83" t="s">
        <v>280</v>
      </c>
      <c r="D22" s="173" t="s">
        <v>281</v>
      </c>
      <c r="E22" s="82" t="s">
        <v>149</v>
      </c>
      <c r="F22" s="84" t="s">
        <v>237</v>
      </c>
      <c r="G22" s="82" t="s">
        <v>282</v>
      </c>
      <c r="H22" s="84">
        <v>0</v>
      </c>
      <c r="I22" s="728">
        <f>SUM(H22:H26)</f>
        <v>1588</v>
      </c>
      <c r="J22" s="173" t="s">
        <v>283</v>
      </c>
      <c r="K22" s="82" t="s">
        <v>284</v>
      </c>
      <c r="L22" s="86" t="s">
        <v>285</v>
      </c>
      <c r="M22" s="187" t="s">
        <v>286</v>
      </c>
      <c r="N22" s="86" t="str">
        <f t="shared" si="4"/>
        <v>2519</v>
      </c>
      <c r="O22" s="86">
        <f t="shared" si="0"/>
        <v>43</v>
      </c>
      <c r="P22" s="87"/>
      <c r="Q22" s="88" t="s">
        <v>243</v>
      </c>
      <c r="R22" s="89" t="s">
        <v>287</v>
      </c>
      <c r="S22" s="90"/>
      <c r="T22" s="91">
        <v>87.825435753915642</v>
      </c>
      <c r="U22" s="92">
        <v>89.570892174465953</v>
      </c>
      <c r="V22" s="188"/>
      <c r="W22" s="189"/>
      <c r="X22" s="190"/>
      <c r="Y22" s="188"/>
      <c r="Z22" s="191"/>
      <c r="AA22" s="192">
        <v>0</v>
      </c>
      <c r="AB22" s="96">
        <v>0</v>
      </c>
      <c r="AC22" s="188"/>
      <c r="AD22" s="188"/>
      <c r="AE22" s="189"/>
      <c r="AF22" s="188"/>
      <c r="AG22" s="193"/>
      <c r="AH22" s="91">
        <v>3.0359589041095809</v>
      </c>
      <c r="AI22" s="92">
        <v>0.45366575591985431</v>
      </c>
      <c r="AJ22" s="188"/>
      <c r="AK22" s="189"/>
      <c r="AL22" s="190"/>
      <c r="AM22" s="188"/>
      <c r="AN22" s="191"/>
      <c r="AO22" s="99">
        <v>11213.917139012994</v>
      </c>
      <c r="AP22" s="100">
        <v>11163.021113388391</v>
      </c>
      <c r="AQ22" s="188"/>
      <c r="AR22" s="189"/>
      <c r="AS22" s="190"/>
      <c r="AT22" s="188"/>
      <c r="AU22" s="191"/>
      <c r="AV22" s="547"/>
      <c r="AW22" s="547"/>
      <c r="AX22" s="547"/>
      <c r="AY22" s="547"/>
      <c r="AZ22" s="547"/>
      <c r="BA22" s="104">
        <f t="shared" ref="BA22:BB25" si="5">100*3600/AO22</f>
        <v>32.102965942878889</v>
      </c>
      <c r="BB22" s="105">
        <f t="shared" si="5"/>
        <v>32.249334328341753</v>
      </c>
      <c r="BC22" s="188"/>
      <c r="BD22" s="189"/>
      <c r="BE22" s="188"/>
      <c r="BF22" s="189"/>
      <c r="BG22" s="191"/>
      <c r="BH22" s="105">
        <v>1466.4649999999999</v>
      </c>
      <c r="BI22" s="107">
        <v>1246.9680000000001</v>
      </c>
      <c r="BJ22" s="194"/>
      <c r="BK22" s="194"/>
      <c r="BL22" s="195"/>
      <c r="BM22" s="196"/>
      <c r="BN22" s="197"/>
      <c r="BO22" s="105">
        <v>1410.74</v>
      </c>
      <c r="BP22" s="107">
        <v>1197.4590000000001</v>
      </c>
      <c r="BQ22" s="194"/>
      <c r="BR22" s="194"/>
      <c r="BS22" s="195"/>
      <c r="BT22" s="196"/>
      <c r="BU22" s="197"/>
      <c r="BV22" s="110" t="s">
        <v>288</v>
      </c>
      <c r="BW22" s="110" t="s">
        <v>289</v>
      </c>
      <c r="BX22" s="687" t="s">
        <v>281</v>
      </c>
      <c r="BY22" s="642"/>
      <c r="BZ22" s="643"/>
      <c r="CA22" s="644"/>
      <c r="CB22" s="643"/>
      <c r="CC22" s="643"/>
      <c r="CD22" s="644"/>
      <c r="CE22" s="643"/>
      <c r="CF22" s="643"/>
      <c r="CG22" s="644"/>
      <c r="CH22" s="643"/>
      <c r="CI22" s="643"/>
      <c r="CJ22" s="644"/>
      <c r="CK22" s="643"/>
      <c r="CL22" s="643"/>
      <c r="CM22" s="644"/>
      <c r="CN22" s="643"/>
      <c r="CO22" s="643"/>
      <c r="CP22" s="644"/>
      <c r="CQ22" s="643"/>
      <c r="CR22" s="643"/>
      <c r="CS22" s="644"/>
      <c r="CT22" s="643"/>
      <c r="CU22" s="643"/>
      <c r="CV22" s="644"/>
      <c r="CW22" s="643"/>
      <c r="CX22" s="643"/>
      <c r="CY22" s="644"/>
      <c r="CZ22" s="643"/>
      <c r="DA22" s="643"/>
      <c r="DB22" s="644"/>
      <c r="DC22" s="643"/>
      <c r="DD22" s="645"/>
    </row>
    <row r="23" spans="1:108" ht="21">
      <c r="A23" s="44"/>
      <c r="B23" s="111">
        <f t="shared" si="3"/>
        <v>20</v>
      </c>
      <c r="C23" s="112" t="s">
        <v>290</v>
      </c>
      <c r="D23" s="178" t="s">
        <v>291</v>
      </c>
      <c r="E23" s="111" t="s">
        <v>149</v>
      </c>
      <c r="F23" s="113" t="s">
        <v>237</v>
      </c>
      <c r="G23" s="111" t="s">
        <v>292</v>
      </c>
      <c r="H23" s="111">
        <v>0</v>
      </c>
      <c r="I23" s="729"/>
      <c r="J23" s="178" t="s">
        <v>283</v>
      </c>
      <c r="K23" s="111" t="s">
        <v>284</v>
      </c>
      <c r="L23" s="115" t="s">
        <v>293</v>
      </c>
      <c r="M23" s="198" t="s">
        <v>286</v>
      </c>
      <c r="N23" s="115" t="str">
        <f t="shared" si="4"/>
        <v>2521</v>
      </c>
      <c r="O23" s="115">
        <f t="shared" si="0"/>
        <v>41</v>
      </c>
      <c r="P23" s="116"/>
      <c r="Q23" s="117" t="s">
        <v>243</v>
      </c>
      <c r="R23" s="118" t="s">
        <v>287</v>
      </c>
      <c r="S23" s="119"/>
      <c r="T23" s="120">
        <v>77.36905410713409</v>
      </c>
      <c r="U23" s="121">
        <v>95.359371719352865</v>
      </c>
      <c r="V23" s="199"/>
      <c r="W23" s="200"/>
      <c r="X23" s="201"/>
      <c r="Y23" s="199"/>
      <c r="Z23" s="202"/>
      <c r="AA23" s="120">
        <v>21.656963470319635</v>
      </c>
      <c r="AB23" s="125">
        <v>0</v>
      </c>
      <c r="AC23" s="199"/>
      <c r="AD23" s="199"/>
      <c r="AE23" s="200"/>
      <c r="AF23" s="199"/>
      <c r="AG23" s="203"/>
      <c r="AH23" s="120">
        <v>0.60407153729071461</v>
      </c>
      <c r="AI23" s="121">
        <v>4.2731102003642958</v>
      </c>
      <c r="AJ23" s="199"/>
      <c r="AK23" s="200"/>
      <c r="AL23" s="201"/>
      <c r="AM23" s="199"/>
      <c r="AN23" s="202"/>
      <c r="AO23" s="128">
        <v>10639.164870578257</v>
      </c>
      <c r="AP23" s="129">
        <v>10711.011237929302</v>
      </c>
      <c r="AQ23" s="199"/>
      <c r="AR23" s="200"/>
      <c r="AS23" s="201"/>
      <c r="AT23" s="199"/>
      <c r="AU23" s="202"/>
      <c r="AV23" s="548"/>
      <c r="AW23" s="548"/>
      <c r="AX23" s="548"/>
      <c r="AY23" s="548"/>
      <c r="AZ23" s="548"/>
      <c r="BA23" s="133">
        <f t="shared" si="5"/>
        <v>33.837242338028865</v>
      </c>
      <c r="BB23" s="134">
        <f t="shared" si="5"/>
        <v>33.610271897128243</v>
      </c>
      <c r="BC23" s="199"/>
      <c r="BD23" s="200"/>
      <c r="BE23" s="199"/>
      <c r="BF23" s="200"/>
      <c r="BG23" s="202"/>
      <c r="BH23" s="134">
        <v>1115.529</v>
      </c>
      <c r="BI23" s="136">
        <v>973.15099999999995</v>
      </c>
      <c r="BJ23" s="204"/>
      <c r="BK23" s="204"/>
      <c r="BL23" s="205"/>
      <c r="BM23" s="206"/>
      <c r="BN23" s="207"/>
      <c r="BO23" s="134">
        <v>1070.963</v>
      </c>
      <c r="BP23" s="136">
        <v>931.85899999999992</v>
      </c>
      <c r="BQ23" s="204"/>
      <c r="BR23" s="204"/>
      <c r="BS23" s="205"/>
      <c r="BT23" s="206"/>
      <c r="BU23" s="207"/>
      <c r="BV23" s="139" t="s">
        <v>288</v>
      </c>
      <c r="BW23" s="139" t="s">
        <v>289</v>
      </c>
      <c r="BX23" s="688" t="s">
        <v>291</v>
      </c>
      <c r="BY23" s="657"/>
      <c r="BZ23" s="570"/>
      <c r="CA23" s="658"/>
      <c r="CB23" s="570"/>
      <c r="CC23" s="570"/>
      <c r="CD23" s="658"/>
      <c r="CE23" s="570"/>
      <c r="CF23" s="570"/>
      <c r="CG23" s="658"/>
      <c r="CH23" s="570"/>
      <c r="CI23" s="570"/>
      <c r="CJ23" s="658"/>
      <c r="CK23" s="570"/>
      <c r="CL23" s="570"/>
      <c r="CM23" s="658"/>
      <c r="CN23" s="570"/>
      <c r="CO23" s="570"/>
      <c r="CP23" s="658"/>
      <c r="CQ23" s="570"/>
      <c r="CR23" s="570"/>
      <c r="CS23" s="658"/>
      <c r="CT23" s="570"/>
      <c r="CU23" s="570"/>
      <c r="CV23" s="658"/>
      <c r="CW23" s="570"/>
      <c r="CX23" s="570"/>
      <c r="CY23" s="658"/>
      <c r="CZ23" s="570"/>
      <c r="DA23" s="570"/>
      <c r="DB23" s="658"/>
      <c r="DC23" s="570"/>
      <c r="DD23" s="659"/>
    </row>
    <row r="24" spans="1:108" ht="21">
      <c r="A24" s="44"/>
      <c r="B24" s="111">
        <f t="shared" si="3"/>
        <v>21</v>
      </c>
      <c r="C24" s="177" t="s">
        <v>294</v>
      </c>
      <c r="D24" s="111" t="s">
        <v>295</v>
      </c>
      <c r="E24" s="111" t="s">
        <v>261</v>
      </c>
      <c r="F24" s="113"/>
      <c r="G24" s="111" t="s">
        <v>296</v>
      </c>
      <c r="H24" s="113">
        <v>316</v>
      </c>
      <c r="I24" s="729"/>
      <c r="J24" s="178" t="s">
        <v>263</v>
      </c>
      <c r="K24" s="111" t="s">
        <v>284</v>
      </c>
      <c r="L24" s="115" t="s">
        <v>297</v>
      </c>
      <c r="M24" s="111" t="s">
        <v>192</v>
      </c>
      <c r="N24" s="115" t="str">
        <f t="shared" si="4"/>
        <v>2537</v>
      </c>
      <c r="O24" s="115">
        <f t="shared" si="0"/>
        <v>25</v>
      </c>
      <c r="P24" s="177" t="s">
        <v>266</v>
      </c>
      <c r="Q24" s="117" t="s">
        <v>298</v>
      </c>
      <c r="R24" s="118" t="s">
        <v>299</v>
      </c>
      <c r="S24" s="119"/>
      <c r="T24" s="120">
        <v>91.192568565224249</v>
      </c>
      <c r="U24" s="121">
        <v>82.2573443404562</v>
      </c>
      <c r="V24" s="121">
        <v>91.9289491318453</v>
      </c>
      <c r="W24" s="122">
        <v>86.7</v>
      </c>
      <c r="X24" s="123">
        <v>88.25</v>
      </c>
      <c r="Y24" s="121" t="e">
        <f>#REF!</f>
        <v>#REF!</v>
      </c>
      <c r="Z24" s="124">
        <v>69.400571892004436</v>
      </c>
      <c r="AA24" s="120">
        <v>4.798427951566369</v>
      </c>
      <c r="AB24" s="121">
        <v>4.3025169009234343</v>
      </c>
      <c r="AC24" s="125">
        <v>0</v>
      </c>
      <c r="AD24" s="125">
        <v>5.73</v>
      </c>
      <c r="AE24" s="126">
        <v>4.0199999999999996</v>
      </c>
      <c r="AF24" s="125">
        <v>0.38795747290942545</v>
      </c>
      <c r="AG24" s="127">
        <v>8.1129190114998764</v>
      </c>
      <c r="AH24" s="120">
        <v>0.79368284150026192</v>
      </c>
      <c r="AI24" s="121">
        <v>12.550810383419877</v>
      </c>
      <c r="AJ24" s="121">
        <v>1.8127684664111099</v>
      </c>
      <c r="AK24" s="122">
        <v>1.31</v>
      </c>
      <c r="AL24" s="123">
        <v>1.38</v>
      </c>
      <c r="AM24" s="121">
        <v>0.77269758513369236</v>
      </c>
      <c r="AN24" s="124">
        <v>19.885833809096585</v>
      </c>
      <c r="AO24" s="128">
        <v>8454.7963826430368</v>
      </c>
      <c r="AP24" s="129">
        <v>8466.3000077634752</v>
      </c>
      <c r="AQ24" s="129">
        <v>8140.8328790826527</v>
      </c>
      <c r="AR24" s="130">
        <v>8223</v>
      </c>
      <c r="AS24" s="131">
        <v>8357.27</v>
      </c>
      <c r="AT24" s="129">
        <v>8344.6300471499471</v>
      </c>
      <c r="AU24" s="132">
        <v>9947.2786631255749</v>
      </c>
      <c r="AV24" s="545"/>
      <c r="AW24" s="545"/>
      <c r="AX24" s="545"/>
      <c r="AY24" s="545"/>
      <c r="AZ24" s="545"/>
      <c r="BA24" s="133">
        <f t="shared" si="5"/>
        <v>42.579381419409316</v>
      </c>
      <c r="BB24" s="134">
        <f t="shared" si="5"/>
        <v>42.52152648381054</v>
      </c>
      <c r="BC24" s="136">
        <v>43.779642466253193</v>
      </c>
      <c r="BD24" s="135">
        <v>43.447523788222661</v>
      </c>
      <c r="BE24" s="136">
        <v>43.08</v>
      </c>
      <c r="BF24" s="135">
        <v>43.141515717518907</v>
      </c>
      <c r="BG24" s="137">
        <v>36.190801577773726</v>
      </c>
      <c r="BH24" s="134">
        <v>2330.6390000000001</v>
      </c>
      <c r="BI24" s="136">
        <v>1331.3630000000001</v>
      </c>
      <c r="BJ24" s="138">
        <v>2540.9790000000003</v>
      </c>
      <c r="BK24" s="138">
        <v>2118.6</v>
      </c>
      <c r="BL24" s="136">
        <v>1419.1</v>
      </c>
      <c r="BM24" s="135">
        <v>1361.2179999999998</v>
      </c>
      <c r="BN24" s="137">
        <v>45.076800000000006</v>
      </c>
      <c r="BO24" s="134">
        <v>2288.7876299999998</v>
      </c>
      <c r="BP24" s="136">
        <v>1304.0705599999999</v>
      </c>
      <c r="BQ24" s="138">
        <v>2496.0804800000001</v>
      </c>
      <c r="BR24" s="138">
        <v>2077.65</v>
      </c>
      <c r="BS24" s="136">
        <v>1387.82</v>
      </c>
      <c r="BT24" s="135">
        <v>1333.395</v>
      </c>
      <c r="BU24" s="137">
        <v>38.722530000000006</v>
      </c>
      <c r="BV24" s="139" t="s">
        <v>288</v>
      </c>
      <c r="BW24" s="139" t="s">
        <v>289</v>
      </c>
      <c r="BX24" s="669" t="s">
        <v>295</v>
      </c>
      <c r="BY24" s="660">
        <v>43477</v>
      </c>
      <c r="BZ24" s="582">
        <v>43479</v>
      </c>
      <c r="CA24" s="576">
        <v>3</v>
      </c>
      <c r="CB24" s="539"/>
      <c r="CC24" s="539"/>
      <c r="CD24" s="576"/>
      <c r="CE24" s="539"/>
      <c r="CF24" s="539"/>
      <c r="CG24" s="576"/>
      <c r="CH24" s="539"/>
      <c r="CI24" s="539"/>
      <c r="CJ24" s="576"/>
      <c r="CK24" s="539"/>
      <c r="CL24" s="539"/>
      <c r="CM24" s="576"/>
      <c r="CN24" s="539"/>
      <c r="CO24" s="539"/>
      <c r="CP24" s="576"/>
      <c r="CQ24" s="539"/>
      <c r="CR24" s="539"/>
      <c r="CS24" s="576"/>
      <c r="CT24" s="539"/>
      <c r="CU24" s="539"/>
      <c r="CV24" s="576"/>
      <c r="CW24" s="539"/>
      <c r="CX24" s="539"/>
      <c r="CY24" s="576"/>
      <c r="CZ24" s="539"/>
      <c r="DA24" s="539"/>
      <c r="DB24" s="576"/>
      <c r="DC24" s="539"/>
      <c r="DD24" s="613"/>
    </row>
    <row r="25" spans="1:108" ht="21">
      <c r="A25" s="44"/>
      <c r="B25" s="111">
        <f t="shared" si="3"/>
        <v>22</v>
      </c>
      <c r="C25" s="177" t="s">
        <v>300</v>
      </c>
      <c r="D25" s="111" t="s">
        <v>301</v>
      </c>
      <c r="E25" s="111" t="s">
        <v>261</v>
      </c>
      <c r="F25" s="113"/>
      <c r="G25" s="111" t="s">
        <v>302</v>
      </c>
      <c r="H25" s="113">
        <v>562</v>
      </c>
      <c r="I25" s="729"/>
      <c r="J25" s="178" t="s">
        <v>283</v>
      </c>
      <c r="K25" s="111" t="s">
        <v>240</v>
      </c>
      <c r="L25" s="115" t="s">
        <v>303</v>
      </c>
      <c r="M25" s="111" t="s">
        <v>192</v>
      </c>
      <c r="N25" s="115" t="str">
        <f t="shared" si="4"/>
        <v>2539</v>
      </c>
      <c r="O25" s="115">
        <f t="shared" si="0"/>
        <v>23</v>
      </c>
      <c r="P25" s="177" t="s">
        <v>304</v>
      </c>
      <c r="Q25" s="177" t="s">
        <v>298</v>
      </c>
      <c r="R25" s="118" t="s">
        <v>299</v>
      </c>
      <c r="S25" s="119"/>
      <c r="T25" s="120">
        <v>58.92594236575983</v>
      </c>
      <c r="U25" s="121">
        <v>74.037171390613125</v>
      </c>
      <c r="V25" s="121">
        <v>72.687205339756702</v>
      </c>
      <c r="W25" s="122">
        <v>94.06</v>
      </c>
      <c r="X25" s="123">
        <v>88.33</v>
      </c>
      <c r="Y25" s="121" t="e">
        <f>#REF!</f>
        <v>#REF!</v>
      </c>
      <c r="Z25" s="124">
        <v>96.83989143372375</v>
      </c>
      <c r="AA25" s="120">
        <v>2.3908567431642322</v>
      </c>
      <c r="AB25" s="121">
        <v>18.617115825969741</v>
      </c>
      <c r="AC25" s="125">
        <v>8.3373276753064793</v>
      </c>
      <c r="AD25" s="125">
        <v>2.09</v>
      </c>
      <c r="AE25" s="126">
        <v>9.14</v>
      </c>
      <c r="AF25" s="125">
        <v>5.1423664986971254</v>
      </c>
      <c r="AG25" s="127">
        <v>1.5335141563654977</v>
      </c>
      <c r="AH25" s="120">
        <v>25.830184520203129</v>
      </c>
      <c r="AI25" s="121">
        <v>2.6324924153555638</v>
      </c>
      <c r="AJ25" s="121">
        <v>12.4434651705661</v>
      </c>
      <c r="AK25" s="122">
        <v>2.73</v>
      </c>
      <c r="AL25" s="123">
        <v>1.0900000000000001</v>
      </c>
      <c r="AM25" s="121">
        <v>6.0455094008758046</v>
      </c>
      <c r="AN25" s="124">
        <v>1.1756708529581092</v>
      </c>
      <c r="AO25" s="128">
        <v>7926.5497595368206</v>
      </c>
      <c r="AP25" s="129">
        <v>7909.456102191647</v>
      </c>
      <c r="AQ25" s="129">
        <v>8023.2816238060168</v>
      </c>
      <c r="AR25" s="130">
        <v>7959</v>
      </c>
      <c r="AS25" s="131">
        <v>8009.99</v>
      </c>
      <c r="AT25" s="129">
        <v>7965.7060771070946</v>
      </c>
      <c r="AU25" s="132">
        <v>8017.5341174320547</v>
      </c>
      <c r="AV25" s="545"/>
      <c r="AW25" s="545"/>
      <c r="AX25" s="545"/>
      <c r="AY25" s="545"/>
      <c r="AZ25" s="545"/>
      <c r="BA25" s="133">
        <f t="shared" si="5"/>
        <v>45.416986068480341</v>
      </c>
      <c r="BB25" s="134">
        <f t="shared" si="5"/>
        <v>45.515139770514295</v>
      </c>
      <c r="BC25" s="136">
        <v>45.23181304183943</v>
      </c>
      <c r="BD25" s="135">
        <v>46.058708502421887</v>
      </c>
      <c r="BE25" s="136">
        <v>44.94</v>
      </c>
      <c r="BF25" s="135">
        <v>45.193732338507424</v>
      </c>
      <c r="BG25" s="137">
        <v>44.901584834328702</v>
      </c>
      <c r="BH25" s="134">
        <v>2531.6909999999998</v>
      </c>
      <c r="BI25" s="136">
        <v>3231.0680000000002</v>
      </c>
      <c r="BJ25" s="138">
        <v>3114.5960000000005</v>
      </c>
      <c r="BK25" s="138">
        <v>4261.55</v>
      </c>
      <c r="BL25" s="136">
        <v>3793.77</v>
      </c>
      <c r="BM25" s="135">
        <v>3522.7360000000003</v>
      </c>
      <c r="BN25" s="137">
        <v>2650.6110000000003</v>
      </c>
      <c r="BO25" s="134">
        <v>2459.9590000000003</v>
      </c>
      <c r="BP25" s="136">
        <v>3156.2210000000005</v>
      </c>
      <c r="BQ25" s="138">
        <v>3041.2086999999997</v>
      </c>
      <c r="BR25" s="138">
        <v>4172.3999999999996</v>
      </c>
      <c r="BS25" s="136">
        <v>3711.09</v>
      </c>
      <c r="BT25" s="135">
        <v>3440.7231189999998</v>
      </c>
      <c r="BU25" s="137">
        <v>2578.5538620000002</v>
      </c>
      <c r="BV25" s="139" t="s">
        <v>288</v>
      </c>
      <c r="BW25" s="139" t="s">
        <v>289</v>
      </c>
      <c r="BX25" s="669" t="s">
        <v>301</v>
      </c>
      <c r="BY25" s="660">
        <v>43663</v>
      </c>
      <c r="BZ25" s="582">
        <v>43677</v>
      </c>
      <c r="CA25" s="576">
        <v>5</v>
      </c>
      <c r="CB25" s="582">
        <v>44016</v>
      </c>
      <c r="CC25" s="582">
        <v>44020</v>
      </c>
      <c r="CD25" s="576">
        <v>5</v>
      </c>
      <c r="CE25" s="582">
        <v>44387</v>
      </c>
      <c r="CF25" s="582">
        <v>44391</v>
      </c>
      <c r="CG25" s="576">
        <v>5</v>
      </c>
      <c r="CH25" s="539"/>
      <c r="CI25" s="539"/>
      <c r="CJ25" s="576"/>
      <c r="CK25" s="539"/>
      <c r="CL25" s="539"/>
      <c r="CM25" s="576"/>
      <c r="CN25" s="539"/>
      <c r="CO25" s="539"/>
      <c r="CP25" s="576"/>
      <c r="CQ25" s="539"/>
      <c r="CR25" s="539"/>
      <c r="CS25" s="576"/>
      <c r="CT25" s="539"/>
      <c r="CU25" s="539"/>
      <c r="CV25" s="576"/>
      <c r="CW25" s="539"/>
      <c r="CX25" s="539"/>
      <c r="CY25" s="576"/>
      <c r="CZ25" s="539"/>
      <c r="DA25" s="539"/>
      <c r="DB25" s="576"/>
      <c r="DC25" s="539"/>
      <c r="DD25" s="613"/>
    </row>
    <row r="26" spans="1:108" ht="22" thickBot="1">
      <c r="A26" s="44"/>
      <c r="B26" s="143">
        <f t="shared" si="3"/>
        <v>23</v>
      </c>
      <c r="C26" s="180" t="s">
        <v>305</v>
      </c>
      <c r="D26" s="143" t="s">
        <v>306</v>
      </c>
      <c r="E26" s="143" t="s">
        <v>261</v>
      </c>
      <c r="F26" s="145"/>
      <c r="G26" s="143" t="s">
        <v>275</v>
      </c>
      <c r="H26" s="145">
        <v>710</v>
      </c>
      <c r="I26" s="730"/>
      <c r="J26" s="181" t="s">
        <v>283</v>
      </c>
      <c r="K26" s="143" t="s">
        <v>284</v>
      </c>
      <c r="L26" s="147" t="s">
        <v>307</v>
      </c>
      <c r="M26" s="143" t="s">
        <v>192</v>
      </c>
      <c r="N26" s="147" t="str">
        <f t="shared" si="4"/>
        <v>2552</v>
      </c>
      <c r="O26" s="147">
        <f t="shared" si="0"/>
        <v>10</v>
      </c>
      <c r="P26" s="180" t="s">
        <v>308</v>
      </c>
      <c r="Q26" s="180" t="s">
        <v>243</v>
      </c>
      <c r="R26" s="150" t="s">
        <v>309</v>
      </c>
      <c r="S26" s="151"/>
      <c r="T26" s="182"/>
      <c r="U26" s="182"/>
      <c r="V26" s="153">
        <v>92.057731702761103</v>
      </c>
      <c r="W26" s="154">
        <v>99.13</v>
      </c>
      <c r="X26" s="155">
        <v>94.39</v>
      </c>
      <c r="Y26" s="121" t="e">
        <f>#REF!</f>
        <v>#REF!</v>
      </c>
      <c r="Z26" s="156">
        <v>94.543576292486904</v>
      </c>
      <c r="AA26" s="182"/>
      <c r="AB26" s="182"/>
      <c r="AC26" s="153">
        <v>6.17115225687078</v>
      </c>
      <c r="AD26" s="153">
        <v>0</v>
      </c>
      <c r="AE26" s="154">
        <v>2.44</v>
      </c>
      <c r="AF26" s="153">
        <v>9.0180345269566615</v>
      </c>
      <c r="AG26" s="183">
        <v>2.270123339987149</v>
      </c>
      <c r="AH26" s="184"/>
      <c r="AI26" s="184"/>
      <c r="AJ26" s="153">
        <v>0.93432347980268304</v>
      </c>
      <c r="AK26" s="154">
        <v>0.75</v>
      </c>
      <c r="AL26" s="155">
        <v>2.94</v>
      </c>
      <c r="AM26" s="153">
        <v>1.6889801813634867E-2</v>
      </c>
      <c r="AN26" s="156">
        <v>1.3148238716595286</v>
      </c>
      <c r="AO26" s="182"/>
      <c r="AP26" s="182"/>
      <c r="AQ26" s="161">
        <v>7255.1493204004146</v>
      </c>
      <c r="AR26" s="162">
        <v>7297</v>
      </c>
      <c r="AS26" s="163">
        <v>7248.13</v>
      </c>
      <c r="AT26" s="161">
        <v>7152.5316248028093</v>
      </c>
      <c r="AU26" s="164">
        <v>7228.3165340365904</v>
      </c>
      <c r="AV26" s="546"/>
      <c r="AW26" s="546"/>
      <c r="AX26" s="546"/>
      <c r="AY26" s="546"/>
      <c r="AZ26" s="546"/>
      <c r="BA26" s="182"/>
      <c r="BB26" s="182"/>
      <c r="BC26" s="168">
        <v>49.335343291763742</v>
      </c>
      <c r="BD26" s="167">
        <v>49.599048962190032</v>
      </c>
      <c r="BE26" s="168">
        <v>49.67</v>
      </c>
      <c r="BF26" s="167">
        <v>50.331827557060961</v>
      </c>
      <c r="BG26" s="169">
        <v>49.804126125472976</v>
      </c>
      <c r="BH26" s="185"/>
      <c r="BI26" s="186"/>
      <c r="BJ26" s="170">
        <v>4648.1488000000008</v>
      </c>
      <c r="BK26" s="170">
        <v>5024.6000000000004</v>
      </c>
      <c r="BL26" s="168">
        <v>4997.2299999999996</v>
      </c>
      <c r="BM26" s="167">
        <v>4981.6852999999992</v>
      </c>
      <c r="BN26" s="169">
        <v>5336.006699999999</v>
      </c>
      <c r="BO26" s="185"/>
      <c r="BP26" s="186"/>
      <c r="BQ26" s="170">
        <v>4544.1863000000003</v>
      </c>
      <c r="BR26" s="170">
        <v>4912.91</v>
      </c>
      <c r="BS26" s="168">
        <v>4888.1000000000004</v>
      </c>
      <c r="BT26" s="167">
        <v>4874.6931000000004</v>
      </c>
      <c r="BU26" s="169">
        <v>5221.8423999999995</v>
      </c>
      <c r="BV26" s="171" t="s">
        <v>288</v>
      </c>
      <c r="BW26" s="171" t="s">
        <v>289</v>
      </c>
      <c r="BX26" s="672" t="s">
        <v>306</v>
      </c>
      <c r="BY26" s="689"/>
      <c r="BZ26" s="690"/>
      <c r="CA26" s="685"/>
      <c r="CB26" s="684"/>
      <c r="CC26" s="684"/>
      <c r="CD26" s="685"/>
      <c r="CE26" s="684"/>
      <c r="CF26" s="684"/>
      <c r="CG26" s="685"/>
      <c r="CH26" s="684"/>
      <c r="CI26" s="684"/>
      <c r="CJ26" s="685"/>
      <c r="CK26" s="684"/>
      <c r="CL26" s="684"/>
      <c r="CM26" s="685"/>
      <c r="CN26" s="684"/>
      <c r="CO26" s="684"/>
      <c r="CP26" s="685"/>
      <c r="CQ26" s="684"/>
      <c r="CR26" s="684"/>
      <c r="CS26" s="685"/>
      <c r="CT26" s="684"/>
      <c r="CU26" s="684"/>
      <c r="CV26" s="685"/>
      <c r="CW26" s="684"/>
      <c r="CX26" s="684"/>
      <c r="CY26" s="685"/>
      <c r="CZ26" s="684"/>
      <c r="DA26" s="684"/>
      <c r="DB26" s="685"/>
      <c r="DC26" s="684"/>
      <c r="DD26" s="686"/>
    </row>
    <row r="27" spans="1:108" ht="21">
      <c r="A27" s="44"/>
      <c r="B27" s="82">
        <f>B26+1</f>
        <v>24</v>
      </c>
      <c r="C27" s="172" t="s">
        <v>310</v>
      </c>
      <c r="D27" s="82" t="s">
        <v>311</v>
      </c>
      <c r="E27" s="82" t="s">
        <v>261</v>
      </c>
      <c r="F27" s="84"/>
      <c r="G27" s="82" t="s">
        <v>312</v>
      </c>
      <c r="H27" s="84">
        <v>612</v>
      </c>
      <c r="I27" s="728">
        <f>SUM(H27:H30)</f>
        <v>2660</v>
      </c>
      <c r="J27" s="173" t="s">
        <v>263</v>
      </c>
      <c r="K27" s="208" t="s">
        <v>240</v>
      </c>
      <c r="L27" s="86" t="s">
        <v>313</v>
      </c>
      <c r="M27" s="82" t="s">
        <v>192</v>
      </c>
      <c r="N27" s="86" t="str">
        <f t="shared" si="4"/>
        <v>2539</v>
      </c>
      <c r="O27" s="86">
        <f t="shared" si="0"/>
        <v>23</v>
      </c>
      <c r="P27" s="172" t="s">
        <v>314</v>
      </c>
      <c r="Q27" s="88" t="s">
        <v>243</v>
      </c>
      <c r="R27" s="172" t="s">
        <v>315</v>
      </c>
      <c r="S27" s="90"/>
      <c r="T27" s="91">
        <v>72.969440234235122</v>
      </c>
      <c r="U27" s="92">
        <v>93.81278635510688</v>
      </c>
      <c r="V27" s="92">
        <v>94.734813461581695</v>
      </c>
      <c r="W27" s="93">
        <v>88.59</v>
      </c>
      <c r="X27" s="94">
        <v>99.52</v>
      </c>
      <c r="Y27" s="92" t="e">
        <f>#REF!</f>
        <v>#REF!</v>
      </c>
      <c r="Z27" s="95">
        <v>95.854135329761718</v>
      </c>
      <c r="AA27" s="91">
        <v>13.489169662473307</v>
      </c>
      <c r="AB27" s="92">
        <v>3.1587307463262313</v>
      </c>
      <c r="AC27" s="92">
        <v>3.43816667549698</v>
      </c>
      <c r="AD27" s="92">
        <v>9.17</v>
      </c>
      <c r="AE27" s="175">
        <v>0</v>
      </c>
      <c r="AF27" s="92">
        <v>4.6815807146834958</v>
      </c>
      <c r="AG27" s="176">
        <v>3.5662542244475195</v>
      </c>
      <c r="AH27" s="91">
        <v>11.470073968173153</v>
      </c>
      <c r="AI27" s="92">
        <v>2.3571067203585283</v>
      </c>
      <c r="AJ27" s="92">
        <v>0.22507661614385099</v>
      </c>
      <c r="AK27" s="93">
        <v>0.42</v>
      </c>
      <c r="AL27" s="94">
        <v>0.26</v>
      </c>
      <c r="AM27" s="92">
        <v>1.7262022469728382</v>
      </c>
      <c r="AN27" s="95">
        <v>0.36944481636973231</v>
      </c>
      <c r="AO27" s="99">
        <v>8144.3313350282187</v>
      </c>
      <c r="AP27" s="100">
        <v>8228.4477688148691</v>
      </c>
      <c r="AQ27" s="100">
        <v>8126.2048022846593</v>
      </c>
      <c r="AR27" s="101">
        <v>8342</v>
      </c>
      <c r="AS27" s="102">
        <v>8358.49</v>
      </c>
      <c r="AT27" s="100">
        <v>8113.4167811344078</v>
      </c>
      <c r="AU27" s="103">
        <v>8900.3793406436525</v>
      </c>
      <c r="AV27" s="544"/>
      <c r="AW27" s="544"/>
      <c r="AX27" s="544"/>
      <c r="AY27" s="544"/>
      <c r="AZ27" s="544"/>
      <c r="BA27" s="104">
        <f t="shared" ref="BA27:BB29" si="6">100*3600/AO27</f>
        <v>44.202523840313852</v>
      </c>
      <c r="BB27" s="105">
        <f t="shared" si="6"/>
        <v>43.750657489055222</v>
      </c>
      <c r="BC27" s="107">
        <v>43.155118676576357</v>
      </c>
      <c r="BD27" s="106">
        <v>45.779813520721667</v>
      </c>
      <c r="BE27" s="107">
        <v>43.07</v>
      </c>
      <c r="BF27" s="106">
        <v>44.37094728981311</v>
      </c>
      <c r="BG27" s="108">
        <v>40.447712907252992</v>
      </c>
      <c r="BH27" s="105">
        <v>3053.5109999999995</v>
      </c>
      <c r="BI27" s="107">
        <v>3305.8159999999998</v>
      </c>
      <c r="BJ27" s="109">
        <v>4367.3040000000001</v>
      </c>
      <c r="BK27" s="109">
        <v>3317.96</v>
      </c>
      <c r="BL27" s="107">
        <v>3583.92</v>
      </c>
      <c r="BM27" s="106">
        <v>1635.29</v>
      </c>
      <c r="BN27" s="108">
        <v>32.751999999999995</v>
      </c>
      <c r="BO27" s="105">
        <v>2968.8710000000001</v>
      </c>
      <c r="BP27" s="107">
        <v>3217.8589999999999</v>
      </c>
      <c r="BQ27" s="109">
        <v>4259.7449999999999</v>
      </c>
      <c r="BR27" s="109">
        <v>3227.57</v>
      </c>
      <c r="BS27" s="107">
        <v>3483.48</v>
      </c>
      <c r="BT27" s="106">
        <v>1580.9526599999999</v>
      </c>
      <c r="BU27" s="108">
        <v>20.115100000000002</v>
      </c>
      <c r="BV27" s="110" t="s">
        <v>316</v>
      </c>
      <c r="BW27" s="110" t="s">
        <v>246</v>
      </c>
      <c r="BX27" s="664" t="s">
        <v>311</v>
      </c>
      <c r="BY27" s="642"/>
      <c r="BZ27" s="643"/>
      <c r="CA27" s="644"/>
      <c r="CB27" s="643"/>
      <c r="CC27" s="643"/>
      <c r="CD27" s="644"/>
      <c r="CE27" s="643"/>
      <c r="CF27" s="643"/>
      <c r="CG27" s="644"/>
      <c r="CH27" s="643"/>
      <c r="CI27" s="643"/>
      <c r="CJ27" s="644"/>
      <c r="CK27" s="643"/>
      <c r="CL27" s="643"/>
      <c r="CM27" s="644"/>
      <c r="CN27" s="643"/>
      <c r="CO27" s="643"/>
      <c r="CP27" s="644"/>
      <c r="CQ27" s="643"/>
      <c r="CR27" s="643"/>
      <c r="CS27" s="644"/>
      <c r="CT27" s="643"/>
      <c r="CU27" s="643"/>
      <c r="CV27" s="644"/>
      <c r="CW27" s="643"/>
      <c r="CX27" s="643"/>
      <c r="CY27" s="644"/>
      <c r="CZ27" s="643"/>
      <c r="DA27" s="643"/>
      <c r="DB27" s="644"/>
      <c r="DC27" s="643"/>
      <c r="DD27" s="645"/>
    </row>
    <row r="28" spans="1:108" ht="21">
      <c r="A28" s="44"/>
      <c r="B28" s="111">
        <f t="shared" si="3"/>
        <v>25</v>
      </c>
      <c r="C28" s="177" t="s">
        <v>317</v>
      </c>
      <c r="D28" s="111" t="s">
        <v>318</v>
      </c>
      <c r="E28" s="111" t="s">
        <v>261</v>
      </c>
      <c r="F28" s="113"/>
      <c r="G28" s="111" t="s">
        <v>312</v>
      </c>
      <c r="H28" s="113">
        <v>612</v>
      </c>
      <c r="I28" s="729"/>
      <c r="J28" s="178" t="s">
        <v>263</v>
      </c>
      <c r="K28" s="111" t="s">
        <v>240</v>
      </c>
      <c r="L28" s="115">
        <v>2539</v>
      </c>
      <c r="M28" s="111" t="s">
        <v>192</v>
      </c>
      <c r="N28" s="115" t="str">
        <f t="shared" si="4"/>
        <v>2539</v>
      </c>
      <c r="O28" s="115">
        <f t="shared" si="0"/>
        <v>23</v>
      </c>
      <c r="P28" s="177" t="s">
        <v>314</v>
      </c>
      <c r="Q28" s="117" t="s">
        <v>243</v>
      </c>
      <c r="R28" s="177" t="s">
        <v>315</v>
      </c>
      <c r="S28" s="119"/>
      <c r="T28" s="120">
        <v>86.659016249004111</v>
      </c>
      <c r="U28" s="121">
        <v>92.737682752664625</v>
      </c>
      <c r="V28" s="121">
        <v>87.226347973726604</v>
      </c>
      <c r="W28" s="122">
        <v>87.26</v>
      </c>
      <c r="X28" s="123">
        <v>90.3</v>
      </c>
      <c r="Y28" s="121" t="e">
        <f>#REF!</f>
        <v>#REF!</v>
      </c>
      <c r="Z28" s="124">
        <v>99.291993740214636</v>
      </c>
      <c r="AA28" s="120">
        <v>11.252562775294361</v>
      </c>
      <c r="AB28" s="121">
        <v>4.8777166064250093</v>
      </c>
      <c r="AC28" s="121">
        <v>7.9502953604643096</v>
      </c>
      <c r="AD28" s="121">
        <v>0.89</v>
      </c>
      <c r="AE28" s="122">
        <v>7.6</v>
      </c>
      <c r="AF28" s="121">
        <v>0</v>
      </c>
      <c r="AG28" s="140">
        <v>0.48225442566887261</v>
      </c>
      <c r="AH28" s="120">
        <v>1.2518509488584197</v>
      </c>
      <c r="AI28" s="121">
        <v>2.1475007822766496</v>
      </c>
      <c r="AJ28" s="121">
        <v>1.9522738790604801</v>
      </c>
      <c r="AK28" s="122">
        <v>8.11</v>
      </c>
      <c r="AL28" s="123">
        <v>0.1</v>
      </c>
      <c r="AM28" s="121">
        <v>0.53400945350689677</v>
      </c>
      <c r="AN28" s="124">
        <v>0</v>
      </c>
      <c r="AO28" s="128">
        <v>8002.0047437281582</v>
      </c>
      <c r="AP28" s="129">
        <v>8094.860296008269</v>
      </c>
      <c r="AQ28" s="129">
        <v>7991.1273315744802</v>
      </c>
      <c r="AR28" s="130">
        <v>8404</v>
      </c>
      <c r="AS28" s="131">
        <v>9187.2800000000007</v>
      </c>
      <c r="AT28" s="129">
        <v>8710.5773810663486</v>
      </c>
      <c r="AU28" s="132">
        <v>8695.9152094525998</v>
      </c>
      <c r="AV28" s="545"/>
      <c r="AW28" s="545"/>
      <c r="AX28" s="545"/>
      <c r="AY28" s="545"/>
      <c r="AZ28" s="545"/>
      <c r="BA28" s="133">
        <f t="shared" si="6"/>
        <v>44.988726141678704</v>
      </c>
      <c r="BB28" s="134">
        <f t="shared" si="6"/>
        <v>44.472663744119579</v>
      </c>
      <c r="BC28" s="136">
        <v>42.836744407425037</v>
      </c>
      <c r="BD28" s="135">
        <v>45.403770961012015</v>
      </c>
      <c r="BE28" s="136">
        <v>39.18</v>
      </c>
      <c r="BF28" s="135">
        <v>41.329061506130465</v>
      </c>
      <c r="BG28" s="137">
        <v>41.398746384356897</v>
      </c>
      <c r="BH28" s="134">
        <v>3800.1970000000001</v>
      </c>
      <c r="BI28" s="136">
        <v>3464.4520000000002</v>
      </c>
      <c r="BJ28" s="138">
        <v>3886.1959999999999</v>
      </c>
      <c r="BK28" s="138">
        <v>2633.96</v>
      </c>
      <c r="BL28" s="136">
        <v>395.32</v>
      </c>
      <c r="BM28" s="135">
        <v>400.73899999999992</v>
      </c>
      <c r="BN28" s="137">
        <v>28.11</v>
      </c>
      <c r="BO28" s="134">
        <v>3708.7780000000002</v>
      </c>
      <c r="BP28" s="136">
        <v>3379.152</v>
      </c>
      <c r="BQ28" s="138">
        <v>3790.9039999999995</v>
      </c>
      <c r="BR28" s="138">
        <v>2551.6799999999998</v>
      </c>
      <c r="BS28" s="136">
        <v>367.34</v>
      </c>
      <c r="BT28" s="135">
        <v>374.93536999999998</v>
      </c>
      <c r="BU28" s="137">
        <v>15.662929999999999</v>
      </c>
      <c r="BV28" s="139" t="s">
        <v>316</v>
      </c>
      <c r="BW28" s="139" t="s">
        <v>246</v>
      </c>
      <c r="BX28" s="669" t="s">
        <v>318</v>
      </c>
      <c r="BY28" s="657"/>
      <c r="BZ28" s="570"/>
      <c r="CA28" s="658"/>
      <c r="CB28" s="570"/>
      <c r="CC28" s="570"/>
      <c r="CD28" s="658"/>
      <c r="CE28" s="570"/>
      <c r="CF28" s="570"/>
      <c r="CG28" s="658"/>
      <c r="CH28" s="570"/>
      <c r="CI28" s="570"/>
      <c r="CJ28" s="658"/>
      <c r="CK28" s="570"/>
      <c r="CL28" s="570"/>
      <c r="CM28" s="658"/>
      <c r="CN28" s="570"/>
      <c r="CO28" s="570"/>
      <c r="CP28" s="658"/>
      <c r="CQ28" s="570"/>
      <c r="CR28" s="570"/>
      <c r="CS28" s="658"/>
      <c r="CT28" s="570"/>
      <c r="CU28" s="570"/>
      <c r="CV28" s="658"/>
      <c r="CW28" s="570"/>
      <c r="CX28" s="570"/>
      <c r="CY28" s="658"/>
      <c r="CZ28" s="570"/>
      <c r="DA28" s="570"/>
      <c r="DB28" s="658"/>
      <c r="DC28" s="570"/>
      <c r="DD28" s="659"/>
    </row>
    <row r="29" spans="1:108" ht="21">
      <c r="A29" s="44"/>
      <c r="B29" s="111">
        <f t="shared" si="3"/>
        <v>26</v>
      </c>
      <c r="C29" s="177" t="s">
        <v>319</v>
      </c>
      <c r="D29" s="111" t="s">
        <v>320</v>
      </c>
      <c r="E29" s="111" t="s">
        <v>261</v>
      </c>
      <c r="F29" s="113"/>
      <c r="G29" s="111" t="s">
        <v>321</v>
      </c>
      <c r="H29" s="113">
        <v>686</v>
      </c>
      <c r="I29" s="729"/>
      <c r="J29" s="178" t="s">
        <v>263</v>
      </c>
      <c r="K29" s="111" t="s">
        <v>240</v>
      </c>
      <c r="L29" s="115" t="s">
        <v>322</v>
      </c>
      <c r="M29" s="111" t="s">
        <v>192</v>
      </c>
      <c r="N29" s="115" t="str">
        <f t="shared" si="4"/>
        <v>2539</v>
      </c>
      <c r="O29" s="115">
        <f t="shared" si="0"/>
        <v>23</v>
      </c>
      <c r="P29" s="177" t="s">
        <v>314</v>
      </c>
      <c r="Q29" s="117" t="s">
        <v>243</v>
      </c>
      <c r="R29" s="177" t="s">
        <v>315</v>
      </c>
      <c r="S29" s="119"/>
      <c r="T29" s="120">
        <v>92.947320580797907</v>
      </c>
      <c r="U29" s="121">
        <v>87.371154925687961</v>
      </c>
      <c r="V29" s="121">
        <v>84.011916194182007</v>
      </c>
      <c r="W29" s="122">
        <v>95.88</v>
      </c>
      <c r="X29" s="123">
        <v>93.71</v>
      </c>
      <c r="Y29" s="121" t="e">
        <f>#REF!</f>
        <v>#REF!</v>
      </c>
      <c r="Z29" s="124">
        <v>96.326694360258898</v>
      </c>
      <c r="AA29" s="120">
        <v>3.1735983977988687</v>
      </c>
      <c r="AB29" s="121">
        <v>10.383426747099692</v>
      </c>
      <c r="AC29" s="121">
        <v>10.2128256683798</v>
      </c>
      <c r="AD29" s="121">
        <v>2.19</v>
      </c>
      <c r="AE29" s="122">
        <v>5.2</v>
      </c>
      <c r="AF29" s="121">
        <v>7.4103404124593881</v>
      </c>
      <c r="AG29" s="140">
        <v>1.7334744975141125</v>
      </c>
      <c r="AH29" s="120">
        <v>2.793486387976754</v>
      </c>
      <c r="AI29" s="121">
        <v>1.8392541720772764</v>
      </c>
      <c r="AJ29" s="121">
        <v>3.4880020999786399</v>
      </c>
      <c r="AK29" s="122">
        <v>0.46</v>
      </c>
      <c r="AL29" s="123">
        <v>0.26</v>
      </c>
      <c r="AM29" s="121">
        <v>3.6507565546147265</v>
      </c>
      <c r="AN29" s="124">
        <v>0.52069866923645747</v>
      </c>
      <c r="AO29" s="128">
        <v>7577.1667543338917</v>
      </c>
      <c r="AP29" s="129">
        <v>7647.1759058265916</v>
      </c>
      <c r="AQ29" s="129">
        <v>7856.3023997503924</v>
      </c>
      <c r="AR29" s="130">
        <v>7722</v>
      </c>
      <c r="AS29" s="131">
        <v>7828.62</v>
      </c>
      <c r="AT29" s="129">
        <v>7510.4359306345405</v>
      </c>
      <c r="AU29" s="132">
        <v>8353.8876337468719</v>
      </c>
      <c r="AV29" s="545"/>
      <c r="AW29" s="545"/>
      <c r="AX29" s="545"/>
      <c r="AY29" s="545"/>
      <c r="AZ29" s="545"/>
      <c r="BA29" s="133">
        <f t="shared" si="6"/>
        <v>47.511162373995766</v>
      </c>
      <c r="BB29" s="134">
        <f t="shared" si="6"/>
        <v>47.07620230439661</v>
      </c>
      <c r="BC29" s="136">
        <v>46.620046620046622</v>
      </c>
      <c r="BD29" s="135">
        <v>48.106665819238749</v>
      </c>
      <c r="BE29" s="136">
        <v>45.99</v>
      </c>
      <c r="BF29" s="135">
        <v>47.9333012971438</v>
      </c>
      <c r="BG29" s="137">
        <v>43.093707279676856</v>
      </c>
      <c r="BH29" s="134">
        <v>4307.8389999999999</v>
      </c>
      <c r="BI29" s="136">
        <v>3284.7040000000006</v>
      </c>
      <c r="BJ29" s="138">
        <v>3650.3730000000005</v>
      </c>
      <c r="BK29" s="138">
        <v>4455.96</v>
      </c>
      <c r="BL29" s="136">
        <v>3197.81</v>
      </c>
      <c r="BM29" s="135">
        <v>2605.9840000000004</v>
      </c>
      <c r="BN29" s="137">
        <v>99.138999999999996</v>
      </c>
      <c r="BO29" s="134">
        <v>4165.3879999999999</v>
      </c>
      <c r="BP29" s="136">
        <v>3175.0580000000004</v>
      </c>
      <c r="BQ29" s="138">
        <v>3520.8465159999996</v>
      </c>
      <c r="BR29" s="138">
        <v>4286.59</v>
      </c>
      <c r="BS29" s="136">
        <v>3081.22</v>
      </c>
      <c r="BT29" s="135">
        <v>2509.3454800000004</v>
      </c>
      <c r="BU29" s="137">
        <v>83.338470000000001</v>
      </c>
      <c r="BV29" s="139" t="s">
        <v>316</v>
      </c>
      <c r="BW29" s="139" t="s">
        <v>246</v>
      </c>
      <c r="BX29" s="669" t="s">
        <v>320</v>
      </c>
      <c r="BY29" s="691"/>
      <c r="BZ29" s="692"/>
      <c r="CA29" s="693"/>
      <c r="CB29" s="692"/>
      <c r="CC29" s="692"/>
      <c r="CD29" s="693"/>
      <c r="CE29" s="692"/>
      <c r="CF29" s="692"/>
      <c r="CG29" s="693"/>
      <c r="CH29" s="692"/>
      <c r="CI29" s="692"/>
      <c r="CJ29" s="693"/>
      <c r="CK29" s="692"/>
      <c r="CL29" s="692"/>
      <c r="CM29" s="693"/>
      <c r="CN29" s="692"/>
      <c r="CO29" s="692"/>
      <c r="CP29" s="693"/>
      <c r="CQ29" s="692"/>
      <c r="CR29" s="692"/>
      <c r="CS29" s="693"/>
      <c r="CT29" s="692"/>
      <c r="CU29" s="692"/>
      <c r="CV29" s="693"/>
      <c r="CW29" s="692"/>
      <c r="CX29" s="692"/>
      <c r="CY29" s="693"/>
      <c r="CZ29" s="692"/>
      <c r="DA29" s="692"/>
      <c r="DB29" s="693"/>
      <c r="DC29" s="692"/>
      <c r="DD29" s="694"/>
    </row>
    <row r="30" spans="1:108" ht="22" thickBot="1">
      <c r="A30" s="44"/>
      <c r="B30" s="143">
        <f t="shared" si="3"/>
        <v>27</v>
      </c>
      <c r="C30" s="180" t="s">
        <v>323</v>
      </c>
      <c r="D30" s="143" t="s">
        <v>324</v>
      </c>
      <c r="E30" s="143" t="s">
        <v>261</v>
      </c>
      <c r="F30" s="145"/>
      <c r="G30" s="209" t="s">
        <v>325</v>
      </c>
      <c r="H30" s="145">
        <v>750</v>
      </c>
      <c r="I30" s="730"/>
      <c r="J30" s="181" t="s">
        <v>283</v>
      </c>
      <c r="K30" s="111" t="s">
        <v>240</v>
      </c>
      <c r="L30" s="147" t="s">
        <v>326</v>
      </c>
      <c r="M30" s="143" t="s">
        <v>192</v>
      </c>
      <c r="N30" s="147" t="str">
        <f t="shared" si="4"/>
        <v>2557</v>
      </c>
      <c r="O30" s="147">
        <f t="shared" si="0"/>
        <v>5</v>
      </c>
      <c r="P30" s="180" t="s">
        <v>327</v>
      </c>
      <c r="Q30" s="210" t="s">
        <v>328</v>
      </c>
      <c r="R30" s="211" t="s">
        <v>329</v>
      </c>
      <c r="S30" s="151"/>
      <c r="T30" s="152"/>
      <c r="U30" s="153"/>
      <c r="V30" s="212"/>
      <c r="W30" s="213"/>
      <c r="X30" s="155">
        <v>91.49</v>
      </c>
      <c r="Y30" s="121" t="e">
        <f>#REF!</f>
        <v>#REF!</v>
      </c>
      <c r="Z30" s="156">
        <v>94.33142362693394</v>
      </c>
      <c r="AA30" s="152"/>
      <c r="AB30" s="153"/>
      <c r="AC30" s="212"/>
      <c r="AD30" s="212"/>
      <c r="AE30" s="154">
        <v>5.3</v>
      </c>
      <c r="AF30" s="153">
        <v>0</v>
      </c>
      <c r="AG30" s="183">
        <v>2.5053677026958248</v>
      </c>
      <c r="AH30" s="152"/>
      <c r="AI30" s="153"/>
      <c r="AJ30" s="212"/>
      <c r="AK30" s="213"/>
      <c r="AL30" s="155">
        <v>2.44</v>
      </c>
      <c r="AM30" s="153">
        <v>1.6620422582705867</v>
      </c>
      <c r="AN30" s="156">
        <v>0.94743980007910911</v>
      </c>
      <c r="AO30" s="160"/>
      <c r="AP30" s="161"/>
      <c r="AQ30" s="212"/>
      <c r="AR30" s="213"/>
      <c r="AS30" s="163">
        <v>6905.69</v>
      </c>
      <c r="AT30" s="153">
        <v>6864.6203157780155</v>
      </c>
      <c r="AU30" s="164">
        <v>6920.2082208353877</v>
      </c>
      <c r="AV30" s="546"/>
      <c r="AW30" s="546"/>
      <c r="AX30" s="546"/>
      <c r="AY30" s="546"/>
      <c r="AZ30" s="546"/>
      <c r="BA30" s="165"/>
      <c r="BB30" s="166"/>
      <c r="BC30" s="212"/>
      <c r="BD30" s="213"/>
      <c r="BE30" s="168">
        <v>52.13</v>
      </c>
      <c r="BF30" s="154">
        <v>52.442811368395226</v>
      </c>
      <c r="BG30" s="169">
        <v>52.383458075906347</v>
      </c>
      <c r="BH30" s="166"/>
      <c r="BI30" s="168"/>
      <c r="BJ30" s="212"/>
      <c r="BK30" s="213"/>
      <c r="BL30" s="168">
        <v>2576</v>
      </c>
      <c r="BM30" s="154">
        <v>4001.1579479999996</v>
      </c>
      <c r="BN30" s="169">
        <v>5373.4295680000005</v>
      </c>
      <c r="BO30" s="166"/>
      <c r="BP30" s="168"/>
      <c r="BQ30" s="212"/>
      <c r="BR30" s="213"/>
      <c r="BS30" s="168">
        <v>2525.1799999999998</v>
      </c>
      <c r="BT30" s="154">
        <v>3925.9839309999998</v>
      </c>
      <c r="BU30" s="169">
        <v>5278.9965280000006</v>
      </c>
      <c r="BV30" s="171" t="s">
        <v>316</v>
      </c>
      <c r="BW30" s="171" t="s">
        <v>246</v>
      </c>
      <c r="BX30" s="672" t="s">
        <v>324</v>
      </c>
      <c r="BY30" s="683"/>
      <c r="BZ30" s="684"/>
      <c r="CA30" s="685"/>
      <c r="CB30" s="684"/>
      <c r="CC30" s="684"/>
      <c r="CD30" s="685"/>
      <c r="CE30" s="684"/>
      <c r="CF30" s="684"/>
      <c r="CG30" s="685"/>
      <c r="CH30" s="684"/>
      <c r="CI30" s="684"/>
      <c r="CJ30" s="685"/>
      <c r="CK30" s="684"/>
      <c r="CL30" s="684"/>
      <c r="CM30" s="685"/>
      <c r="CN30" s="684"/>
      <c r="CO30" s="684"/>
      <c r="CP30" s="685"/>
      <c r="CQ30" s="684"/>
      <c r="CR30" s="684"/>
      <c r="CS30" s="685"/>
      <c r="CT30" s="684"/>
      <c r="CU30" s="684"/>
      <c r="CV30" s="685"/>
      <c r="CW30" s="684"/>
      <c r="CX30" s="684"/>
      <c r="CY30" s="685"/>
      <c r="CZ30" s="684"/>
      <c r="DA30" s="684"/>
      <c r="DB30" s="685"/>
      <c r="DC30" s="684"/>
      <c r="DD30" s="686"/>
    </row>
    <row r="31" spans="1:108" ht="21">
      <c r="A31" s="44"/>
      <c r="B31" s="82">
        <f t="shared" si="3"/>
        <v>28</v>
      </c>
      <c r="C31" s="172" t="s">
        <v>330</v>
      </c>
      <c r="D31" s="82" t="s">
        <v>331</v>
      </c>
      <c r="E31" s="82" t="s">
        <v>261</v>
      </c>
      <c r="F31" s="84"/>
      <c r="G31" s="82" t="s">
        <v>332</v>
      </c>
      <c r="H31" s="84">
        <v>325</v>
      </c>
      <c r="I31" s="728">
        <f>SUM(H31:H32)</f>
        <v>650</v>
      </c>
      <c r="J31" s="173" t="s">
        <v>263</v>
      </c>
      <c r="K31" s="82" t="s">
        <v>333</v>
      </c>
      <c r="L31" s="86" t="s">
        <v>334</v>
      </c>
      <c r="M31" s="82" t="s">
        <v>192</v>
      </c>
      <c r="N31" s="86" t="str">
        <f t="shared" si="4"/>
        <v>2534</v>
      </c>
      <c r="O31" s="86">
        <f t="shared" si="0"/>
        <v>28</v>
      </c>
      <c r="P31" s="172" t="s">
        <v>335</v>
      </c>
      <c r="Q31" s="88" t="s">
        <v>336</v>
      </c>
      <c r="R31" s="172" t="s">
        <v>337</v>
      </c>
      <c r="S31" s="90"/>
      <c r="T31" s="91">
        <v>77.535921669259579</v>
      </c>
      <c r="U31" s="92">
        <v>87.853519410567586</v>
      </c>
      <c r="V31" s="92">
        <v>88.0444149264478</v>
      </c>
      <c r="W31" s="93">
        <v>93</v>
      </c>
      <c r="X31" s="94">
        <v>88.53</v>
      </c>
      <c r="Y31" s="92" t="e">
        <f>#REF!</f>
        <v>#REF!</v>
      </c>
      <c r="Z31" s="95">
        <v>89.804476218326982</v>
      </c>
      <c r="AA31" s="91">
        <v>11.76153276271717</v>
      </c>
      <c r="AB31" s="92">
        <v>2.3144317573638276</v>
      </c>
      <c r="AC31" s="92">
        <v>9.2744020641305394</v>
      </c>
      <c r="AD31" s="92">
        <v>2.7</v>
      </c>
      <c r="AE31" s="93">
        <v>10.19</v>
      </c>
      <c r="AF31" s="92">
        <v>1.4690804013037499</v>
      </c>
      <c r="AG31" s="214">
        <v>5.9186071391145116</v>
      </c>
      <c r="AH31" s="91">
        <v>1.294554053645026</v>
      </c>
      <c r="AI31" s="92">
        <v>1.5410847724176369</v>
      </c>
      <c r="AJ31" s="92">
        <v>1.5295310879514901</v>
      </c>
      <c r="AK31" s="93">
        <v>2.76</v>
      </c>
      <c r="AL31" s="94">
        <v>0.41</v>
      </c>
      <c r="AM31" s="92">
        <v>0.42283176215640161</v>
      </c>
      <c r="AN31" s="95">
        <v>2.5145172564517098</v>
      </c>
      <c r="AO31" s="99">
        <v>8800.2177089684192</v>
      </c>
      <c r="AP31" s="100">
        <v>8634.4551702364552</v>
      </c>
      <c r="AQ31" s="100">
        <v>8604.1258600762667</v>
      </c>
      <c r="AR31" s="101">
        <v>8748</v>
      </c>
      <c r="AS31" s="102">
        <v>8485.7199999999993</v>
      </c>
      <c r="AT31" s="100">
        <v>8468.5839139864147</v>
      </c>
      <c r="AU31" s="103">
        <v>8484.0188070590939</v>
      </c>
      <c r="AV31" s="544"/>
      <c r="AW31" s="544"/>
      <c r="AX31" s="544"/>
      <c r="AY31" s="544"/>
      <c r="AZ31" s="544"/>
      <c r="BA31" s="104">
        <f>100*3600/AO31</f>
        <v>40.908078857312724</v>
      </c>
      <c r="BB31" s="105">
        <f>100*3600/AP31</f>
        <v>41.693423951165336</v>
      </c>
      <c r="BC31" s="107">
        <v>41.152263374485599</v>
      </c>
      <c r="BD31" s="106">
        <v>42.222732928767684</v>
      </c>
      <c r="BE31" s="107">
        <v>42.42</v>
      </c>
      <c r="BF31" s="106">
        <v>42.510057406579719</v>
      </c>
      <c r="BG31" s="108">
        <v>42.432719271728089</v>
      </c>
      <c r="BH31" s="105">
        <v>2234.3409999999999</v>
      </c>
      <c r="BI31" s="107">
        <v>2265.9209999999998</v>
      </c>
      <c r="BJ31" s="109">
        <v>2132.4879999999998</v>
      </c>
      <c r="BK31" s="109">
        <v>1955.25</v>
      </c>
      <c r="BL31" s="107">
        <v>2096.0500000000002</v>
      </c>
      <c r="BM31" s="106">
        <v>2633.3319999999994</v>
      </c>
      <c r="BN31" s="108">
        <v>2529.3119999999999</v>
      </c>
      <c r="BO31" s="105">
        <v>2188.7025999999996</v>
      </c>
      <c r="BP31" s="107">
        <v>2192.8193999999999</v>
      </c>
      <c r="BQ31" s="109">
        <v>2079.7178999999996</v>
      </c>
      <c r="BR31" s="109">
        <v>1906.89</v>
      </c>
      <c r="BS31" s="107">
        <v>2046.73</v>
      </c>
      <c r="BT31" s="106">
        <v>2575.1014</v>
      </c>
      <c r="BU31" s="108">
        <v>2474.4104000000002</v>
      </c>
      <c r="BV31" s="110" t="s">
        <v>338</v>
      </c>
      <c r="BW31" s="110" t="s">
        <v>339</v>
      </c>
      <c r="BX31" s="664" t="s">
        <v>331</v>
      </c>
      <c r="BY31" s="695"/>
      <c r="BZ31" s="696"/>
      <c r="CA31" s="697"/>
      <c r="CB31" s="696"/>
      <c r="CC31" s="696"/>
      <c r="CD31" s="697"/>
      <c r="CE31" s="696"/>
      <c r="CF31" s="696"/>
      <c r="CG31" s="697"/>
      <c r="CH31" s="696"/>
      <c r="CI31" s="696"/>
      <c r="CJ31" s="697"/>
      <c r="CK31" s="696"/>
      <c r="CL31" s="696"/>
      <c r="CM31" s="697"/>
      <c r="CN31" s="696"/>
      <c r="CO31" s="696"/>
      <c r="CP31" s="697"/>
      <c r="CQ31" s="696"/>
      <c r="CR31" s="696"/>
      <c r="CS31" s="697"/>
      <c r="CT31" s="696"/>
      <c r="CU31" s="696"/>
      <c r="CV31" s="697"/>
      <c r="CW31" s="696"/>
      <c r="CX31" s="696"/>
      <c r="CY31" s="697"/>
      <c r="CZ31" s="696"/>
      <c r="DA31" s="696"/>
      <c r="DB31" s="697"/>
      <c r="DC31" s="696"/>
      <c r="DD31" s="698"/>
    </row>
    <row r="32" spans="1:108" ht="22" thickBot="1">
      <c r="A32" s="44"/>
      <c r="B32" s="143">
        <f t="shared" si="3"/>
        <v>29</v>
      </c>
      <c r="C32" s="180" t="s">
        <v>340</v>
      </c>
      <c r="D32" s="143" t="s">
        <v>341</v>
      </c>
      <c r="E32" s="143" t="s">
        <v>261</v>
      </c>
      <c r="F32" s="145"/>
      <c r="G32" s="143" t="s">
        <v>332</v>
      </c>
      <c r="H32" s="145">
        <v>325</v>
      </c>
      <c r="I32" s="730"/>
      <c r="J32" s="181" t="s">
        <v>263</v>
      </c>
      <c r="K32" s="143" t="s">
        <v>333</v>
      </c>
      <c r="L32" s="147" t="s">
        <v>342</v>
      </c>
      <c r="M32" s="143" t="s">
        <v>192</v>
      </c>
      <c r="N32" s="147" t="str">
        <f t="shared" si="4"/>
        <v>2536</v>
      </c>
      <c r="O32" s="147">
        <f t="shared" si="0"/>
        <v>26</v>
      </c>
      <c r="P32" s="180" t="s">
        <v>335</v>
      </c>
      <c r="Q32" s="149" t="s">
        <v>336</v>
      </c>
      <c r="R32" s="180" t="s">
        <v>337</v>
      </c>
      <c r="S32" s="151"/>
      <c r="T32" s="152">
        <v>87.112929776457548</v>
      </c>
      <c r="U32" s="153">
        <v>84.200549982106097</v>
      </c>
      <c r="V32" s="153">
        <v>82.481619863525907</v>
      </c>
      <c r="W32" s="154">
        <v>97.99</v>
      </c>
      <c r="X32" s="155">
        <v>96.54</v>
      </c>
      <c r="Y32" s="153" t="e">
        <f>#REF!</f>
        <v>#REF!</v>
      </c>
      <c r="Z32" s="156">
        <v>96.209244509310921</v>
      </c>
      <c r="AA32" s="152">
        <v>3.7630909967266133</v>
      </c>
      <c r="AB32" s="153">
        <v>5.8585237330592479</v>
      </c>
      <c r="AC32" s="153">
        <v>10.3550155905117</v>
      </c>
      <c r="AD32" s="153">
        <v>0</v>
      </c>
      <c r="AE32" s="154">
        <v>1.59</v>
      </c>
      <c r="AF32" s="153">
        <v>6.2353656191337912</v>
      </c>
      <c r="AG32" s="183">
        <v>1.5028460116401063</v>
      </c>
      <c r="AH32" s="152">
        <v>1.4898059518605296</v>
      </c>
      <c r="AI32" s="153">
        <v>1.960565584269202</v>
      </c>
      <c r="AJ32" s="153">
        <v>3.7747040974458499</v>
      </c>
      <c r="AK32" s="154">
        <v>1.02</v>
      </c>
      <c r="AL32" s="155">
        <v>0.53</v>
      </c>
      <c r="AM32" s="153">
        <v>0.79528535855618676</v>
      </c>
      <c r="AN32" s="156">
        <v>1.6057217643624344</v>
      </c>
      <c r="AO32" s="160">
        <v>8739.5441013040108</v>
      </c>
      <c r="AP32" s="161">
        <v>8808.2063606347856</v>
      </c>
      <c r="AQ32" s="161">
        <v>8702.5245507261516</v>
      </c>
      <c r="AR32" s="162">
        <v>8691</v>
      </c>
      <c r="AS32" s="163">
        <v>8555.94</v>
      </c>
      <c r="AT32" s="161">
        <v>8482.1069246654442</v>
      </c>
      <c r="AU32" s="164">
        <v>8484.2962758218819</v>
      </c>
      <c r="AV32" s="546"/>
      <c r="AW32" s="546"/>
      <c r="AX32" s="546"/>
      <c r="AY32" s="546"/>
      <c r="AZ32" s="546"/>
      <c r="BA32" s="165">
        <f>100*3600/AO32</f>
        <v>41.19208002466457</v>
      </c>
      <c r="BB32" s="166">
        <f>100*3600/AP32</f>
        <v>40.870977048050868</v>
      </c>
      <c r="BC32" s="168">
        <v>41.422160856057992</v>
      </c>
      <c r="BD32" s="167">
        <v>42.090980183242323</v>
      </c>
      <c r="BE32" s="168">
        <v>42.08</v>
      </c>
      <c r="BF32" s="167">
        <v>42.442283684156607</v>
      </c>
      <c r="BG32" s="169">
        <v>42.431331560392316</v>
      </c>
      <c r="BH32" s="166">
        <v>2536.6499999999996</v>
      </c>
      <c r="BI32" s="168">
        <v>2171.8109999999997</v>
      </c>
      <c r="BJ32" s="170">
        <v>1888.7060000000001</v>
      </c>
      <c r="BK32" s="170">
        <v>1692.33</v>
      </c>
      <c r="BL32" s="168">
        <v>2267.37</v>
      </c>
      <c r="BM32" s="167">
        <v>2459.518</v>
      </c>
      <c r="BN32" s="169">
        <v>2662.9290000000001</v>
      </c>
      <c r="BO32" s="166">
        <v>2487.5925999999999</v>
      </c>
      <c r="BP32" s="168">
        <v>2125.3557000000001</v>
      </c>
      <c r="BQ32" s="170">
        <v>1845.3355999999999</v>
      </c>
      <c r="BR32" s="170">
        <v>1654.66</v>
      </c>
      <c r="BS32" s="168">
        <v>2218.23</v>
      </c>
      <c r="BT32" s="167">
        <v>2409.4032000000002</v>
      </c>
      <c r="BU32" s="169">
        <v>2609.4216000000001</v>
      </c>
      <c r="BV32" s="171" t="s">
        <v>338</v>
      </c>
      <c r="BW32" s="171" t="s">
        <v>339</v>
      </c>
      <c r="BX32" s="672" t="s">
        <v>341</v>
      </c>
      <c r="BY32" s="683"/>
      <c r="BZ32" s="684"/>
      <c r="CA32" s="685"/>
      <c r="CB32" s="684"/>
      <c r="CC32" s="684"/>
      <c r="CD32" s="685"/>
      <c r="CE32" s="684"/>
      <c r="CF32" s="684"/>
      <c r="CG32" s="685"/>
      <c r="CH32" s="684"/>
      <c r="CI32" s="684"/>
      <c r="CJ32" s="685"/>
      <c r="CK32" s="684"/>
      <c r="CL32" s="684"/>
      <c r="CM32" s="685"/>
      <c r="CN32" s="684"/>
      <c r="CO32" s="684"/>
      <c r="CP32" s="685"/>
      <c r="CQ32" s="684"/>
      <c r="CR32" s="684"/>
      <c r="CS32" s="685"/>
      <c r="CT32" s="684"/>
      <c r="CU32" s="684"/>
      <c r="CV32" s="685"/>
      <c r="CW32" s="684"/>
      <c r="CX32" s="684"/>
      <c r="CY32" s="685"/>
      <c r="CZ32" s="684"/>
      <c r="DA32" s="684"/>
      <c r="DB32" s="685"/>
      <c r="DC32" s="684"/>
      <c r="DD32" s="686"/>
    </row>
    <row r="33" spans="1:108" ht="21">
      <c r="A33" s="44"/>
      <c r="B33" s="82">
        <f t="shared" si="3"/>
        <v>30</v>
      </c>
      <c r="C33" s="172" t="s">
        <v>343</v>
      </c>
      <c r="D33" s="82" t="s">
        <v>344</v>
      </c>
      <c r="E33" s="82" t="s">
        <v>261</v>
      </c>
      <c r="F33" s="84"/>
      <c r="G33" s="82" t="s">
        <v>345</v>
      </c>
      <c r="H33" s="84">
        <v>670</v>
      </c>
      <c r="I33" s="728">
        <f>SUM(H33+H36)</f>
        <v>1084</v>
      </c>
      <c r="J33" s="173" t="s">
        <v>283</v>
      </c>
      <c r="K33" s="111" t="s">
        <v>284</v>
      </c>
      <c r="L33" s="174" t="s">
        <v>346</v>
      </c>
      <c r="M33" s="215" t="s">
        <v>192</v>
      </c>
      <c r="N33" s="174" t="str">
        <f t="shared" si="4"/>
        <v>2553</v>
      </c>
      <c r="O33" s="86">
        <f t="shared" si="0"/>
        <v>9</v>
      </c>
      <c r="P33" s="172" t="s">
        <v>347</v>
      </c>
      <c r="Q33" s="88" t="s">
        <v>348</v>
      </c>
      <c r="R33" s="89" t="s">
        <v>349</v>
      </c>
      <c r="S33" s="90"/>
      <c r="T33" s="216"/>
      <c r="U33" s="216"/>
      <c r="V33" s="92">
        <v>96.332416025866394</v>
      </c>
      <c r="W33" s="93">
        <v>88.51</v>
      </c>
      <c r="X33" s="94">
        <v>87.64</v>
      </c>
      <c r="Y33" s="92" t="e">
        <f>#REF!</f>
        <v>#REF!</v>
      </c>
      <c r="Z33" s="95">
        <v>84.703319449081675</v>
      </c>
      <c r="AA33" s="216"/>
      <c r="AB33" s="216"/>
      <c r="AC33" s="92">
        <v>1.57114809745318</v>
      </c>
      <c r="AD33" s="92">
        <v>7.35</v>
      </c>
      <c r="AE33" s="93">
        <v>4.55</v>
      </c>
      <c r="AF33" s="92">
        <v>2.0610307679489184</v>
      </c>
      <c r="AG33" s="214">
        <v>12.493904486403761</v>
      </c>
      <c r="AH33" s="216"/>
      <c r="AI33" s="216"/>
      <c r="AJ33" s="92">
        <v>2.0558353535780798</v>
      </c>
      <c r="AK33" s="93">
        <v>0.81</v>
      </c>
      <c r="AL33" s="94">
        <v>5.66</v>
      </c>
      <c r="AM33" s="92">
        <v>1.6812190152286943</v>
      </c>
      <c r="AN33" s="95">
        <v>1.6308156106586318</v>
      </c>
      <c r="AO33" s="217"/>
      <c r="AP33" s="217"/>
      <c r="AQ33" s="100">
        <v>7240.7803322763684</v>
      </c>
      <c r="AR33" s="101">
        <v>7349</v>
      </c>
      <c r="AS33" s="102">
        <v>7189.84</v>
      </c>
      <c r="AT33" s="100">
        <v>6910.5137882111549</v>
      </c>
      <c r="AU33" s="103">
        <v>7098.6817659219505</v>
      </c>
      <c r="AV33" s="544"/>
      <c r="AW33" s="544"/>
      <c r="AX33" s="544"/>
      <c r="AY33" s="544"/>
      <c r="AZ33" s="544"/>
      <c r="BA33" s="216"/>
      <c r="BB33" s="216"/>
      <c r="BC33" s="107">
        <v>48.986256633555584</v>
      </c>
      <c r="BD33" s="106">
        <v>49.813454483207927</v>
      </c>
      <c r="BE33" s="107">
        <v>50.07</v>
      </c>
      <c r="BF33" s="106">
        <v>52.094532963689971</v>
      </c>
      <c r="BG33" s="108">
        <v>50.713639547024322</v>
      </c>
      <c r="BH33" s="218"/>
      <c r="BI33" s="195"/>
      <c r="BJ33" s="109">
        <v>4572.0046549999997</v>
      </c>
      <c r="BK33" s="109">
        <v>4327.24</v>
      </c>
      <c r="BL33" s="107">
        <v>4391.8999999999996</v>
      </c>
      <c r="BM33" s="106">
        <v>5311.5673999999999</v>
      </c>
      <c r="BN33" s="108">
        <v>4751.099205355401</v>
      </c>
      <c r="BO33" s="195"/>
      <c r="BP33" s="195"/>
      <c r="BQ33" s="109">
        <v>4463.8993119999996</v>
      </c>
      <c r="BR33" s="109">
        <v>4224.6400000000003</v>
      </c>
      <c r="BS33" s="107">
        <v>4289.1899999999996</v>
      </c>
      <c r="BT33" s="106">
        <v>5195.3764000000001</v>
      </c>
      <c r="BU33" s="108">
        <v>4639.8310999999994</v>
      </c>
      <c r="BV33" s="110" t="s">
        <v>350</v>
      </c>
      <c r="BW33" s="110" t="s">
        <v>289</v>
      </c>
      <c r="BX33" s="664" t="s">
        <v>344</v>
      </c>
      <c r="BY33" s="695"/>
      <c r="BZ33" s="696"/>
      <c r="CA33" s="697"/>
      <c r="CB33" s="696"/>
      <c r="CC33" s="696"/>
      <c r="CD33" s="697"/>
      <c r="CE33" s="696"/>
      <c r="CF33" s="696"/>
      <c r="CG33" s="697"/>
      <c r="CH33" s="696"/>
      <c r="CI33" s="696"/>
      <c r="CJ33" s="697"/>
      <c r="CK33" s="696"/>
      <c r="CL33" s="696"/>
      <c r="CM33" s="697"/>
      <c r="CN33" s="696"/>
      <c r="CO33" s="696"/>
      <c r="CP33" s="697"/>
      <c r="CQ33" s="696"/>
      <c r="CR33" s="696"/>
      <c r="CS33" s="697"/>
      <c r="CT33" s="696"/>
      <c r="CU33" s="696"/>
      <c r="CV33" s="697"/>
      <c r="CW33" s="696"/>
      <c r="CX33" s="696"/>
      <c r="CY33" s="697"/>
      <c r="CZ33" s="696"/>
      <c r="DA33" s="696"/>
      <c r="DB33" s="697"/>
      <c r="DC33" s="696"/>
      <c r="DD33" s="698"/>
    </row>
    <row r="34" spans="1:108" ht="21">
      <c r="A34" s="44"/>
      <c r="B34" s="111">
        <f t="shared" si="3"/>
        <v>31</v>
      </c>
      <c r="C34" s="177" t="s">
        <v>351</v>
      </c>
      <c r="D34" s="111" t="s">
        <v>352</v>
      </c>
      <c r="E34" s="111" t="s">
        <v>261</v>
      </c>
      <c r="F34" s="113"/>
      <c r="G34" s="111" t="s">
        <v>353</v>
      </c>
      <c r="H34" s="113"/>
      <c r="I34" s="729"/>
      <c r="J34" s="178" t="s">
        <v>283</v>
      </c>
      <c r="K34" s="111" t="s">
        <v>354</v>
      </c>
      <c r="L34" s="179"/>
      <c r="M34" s="219" t="s">
        <v>192</v>
      </c>
      <c r="N34" s="179" t="str">
        <f t="shared" si="4"/>
        <v/>
      </c>
      <c r="O34" s="115" t="e">
        <f t="shared" si="0"/>
        <v>#VALUE!</v>
      </c>
      <c r="P34" s="177"/>
      <c r="Q34" s="117"/>
      <c r="R34" s="118"/>
      <c r="S34" s="119"/>
      <c r="T34" s="220"/>
      <c r="U34" s="220"/>
      <c r="V34" s="221"/>
      <c r="W34" s="222"/>
      <c r="X34" s="123"/>
      <c r="Y34" s="221"/>
      <c r="Z34" s="124"/>
      <c r="AA34" s="220"/>
      <c r="AB34" s="220"/>
      <c r="AC34" s="221"/>
      <c r="AD34" s="222"/>
      <c r="AE34" s="122"/>
      <c r="AF34" s="223"/>
      <c r="AG34" s="140"/>
      <c r="AH34" s="220"/>
      <c r="AI34" s="220"/>
      <c r="AJ34" s="221"/>
      <c r="AK34" s="222"/>
      <c r="AL34" s="123"/>
      <c r="AM34" s="221"/>
      <c r="AN34" s="124"/>
      <c r="AO34" s="224"/>
      <c r="AP34" s="224"/>
      <c r="AQ34" s="221"/>
      <c r="AR34" s="222"/>
      <c r="AS34" s="131"/>
      <c r="AT34" s="221"/>
      <c r="AU34" s="132"/>
      <c r="AV34" s="545"/>
      <c r="AW34" s="545"/>
      <c r="AX34" s="545"/>
      <c r="AY34" s="545"/>
      <c r="AZ34" s="545"/>
      <c r="BA34" s="220"/>
      <c r="BB34" s="220"/>
      <c r="BC34" s="221"/>
      <c r="BD34" s="222"/>
      <c r="BE34" s="136"/>
      <c r="BF34" s="222"/>
      <c r="BG34" s="137"/>
      <c r="BH34" s="225"/>
      <c r="BI34" s="205"/>
      <c r="BJ34" s="221"/>
      <c r="BK34" s="222"/>
      <c r="BL34" s="136"/>
      <c r="BM34" s="222"/>
      <c r="BN34" s="137"/>
      <c r="BO34" s="205"/>
      <c r="BP34" s="205"/>
      <c r="BQ34" s="221"/>
      <c r="BR34" s="222"/>
      <c r="BS34" s="136"/>
      <c r="BT34" s="222"/>
      <c r="BU34" s="137"/>
      <c r="BV34" s="139" t="s">
        <v>350</v>
      </c>
      <c r="BW34" s="139" t="s">
        <v>289</v>
      </c>
      <c r="BX34" s="669" t="s">
        <v>848</v>
      </c>
      <c r="BY34" s="691"/>
      <c r="BZ34" s="692"/>
      <c r="CA34" s="693"/>
      <c r="CB34" s="692"/>
      <c r="CC34" s="692"/>
      <c r="CD34" s="693"/>
      <c r="CE34" s="692"/>
      <c r="CF34" s="692"/>
      <c r="CG34" s="693"/>
      <c r="CH34" s="692"/>
      <c r="CI34" s="692"/>
      <c r="CJ34" s="693"/>
      <c r="CK34" s="692"/>
      <c r="CL34" s="692"/>
      <c r="CM34" s="693"/>
      <c r="CN34" s="692"/>
      <c r="CO34" s="692"/>
      <c r="CP34" s="693"/>
      <c r="CQ34" s="692"/>
      <c r="CR34" s="692"/>
      <c r="CS34" s="693"/>
      <c r="CT34" s="692"/>
      <c r="CU34" s="692"/>
      <c r="CV34" s="693"/>
      <c r="CW34" s="692"/>
      <c r="CX34" s="692"/>
      <c r="CY34" s="693"/>
      <c r="CZ34" s="692"/>
      <c r="DA34" s="692"/>
      <c r="DB34" s="693"/>
      <c r="DC34" s="692"/>
      <c r="DD34" s="694"/>
    </row>
    <row r="35" spans="1:108" ht="21">
      <c r="A35" s="44"/>
      <c r="B35" s="111">
        <f>B33+1</f>
        <v>31</v>
      </c>
      <c r="C35" s="177" t="s">
        <v>355</v>
      </c>
      <c r="D35" s="111" t="s">
        <v>356</v>
      </c>
      <c r="E35" s="111" t="s">
        <v>261</v>
      </c>
      <c r="F35" s="113"/>
      <c r="G35" s="111" t="s">
        <v>357</v>
      </c>
      <c r="H35" s="113">
        <v>414</v>
      </c>
      <c r="I35" s="729"/>
      <c r="J35" s="178" t="s">
        <v>283</v>
      </c>
      <c r="K35" s="111" t="s">
        <v>284</v>
      </c>
      <c r="L35" s="179" t="s">
        <v>358</v>
      </c>
      <c r="M35" s="219" t="s">
        <v>192</v>
      </c>
      <c r="N35" s="179" t="str">
        <f t="shared" si="4"/>
        <v>2559</v>
      </c>
      <c r="O35" s="115">
        <f t="shared" si="0"/>
        <v>3</v>
      </c>
      <c r="P35" s="177" t="s">
        <v>359</v>
      </c>
      <c r="Q35" s="117"/>
      <c r="R35" s="118"/>
      <c r="S35" s="119"/>
      <c r="T35" s="220"/>
      <c r="U35" s="220"/>
      <c r="V35" s="221"/>
      <c r="W35" s="221"/>
      <c r="X35" s="221"/>
      <c r="Y35" s="221"/>
      <c r="Z35" s="124">
        <v>88.208138433772746</v>
      </c>
      <c r="AA35" s="220"/>
      <c r="AB35" s="220"/>
      <c r="AC35" s="221"/>
      <c r="AD35" s="221"/>
      <c r="AE35" s="221"/>
      <c r="AF35" s="221"/>
      <c r="AG35" s="124">
        <v>6.713423295454545</v>
      </c>
      <c r="AH35" s="220"/>
      <c r="AI35" s="220"/>
      <c r="AJ35" s="221"/>
      <c r="AK35" s="221"/>
      <c r="AL35" s="222"/>
      <c r="AM35" s="221"/>
      <c r="AN35" s="124">
        <v>4.8417771464646435</v>
      </c>
      <c r="AO35" s="224"/>
      <c r="AP35" s="224"/>
      <c r="AQ35" s="221"/>
      <c r="AR35" s="221"/>
      <c r="AS35" s="222"/>
      <c r="AT35" s="221"/>
      <c r="AU35" s="132">
        <v>6699.0854052051272</v>
      </c>
      <c r="AV35" s="545"/>
      <c r="AW35" s="545"/>
      <c r="AX35" s="545"/>
      <c r="AY35" s="545"/>
      <c r="AZ35" s="545"/>
      <c r="BA35" s="220"/>
      <c r="BB35" s="220"/>
      <c r="BC35" s="221"/>
      <c r="BD35" s="221"/>
      <c r="BE35" s="224"/>
      <c r="BF35" s="221"/>
      <c r="BG35" s="137">
        <v>53.738677231414805</v>
      </c>
      <c r="BH35" s="225"/>
      <c r="BI35" s="205"/>
      <c r="BJ35" s="221"/>
      <c r="BK35" s="221"/>
      <c r="BL35" s="224"/>
      <c r="BM35" s="221"/>
      <c r="BN35" s="137">
        <v>2957.7392999999997</v>
      </c>
      <c r="BO35" s="205"/>
      <c r="BP35" s="205"/>
      <c r="BQ35" s="221"/>
      <c r="BR35" s="221"/>
      <c r="BS35" s="221"/>
      <c r="BT35" s="221"/>
      <c r="BU35" s="137">
        <v>2860.7240999999999</v>
      </c>
      <c r="BV35" s="139" t="s">
        <v>350</v>
      </c>
      <c r="BW35" s="139" t="s">
        <v>289</v>
      </c>
      <c r="BX35" s="669" t="s">
        <v>356</v>
      </c>
      <c r="BY35" s="657"/>
      <c r="BZ35" s="570"/>
      <c r="CA35" s="658"/>
      <c r="CB35" s="570"/>
      <c r="CC35" s="570"/>
      <c r="CD35" s="658"/>
      <c r="CE35" s="570"/>
      <c r="CF35" s="570"/>
      <c r="CG35" s="658"/>
      <c r="CH35" s="570"/>
      <c r="CI35" s="570"/>
      <c r="CJ35" s="658"/>
      <c r="CK35" s="570"/>
      <c r="CL35" s="570"/>
      <c r="CM35" s="658"/>
      <c r="CN35" s="570"/>
      <c r="CO35" s="570"/>
      <c r="CP35" s="658"/>
      <c r="CQ35" s="570"/>
      <c r="CR35" s="570"/>
      <c r="CS35" s="658"/>
      <c r="CT35" s="570"/>
      <c r="CU35" s="570"/>
      <c r="CV35" s="658"/>
      <c r="CW35" s="570"/>
      <c r="CX35" s="570"/>
      <c r="CY35" s="658"/>
      <c r="CZ35" s="570"/>
      <c r="DA35" s="570"/>
      <c r="DB35" s="658"/>
      <c r="DC35" s="570"/>
      <c r="DD35" s="659"/>
    </row>
    <row r="36" spans="1:108" ht="22" thickBot="1">
      <c r="A36" s="44"/>
      <c r="B36" s="143">
        <f>B35+1</f>
        <v>32</v>
      </c>
      <c r="C36" s="180" t="s">
        <v>360</v>
      </c>
      <c r="D36" s="143" t="s">
        <v>361</v>
      </c>
      <c r="E36" s="143" t="s">
        <v>261</v>
      </c>
      <c r="F36" s="145"/>
      <c r="G36" s="143" t="s">
        <v>357</v>
      </c>
      <c r="H36" s="145">
        <v>414</v>
      </c>
      <c r="I36" s="730"/>
      <c r="J36" s="181" t="s">
        <v>283</v>
      </c>
      <c r="K36" s="111" t="s">
        <v>284</v>
      </c>
      <c r="L36" s="226" t="s">
        <v>358</v>
      </c>
      <c r="M36" s="227" t="s">
        <v>192</v>
      </c>
      <c r="N36" s="226" t="str">
        <f t="shared" si="4"/>
        <v>2559</v>
      </c>
      <c r="O36" s="147">
        <f t="shared" si="0"/>
        <v>3</v>
      </c>
      <c r="P36" s="180" t="s">
        <v>359</v>
      </c>
      <c r="Q36" s="149"/>
      <c r="R36" s="150"/>
      <c r="S36" s="151"/>
      <c r="T36" s="182"/>
      <c r="U36" s="182"/>
      <c r="V36" s="228"/>
      <c r="W36" s="228"/>
      <c r="X36" s="228"/>
      <c r="Y36" s="228"/>
      <c r="Z36" s="156">
        <v>88.773896217293185</v>
      </c>
      <c r="AA36" s="182"/>
      <c r="AB36" s="182"/>
      <c r="AC36" s="228"/>
      <c r="AD36" s="228"/>
      <c r="AE36" s="228"/>
      <c r="AF36" s="228"/>
      <c r="AG36" s="183">
        <v>6.6424005681818175</v>
      </c>
      <c r="AH36" s="182"/>
      <c r="AI36" s="182"/>
      <c r="AJ36" s="228"/>
      <c r="AK36" s="228"/>
      <c r="AL36" s="229"/>
      <c r="AM36" s="228"/>
      <c r="AN36" s="156">
        <v>4.5428898358585892</v>
      </c>
      <c r="AO36" s="184"/>
      <c r="AP36" s="184"/>
      <c r="AQ36" s="228"/>
      <c r="AR36" s="228"/>
      <c r="AS36" s="229"/>
      <c r="AT36" s="228"/>
      <c r="AU36" s="164">
        <v>6696.2517555418544</v>
      </c>
      <c r="AV36" s="546"/>
      <c r="AW36" s="546"/>
      <c r="AX36" s="546"/>
      <c r="AY36" s="546"/>
      <c r="AZ36" s="546"/>
      <c r="BA36" s="182"/>
      <c r="BB36" s="182"/>
      <c r="BC36" s="228"/>
      <c r="BD36" s="228"/>
      <c r="BE36" s="184"/>
      <c r="BF36" s="228"/>
      <c r="BG36" s="169">
        <v>53.761417801841496</v>
      </c>
      <c r="BH36" s="185"/>
      <c r="BI36" s="186"/>
      <c r="BJ36" s="228"/>
      <c r="BK36" s="228"/>
      <c r="BL36" s="184"/>
      <c r="BM36" s="228"/>
      <c r="BN36" s="169">
        <v>2942.0162999999993</v>
      </c>
      <c r="BO36" s="186"/>
      <c r="BP36" s="186"/>
      <c r="BQ36" s="228"/>
      <c r="BR36" s="228"/>
      <c r="BS36" s="228"/>
      <c r="BT36" s="228"/>
      <c r="BU36" s="169">
        <v>2850.7673999999997</v>
      </c>
      <c r="BV36" s="171" t="s">
        <v>350</v>
      </c>
      <c r="BW36" s="171" t="s">
        <v>289</v>
      </c>
      <c r="BX36" s="672" t="s">
        <v>361</v>
      </c>
      <c r="BY36" s="646"/>
      <c r="BZ36" s="647"/>
      <c r="CA36" s="648"/>
      <c r="CB36" s="647"/>
      <c r="CC36" s="647"/>
      <c r="CD36" s="648"/>
      <c r="CE36" s="647"/>
      <c r="CF36" s="647"/>
      <c r="CG36" s="648"/>
      <c r="CH36" s="647"/>
      <c r="CI36" s="647"/>
      <c r="CJ36" s="648"/>
      <c r="CK36" s="647"/>
      <c r="CL36" s="647"/>
      <c r="CM36" s="648"/>
      <c r="CN36" s="647"/>
      <c r="CO36" s="647"/>
      <c r="CP36" s="648"/>
      <c r="CQ36" s="647"/>
      <c r="CR36" s="647"/>
      <c r="CS36" s="648"/>
      <c r="CT36" s="647"/>
      <c r="CU36" s="647"/>
      <c r="CV36" s="648"/>
      <c r="CW36" s="647"/>
      <c r="CX36" s="647"/>
      <c r="CY36" s="648"/>
      <c r="CZ36" s="647"/>
      <c r="DA36" s="647"/>
      <c r="DB36" s="648"/>
      <c r="DC36" s="647"/>
      <c r="DD36" s="649"/>
    </row>
    <row r="37" spans="1:108" ht="21">
      <c r="A37" s="44"/>
      <c r="B37" s="82">
        <f t="shared" si="3"/>
        <v>33</v>
      </c>
      <c r="C37" s="172" t="s">
        <v>362</v>
      </c>
      <c r="D37" s="82" t="s">
        <v>363</v>
      </c>
      <c r="E37" s="82" t="s">
        <v>261</v>
      </c>
      <c r="F37" s="84"/>
      <c r="G37" s="82" t="s">
        <v>275</v>
      </c>
      <c r="H37" s="84">
        <v>710</v>
      </c>
      <c r="I37" s="728">
        <f>SUM(H37:H39)</f>
        <v>1476</v>
      </c>
      <c r="J37" s="173" t="s">
        <v>263</v>
      </c>
      <c r="K37" s="82" t="s">
        <v>364</v>
      </c>
      <c r="L37" s="86" t="s">
        <v>365</v>
      </c>
      <c r="M37" s="82" t="s">
        <v>192</v>
      </c>
      <c r="N37" s="86" t="str">
        <f t="shared" si="4"/>
        <v>2551</v>
      </c>
      <c r="O37" s="86">
        <f t="shared" si="0"/>
        <v>11</v>
      </c>
      <c r="P37" s="172" t="s">
        <v>327</v>
      </c>
      <c r="Q37" s="88" t="s">
        <v>366</v>
      </c>
      <c r="R37" s="89" t="s">
        <v>367</v>
      </c>
      <c r="S37" s="90"/>
      <c r="T37" s="216"/>
      <c r="U37" s="92">
        <v>90.07005051012807</v>
      </c>
      <c r="V37" s="92">
        <v>96.332913954960006</v>
      </c>
      <c r="W37" s="93">
        <v>85.91</v>
      </c>
      <c r="X37" s="94">
        <v>79.87</v>
      </c>
      <c r="Y37" s="92" t="e">
        <f>#REF!</f>
        <v>#REF!</v>
      </c>
      <c r="Z37" s="95">
        <v>89.625433890117876</v>
      </c>
      <c r="AA37" s="216"/>
      <c r="AB37" s="96">
        <v>0</v>
      </c>
      <c r="AC37" s="92">
        <v>1.1274240800155</v>
      </c>
      <c r="AD37" s="92">
        <v>7.46</v>
      </c>
      <c r="AE37" s="93">
        <v>3.01</v>
      </c>
      <c r="AF37" s="92">
        <v>1.3815254161208841</v>
      </c>
      <c r="AG37" s="214">
        <v>7.4911611167269756</v>
      </c>
      <c r="AH37" s="216"/>
      <c r="AI37" s="92">
        <v>6.6782436611820746</v>
      </c>
      <c r="AJ37" s="92">
        <v>0.859759946185363</v>
      </c>
      <c r="AK37" s="93">
        <v>2.4300000000000002</v>
      </c>
      <c r="AL37" s="94">
        <v>12.74</v>
      </c>
      <c r="AM37" s="92">
        <v>4.2910193788485307</v>
      </c>
      <c r="AN37" s="95">
        <v>1.6492554502377388</v>
      </c>
      <c r="AO37" s="217"/>
      <c r="AP37" s="100">
        <v>7006.8899555663183</v>
      </c>
      <c r="AQ37" s="100">
        <v>7021.6257307119822</v>
      </c>
      <c r="AR37" s="101">
        <v>7156</v>
      </c>
      <c r="AS37" s="102">
        <v>7337.71</v>
      </c>
      <c r="AT37" s="100">
        <v>7352.8689090971602</v>
      </c>
      <c r="AU37" s="103">
        <v>7417.7533466838186</v>
      </c>
      <c r="AV37" s="544"/>
      <c r="AW37" s="544"/>
      <c r="AX37" s="544"/>
      <c r="AY37" s="544"/>
      <c r="AZ37" s="544"/>
      <c r="BA37" s="216"/>
      <c r="BB37" s="105">
        <f>100*3600/AP37</f>
        <v>51.378001122168854</v>
      </c>
      <c r="BC37" s="107">
        <v>50.307434320849637</v>
      </c>
      <c r="BD37" s="106">
        <v>50.929523209137592</v>
      </c>
      <c r="BE37" s="107">
        <v>49.06</v>
      </c>
      <c r="BF37" s="106">
        <v>48.960479615051852</v>
      </c>
      <c r="BG37" s="108">
        <v>48.532213395440223</v>
      </c>
      <c r="BH37" s="218"/>
      <c r="BI37" s="107">
        <v>2469.7550700000002</v>
      </c>
      <c r="BJ37" s="109">
        <v>5925.4448999999995</v>
      </c>
      <c r="BK37" s="109">
        <v>5258.89</v>
      </c>
      <c r="BL37" s="107">
        <v>3170.2</v>
      </c>
      <c r="BM37" s="106">
        <v>4112.9371999999994</v>
      </c>
      <c r="BN37" s="108">
        <v>3325.9814200000001</v>
      </c>
      <c r="BO37" s="195"/>
      <c r="BP37" s="107">
        <v>2448.6734999999999</v>
      </c>
      <c r="BQ37" s="109">
        <v>5791.8470000000007</v>
      </c>
      <c r="BR37" s="109">
        <v>5133.16</v>
      </c>
      <c r="BS37" s="107">
        <v>3069.99</v>
      </c>
      <c r="BT37" s="106">
        <v>4002.4316000000003</v>
      </c>
      <c r="BU37" s="108">
        <v>3227.1051040000002</v>
      </c>
      <c r="BV37" s="110" t="s">
        <v>368</v>
      </c>
      <c r="BW37" s="110" t="s">
        <v>196</v>
      </c>
      <c r="BX37" s="664" t="s">
        <v>363</v>
      </c>
      <c r="BY37" s="695"/>
      <c r="BZ37" s="696"/>
      <c r="CA37" s="697"/>
      <c r="CB37" s="696"/>
      <c r="CC37" s="696"/>
      <c r="CD37" s="697"/>
      <c r="CE37" s="696"/>
      <c r="CF37" s="696"/>
      <c r="CG37" s="697"/>
      <c r="CH37" s="696"/>
      <c r="CI37" s="696"/>
      <c r="CJ37" s="697"/>
      <c r="CK37" s="696"/>
      <c r="CL37" s="696"/>
      <c r="CM37" s="697"/>
      <c r="CN37" s="696"/>
      <c r="CO37" s="696"/>
      <c r="CP37" s="697"/>
      <c r="CQ37" s="696"/>
      <c r="CR37" s="696"/>
      <c r="CS37" s="697"/>
      <c r="CT37" s="696"/>
      <c r="CU37" s="696"/>
      <c r="CV37" s="697"/>
      <c r="CW37" s="696"/>
      <c r="CX37" s="696"/>
      <c r="CY37" s="697"/>
      <c r="CZ37" s="696"/>
      <c r="DA37" s="696"/>
      <c r="DB37" s="697"/>
      <c r="DC37" s="696"/>
      <c r="DD37" s="698"/>
    </row>
    <row r="38" spans="1:108" ht="21">
      <c r="A38" s="44"/>
      <c r="B38" s="111">
        <f t="shared" si="3"/>
        <v>34</v>
      </c>
      <c r="C38" s="230" t="s">
        <v>369</v>
      </c>
      <c r="D38" s="231" t="s">
        <v>370</v>
      </c>
      <c r="E38" s="231" t="s">
        <v>261</v>
      </c>
      <c r="F38" s="232"/>
      <c r="G38" s="231" t="s">
        <v>371</v>
      </c>
      <c r="H38" s="232">
        <v>383</v>
      </c>
      <c r="I38" s="729"/>
      <c r="J38" s="178" t="s">
        <v>283</v>
      </c>
      <c r="K38" s="111" t="s">
        <v>364</v>
      </c>
      <c r="L38" s="115" t="s">
        <v>372</v>
      </c>
      <c r="M38" s="111" t="s">
        <v>192</v>
      </c>
      <c r="N38" s="115" t="str">
        <f t="shared" si="4"/>
        <v>2557</v>
      </c>
      <c r="O38" s="115">
        <f t="shared" si="0"/>
        <v>5</v>
      </c>
      <c r="P38" s="177" t="s">
        <v>327</v>
      </c>
      <c r="Q38" s="233" t="s">
        <v>373</v>
      </c>
      <c r="R38" s="118" t="s">
        <v>374</v>
      </c>
      <c r="S38" s="119"/>
      <c r="T38" s="220"/>
      <c r="U38" s="121"/>
      <c r="V38" s="199"/>
      <c r="W38" s="199"/>
      <c r="X38" s="123">
        <v>98.32</v>
      </c>
      <c r="Y38" s="121" t="e">
        <f>#REF!</f>
        <v>#REF!</v>
      </c>
      <c r="Z38" s="124">
        <v>97.154367562283355</v>
      </c>
      <c r="AA38" s="220"/>
      <c r="AB38" s="125"/>
      <c r="AC38" s="199"/>
      <c r="AD38" s="199"/>
      <c r="AE38" s="199"/>
      <c r="AF38" s="121">
        <v>4.5247336377473406</v>
      </c>
      <c r="AG38" s="124">
        <v>1.3627049180327868</v>
      </c>
      <c r="AH38" s="220"/>
      <c r="AI38" s="121"/>
      <c r="AJ38" s="199"/>
      <c r="AK38" s="199"/>
      <c r="AL38" s="123">
        <v>1.68</v>
      </c>
      <c r="AM38" s="121">
        <v>1.5517503805175039</v>
      </c>
      <c r="AN38" s="124">
        <v>1.345059198542806</v>
      </c>
      <c r="AO38" s="224"/>
      <c r="AP38" s="129"/>
      <c r="AQ38" s="199"/>
      <c r="AR38" s="199"/>
      <c r="AS38" s="123">
        <v>6913.14</v>
      </c>
      <c r="AT38" s="121">
        <v>6911.2053647728262</v>
      </c>
      <c r="AU38" s="124">
        <v>6898.4975398918277</v>
      </c>
      <c r="AV38" s="549"/>
      <c r="AW38" s="549"/>
      <c r="AX38" s="549"/>
      <c r="AY38" s="549"/>
      <c r="AZ38" s="549"/>
      <c r="BA38" s="220"/>
      <c r="BB38" s="134"/>
      <c r="BC38" s="199"/>
      <c r="BD38" s="199"/>
      <c r="BE38" s="121">
        <v>52.07</v>
      </c>
      <c r="BF38" s="120">
        <v>52.089320073016431</v>
      </c>
      <c r="BG38" s="124">
        <v>52.185274583956044</v>
      </c>
      <c r="BH38" s="225"/>
      <c r="BI38" s="136"/>
      <c r="BJ38" s="199"/>
      <c r="BK38" s="199"/>
      <c r="BL38" s="121">
        <v>1390.19</v>
      </c>
      <c r="BM38" s="120">
        <v>2952.1665999999996</v>
      </c>
      <c r="BN38" s="124">
        <v>3025.4440999999997</v>
      </c>
      <c r="BO38" s="225"/>
      <c r="BP38" s="136"/>
      <c r="BQ38" s="199"/>
      <c r="BR38" s="199"/>
      <c r="BS38" s="121">
        <v>1364.68</v>
      </c>
      <c r="BT38" s="120">
        <v>2887.8096</v>
      </c>
      <c r="BU38" s="124">
        <v>2956.9393190000001</v>
      </c>
      <c r="BV38" s="139" t="s">
        <v>368</v>
      </c>
      <c r="BW38" s="139" t="s">
        <v>196</v>
      </c>
      <c r="BX38" s="603" t="s">
        <v>370</v>
      </c>
      <c r="BY38" s="657"/>
      <c r="BZ38" s="570"/>
      <c r="CA38" s="658"/>
      <c r="CB38" s="570"/>
      <c r="CC38" s="570"/>
      <c r="CD38" s="658"/>
      <c r="CE38" s="570"/>
      <c r="CF38" s="570"/>
      <c r="CG38" s="658"/>
      <c r="CH38" s="570"/>
      <c r="CI38" s="570"/>
      <c r="CJ38" s="658"/>
      <c r="CK38" s="570"/>
      <c r="CL38" s="570"/>
      <c r="CM38" s="658"/>
      <c r="CN38" s="570"/>
      <c r="CO38" s="570"/>
      <c r="CP38" s="658"/>
      <c r="CQ38" s="570"/>
      <c r="CR38" s="570"/>
      <c r="CS38" s="658"/>
      <c r="CT38" s="570"/>
      <c r="CU38" s="570"/>
      <c r="CV38" s="658"/>
      <c r="CW38" s="570"/>
      <c r="CX38" s="570"/>
      <c r="CY38" s="658"/>
      <c r="CZ38" s="570"/>
      <c r="DA38" s="570"/>
      <c r="DB38" s="658"/>
      <c r="DC38" s="570"/>
      <c r="DD38" s="659"/>
    </row>
    <row r="39" spans="1:108" ht="22" thickBot="1">
      <c r="A39" s="44"/>
      <c r="B39" s="143">
        <f t="shared" si="3"/>
        <v>35</v>
      </c>
      <c r="C39" s="211" t="s">
        <v>375</v>
      </c>
      <c r="D39" s="209" t="s">
        <v>376</v>
      </c>
      <c r="E39" s="209" t="s">
        <v>261</v>
      </c>
      <c r="F39" s="234"/>
      <c r="G39" s="209" t="s">
        <v>371</v>
      </c>
      <c r="H39" s="234">
        <v>383</v>
      </c>
      <c r="I39" s="730"/>
      <c r="J39" s="181" t="s">
        <v>283</v>
      </c>
      <c r="K39" s="143" t="s">
        <v>364</v>
      </c>
      <c r="L39" s="147" t="s">
        <v>372</v>
      </c>
      <c r="M39" s="143" t="s">
        <v>192</v>
      </c>
      <c r="N39" s="147" t="str">
        <f t="shared" si="4"/>
        <v>2557</v>
      </c>
      <c r="O39" s="147">
        <f t="shared" si="0"/>
        <v>5</v>
      </c>
      <c r="P39" s="180" t="s">
        <v>327</v>
      </c>
      <c r="Q39" s="210" t="s">
        <v>373</v>
      </c>
      <c r="R39" s="150" t="s">
        <v>374</v>
      </c>
      <c r="S39" s="151"/>
      <c r="T39" s="182"/>
      <c r="U39" s="153"/>
      <c r="V39" s="212"/>
      <c r="W39" s="212"/>
      <c r="X39" s="155">
        <v>97.46</v>
      </c>
      <c r="Y39" s="121" t="e">
        <f>#REF!</f>
        <v>#REF!</v>
      </c>
      <c r="Z39" s="156">
        <v>98.446227231329686</v>
      </c>
      <c r="AA39" s="182"/>
      <c r="AB39" s="157"/>
      <c r="AC39" s="212"/>
      <c r="AD39" s="212"/>
      <c r="AE39" s="212"/>
      <c r="AF39" s="153">
        <v>2.4720319634703198</v>
      </c>
      <c r="AG39" s="235">
        <v>1.4442926533090505</v>
      </c>
      <c r="AH39" s="182"/>
      <c r="AI39" s="153"/>
      <c r="AJ39" s="212"/>
      <c r="AK39" s="212"/>
      <c r="AL39" s="155">
        <v>2.37</v>
      </c>
      <c r="AM39" s="153">
        <v>2.0848554033485538</v>
      </c>
      <c r="AN39" s="156">
        <v>0.10947935640558595</v>
      </c>
      <c r="AO39" s="184"/>
      <c r="AP39" s="161"/>
      <c r="AQ39" s="212"/>
      <c r="AR39" s="212"/>
      <c r="AS39" s="170">
        <v>6873.67</v>
      </c>
      <c r="AT39" s="153">
        <v>6900.4635723582051</v>
      </c>
      <c r="AU39" s="169">
        <v>6920.3810886944948</v>
      </c>
      <c r="AV39" s="550"/>
      <c r="AW39" s="550"/>
      <c r="AX39" s="550"/>
      <c r="AY39" s="550"/>
      <c r="AZ39" s="550"/>
      <c r="BA39" s="182"/>
      <c r="BB39" s="166"/>
      <c r="BC39" s="212"/>
      <c r="BD39" s="212"/>
      <c r="BE39" s="168">
        <v>52.37</v>
      </c>
      <c r="BF39" s="152">
        <v>52.170406315610983</v>
      </c>
      <c r="BG39" s="169">
        <v>52.020254914012646</v>
      </c>
      <c r="BH39" s="185"/>
      <c r="BI39" s="168"/>
      <c r="BJ39" s="212"/>
      <c r="BK39" s="212"/>
      <c r="BL39" s="168">
        <v>1407.6</v>
      </c>
      <c r="BM39" s="152">
        <v>2979.1697999999997</v>
      </c>
      <c r="BN39" s="169">
        <v>3064.2820999999994</v>
      </c>
      <c r="BO39" s="185"/>
      <c r="BP39" s="168"/>
      <c r="BQ39" s="212"/>
      <c r="BR39" s="212"/>
      <c r="BS39" s="168">
        <v>1381.41</v>
      </c>
      <c r="BT39" s="152">
        <v>2913.5538999999994</v>
      </c>
      <c r="BU39" s="169">
        <v>2994.8643270000002</v>
      </c>
      <c r="BV39" s="171" t="s">
        <v>368</v>
      </c>
      <c r="BW39" s="171" t="s">
        <v>196</v>
      </c>
      <c r="BX39" s="604" t="s">
        <v>376</v>
      </c>
      <c r="BY39" s="646"/>
      <c r="BZ39" s="647"/>
      <c r="CA39" s="648"/>
      <c r="CB39" s="647"/>
      <c r="CC39" s="647"/>
      <c r="CD39" s="648"/>
      <c r="CE39" s="647"/>
      <c r="CF39" s="647"/>
      <c r="CG39" s="648"/>
      <c r="CH39" s="647"/>
      <c r="CI39" s="647"/>
      <c r="CJ39" s="648"/>
      <c r="CK39" s="647"/>
      <c r="CL39" s="647"/>
      <c r="CM39" s="648"/>
      <c r="CN39" s="647"/>
      <c r="CO39" s="647"/>
      <c r="CP39" s="648"/>
      <c r="CQ39" s="647"/>
      <c r="CR39" s="647"/>
      <c r="CS39" s="648"/>
      <c r="CT39" s="647"/>
      <c r="CU39" s="647"/>
      <c r="CV39" s="648"/>
      <c r="CW39" s="647"/>
      <c r="CX39" s="647"/>
      <c r="CY39" s="648"/>
      <c r="CZ39" s="647"/>
      <c r="DA39" s="647"/>
      <c r="DB39" s="648"/>
      <c r="DC39" s="647"/>
      <c r="DD39" s="649"/>
    </row>
    <row r="40" spans="1:108" ht="21">
      <c r="A40" s="44"/>
      <c r="B40" s="82">
        <f t="shared" si="3"/>
        <v>36</v>
      </c>
      <c r="C40" s="172" t="s">
        <v>377</v>
      </c>
      <c r="D40" s="82" t="s">
        <v>378</v>
      </c>
      <c r="E40" s="82" t="s">
        <v>180</v>
      </c>
      <c r="F40" s="84" t="s">
        <v>237</v>
      </c>
      <c r="G40" s="82" t="s">
        <v>379</v>
      </c>
      <c r="H40" s="84">
        <v>0</v>
      </c>
      <c r="I40" s="728">
        <f>SUM(H40:H41)</f>
        <v>0</v>
      </c>
      <c r="J40" s="173" t="s">
        <v>380</v>
      </c>
      <c r="K40" s="82" t="s">
        <v>190</v>
      </c>
      <c r="L40" s="86" t="s">
        <v>381</v>
      </c>
      <c r="M40" s="86" t="s">
        <v>286</v>
      </c>
      <c r="N40" s="86" t="str">
        <f t="shared" si="4"/>
        <v>2544</v>
      </c>
      <c r="O40" s="82">
        <f t="shared" si="0"/>
        <v>18</v>
      </c>
      <c r="P40" s="172" t="s">
        <v>335</v>
      </c>
      <c r="Q40" s="90"/>
      <c r="R40" s="87"/>
      <c r="S40" s="87"/>
      <c r="T40" s="216"/>
      <c r="U40" s="188"/>
      <c r="V40" s="188"/>
      <c r="W40" s="189"/>
      <c r="X40" s="190"/>
      <c r="Y40" s="188"/>
      <c r="Z40" s="191"/>
      <c r="AA40" s="216"/>
      <c r="AB40" s="188"/>
      <c r="AC40" s="188"/>
      <c r="AD40" s="188"/>
      <c r="AE40" s="189"/>
      <c r="AF40" s="188"/>
      <c r="AG40" s="193"/>
      <c r="AH40" s="216"/>
      <c r="AI40" s="188"/>
      <c r="AJ40" s="188"/>
      <c r="AK40" s="189"/>
      <c r="AL40" s="190"/>
      <c r="AM40" s="188"/>
      <c r="AN40" s="191"/>
      <c r="AO40" s="217"/>
      <c r="AP40" s="236"/>
      <c r="AQ40" s="236"/>
      <c r="AR40" s="237"/>
      <c r="AS40" s="238"/>
      <c r="AT40" s="236"/>
      <c r="AU40" s="239"/>
      <c r="AV40" s="551"/>
      <c r="AW40" s="551"/>
      <c r="AX40" s="551"/>
      <c r="AY40" s="551"/>
      <c r="AZ40" s="551"/>
      <c r="BA40" s="240"/>
      <c r="BB40" s="236"/>
      <c r="BC40" s="236"/>
      <c r="BD40" s="237"/>
      <c r="BE40" s="236"/>
      <c r="BF40" s="237"/>
      <c r="BG40" s="239"/>
      <c r="BH40" s="218"/>
      <c r="BI40" s="195"/>
      <c r="BJ40" s="194"/>
      <c r="BK40" s="194"/>
      <c r="BL40" s="195"/>
      <c r="BM40" s="196"/>
      <c r="BN40" s="197"/>
      <c r="BO40" s="218"/>
      <c r="BP40" s="195"/>
      <c r="BQ40" s="194"/>
      <c r="BR40" s="194"/>
      <c r="BS40" s="195"/>
      <c r="BT40" s="196"/>
      <c r="BU40" s="197"/>
      <c r="BV40" s="110" t="s">
        <v>382</v>
      </c>
      <c r="BW40" s="110" t="s">
        <v>196</v>
      </c>
      <c r="BX40" s="664" t="s">
        <v>378</v>
      </c>
      <c r="BY40" s="699"/>
      <c r="BZ40" s="607"/>
      <c r="CA40" s="608"/>
      <c r="CB40" s="605">
        <v>44013</v>
      </c>
      <c r="CC40" s="605">
        <v>44019</v>
      </c>
      <c r="CD40" s="700">
        <v>7</v>
      </c>
      <c r="CE40" s="605">
        <v>44743</v>
      </c>
      <c r="CF40" s="605">
        <v>44753</v>
      </c>
      <c r="CG40" s="606">
        <v>11</v>
      </c>
      <c r="CH40" s="605">
        <v>45108</v>
      </c>
      <c r="CI40" s="605">
        <v>45114</v>
      </c>
      <c r="CJ40" s="606">
        <v>7</v>
      </c>
      <c r="CK40" s="607"/>
      <c r="CL40" s="607"/>
      <c r="CM40" s="608"/>
      <c r="CN40" s="607"/>
      <c r="CO40" s="607"/>
      <c r="CP40" s="608"/>
      <c r="CQ40" s="607"/>
      <c r="CR40" s="607"/>
      <c r="CS40" s="608"/>
      <c r="CT40" s="607"/>
      <c r="CU40" s="607"/>
      <c r="CV40" s="608"/>
      <c r="CW40" s="607"/>
      <c r="CX40" s="607"/>
      <c r="CY40" s="608"/>
      <c r="CZ40" s="607"/>
      <c r="DA40" s="607"/>
      <c r="DB40" s="608"/>
      <c r="DC40" s="607"/>
      <c r="DD40" s="701"/>
    </row>
    <row r="41" spans="1:108" ht="22" thickBot="1">
      <c r="A41" s="44"/>
      <c r="B41" s="143">
        <f t="shared" si="3"/>
        <v>37</v>
      </c>
      <c r="C41" s="180" t="s">
        <v>383</v>
      </c>
      <c r="D41" s="143" t="s">
        <v>384</v>
      </c>
      <c r="E41" s="143" t="s">
        <v>180</v>
      </c>
      <c r="F41" s="145" t="s">
        <v>237</v>
      </c>
      <c r="G41" s="143" t="s">
        <v>379</v>
      </c>
      <c r="H41" s="145">
        <v>0</v>
      </c>
      <c r="I41" s="730"/>
      <c r="J41" s="181" t="s">
        <v>380</v>
      </c>
      <c r="K41" s="143" t="s">
        <v>190</v>
      </c>
      <c r="L41" s="147" t="s">
        <v>385</v>
      </c>
      <c r="M41" s="147" t="s">
        <v>286</v>
      </c>
      <c r="N41" s="147" t="str">
        <f t="shared" si="4"/>
        <v>2544</v>
      </c>
      <c r="O41" s="143">
        <f t="shared" si="0"/>
        <v>18</v>
      </c>
      <c r="P41" s="180" t="s">
        <v>335</v>
      </c>
      <c r="Q41" s="151"/>
      <c r="R41" s="148"/>
      <c r="S41" s="148"/>
      <c r="T41" s="182"/>
      <c r="U41" s="212"/>
      <c r="V41" s="212"/>
      <c r="W41" s="213"/>
      <c r="X41" s="241"/>
      <c r="Y41" s="212"/>
      <c r="Z41" s="242"/>
      <c r="AA41" s="182"/>
      <c r="AB41" s="212"/>
      <c r="AC41" s="212"/>
      <c r="AD41" s="212"/>
      <c r="AE41" s="213"/>
      <c r="AF41" s="212"/>
      <c r="AG41" s="243"/>
      <c r="AH41" s="182"/>
      <c r="AI41" s="212"/>
      <c r="AJ41" s="212"/>
      <c r="AK41" s="213"/>
      <c r="AL41" s="241"/>
      <c r="AM41" s="212"/>
      <c r="AN41" s="242"/>
      <c r="AO41" s="184"/>
      <c r="AP41" s="228"/>
      <c r="AQ41" s="228"/>
      <c r="AR41" s="229"/>
      <c r="AS41" s="244"/>
      <c r="AT41" s="228"/>
      <c r="AU41" s="245"/>
      <c r="AV41" s="552"/>
      <c r="AW41" s="552"/>
      <c r="AX41" s="552"/>
      <c r="AY41" s="552"/>
      <c r="AZ41" s="552"/>
      <c r="BA41" s="246"/>
      <c r="BB41" s="228"/>
      <c r="BC41" s="228"/>
      <c r="BD41" s="229"/>
      <c r="BE41" s="228"/>
      <c r="BF41" s="229"/>
      <c r="BG41" s="245"/>
      <c r="BH41" s="185"/>
      <c r="BI41" s="186"/>
      <c r="BJ41" s="247"/>
      <c r="BK41" s="247"/>
      <c r="BL41" s="186"/>
      <c r="BM41" s="248"/>
      <c r="BN41" s="249"/>
      <c r="BO41" s="185"/>
      <c r="BP41" s="186"/>
      <c r="BQ41" s="247"/>
      <c r="BR41" s="247"/>
      <c r="BS41" s="186"/>
      <c r="BT41" s="248"/>
      <c r="BU41" s="249"/>
      <c r="BV41" s="171" t="s">
        <v>382</v>
      </c>
      <c r="BW41" s="171" t="s">
        <v>196</v>
      </c>
      <c r="BX41" s="672" t="s">
        <v>384</v>
      </c>
      <c r="BY41" s="702"/>
      <c r="BZ41" s="681"/>
      <c r="CA41" s="703"/>
      <c r="CB41" s="679">
        <v>44020</v>
      </c>
      <c r="CC41" s="679">
        <v>44026</v>
      </c>
      <c r="CD41" s="704">
        <v>7</v>
      </c>
      <c r="CE41" s="679">
        <v>44754</v>
      </c>
      <c r="CF41" s="679">
        <v>44764</v>
      </c>
      <c r="CG41" s="617">
        <v>11</v>
      </c>
      <c r="CH41" s="679">
        <v>45115</v>
      </c>
      <c r="CI41" s="679">
        <v>45121</v>
      </c>
      <c r="CJ41" s="617">
        <v>7</v>
      </c>
      <c r="CK41" s="681"/>
      <c r="CL41" s="681"/>
      <c r="CM41" s="703"/>
      <c r="CN41" s="681"/>
      <c r="CO41" s="681"/>
      <c r="CP41" s="703"/>
      <c r="CQ41" s="681"/>
      <c r="CR41" s="681"/>
      <c r="CS41" s="703"/>
      <c r="CT41" s="681"/>
      <c r="CU41" s="681"/>
      <c r="CV41" s="703"/>
      <c r="CW41" s="681"/>
      <c r="CX41" s="681"/>
      <c r="CY41" s="703"/>
      <c r="CZ41" s="681"/>
      <c r="DA41" s="681"/>
      <c r="DB41" s="703"/>
      <c r="DC41" s="681"/>
      <c r="DD41" s="682"/>
    </row>
    <row r="42" spans="1:108" ht="21">
      <c r="A42" s="44"/>
      <c r="B42" s="82">
        <f t="shared" si="3"/>
        <v>38</v>
      </c>
      <c r="C42" s="172" t="s">
        <v>386</v>
      </c>
      <c r="D42" s="82" t="s">
        <v>387</v>
      </c>
      <c r="E42" s="82" t="s">
        <v>180</v>
      </c>
      <c r="F42" s="84"/>
      <c r="G42" s="82" t="s">
        <v>388</v>
      </c>
      <c r="H42" s="84">
        <v>0</v>
      </c>
      <c r="I42" s="728">
        <f>SUM(H42:H49)</f>
        <v>0</v>
      </c>
      <c r="J42" s="173" t="s">
        <v>263</v>
      </c>
      <c r="K42" s="82" t="s">
        <v>389</v>
      </c>
      <c r="L42" s="86" t="s">
        <v>390</v>
      </c>
      <c r="M42" s="82" t="s">
        <v>192</v>
      </c>
      <c r="N42" s="86" t="str">
        <f t="shared" si="4"/>
        <v>N/A</v>
      </c>
      <c r="O42" s="86" t="str">
        <f>N42</f>
        <v>N/A</v>
      </c>
      <c r="P42" s="172" t="s">
        <v>391</v>
      </c>
      <c r="Q42" s="90"/>
      <c r="R42" s="87"/>
      <c r="S42" s="87"/>
      <c r="T42" s="91">
        <v>98.817047184170477</v>
      </c>
      <c r="U42" s="92">
        <v>97.899552595628421</v>
      </c>
      <c r="V42" s="188"/>
      <c r="W42" s="189"/>
      <c r="X42" s="190"/>
      <c r="Y42" s="188"/>
      <c r="Z42" s="191"/>
      <c r="AA42" s="192">
        <v>0</v>
      </c>
      <c r="AB42" s="92">
        <v>2.1004098360655736</v>
      </c>
      <c r="AC42" s="188"/>
      <c r="AD42" s="188"/>
      <c r="AE42" s="189"/>
      <c r="AF42" s="188"/>
      <c r="AG42" s="193"/>
      <c r="AH42" s="91">
        <v>1.183028919330289</v>
      </c>
      <c r="AI42" s="92">
        <v>0</v>
      </c>
      <c r="AJ42" s="188"/>
      <c r="AK42" s="189"/>
      <c r="AL42" s="190"/>
      <c r="AM42" s="188"/>
      <c r="AN42" s="191"/>
      <c r="AO42" s="99">
        <v>19041.792492198208</v>
      </c>
      <c r="AP42" s="100">
        <v>18250.028386807673</v>
      </c>
      <c r="AQ42" s="236"/>
      <c r="AR42" s="237"/>
      <c r="AS42" s="238"/>
      <c r="AT42" s="236"/>
      <c r="AU42" s="239"/>
      <c r="AV42" s="551"/>
      <c r="AW42" s="551"/>
      <c r="AX42" s="551"/>
      <c r="AY42" s="551"/>
      <c r="AZ42" s="551"/>
      <c r="BA42" s="104">
        <f t="shared" ref="BA42:BB49" si="7">100*3600/AO42</f>
        <v>18.905783168653844</v>
      </c>
      <c r="BB42" s="107">
        <f t="shared" si="7"/>
        <v>19.725996714626032</v>
      </c>
      <c r="BC42" s="236"/>
      <c r="BD42" s="237"/>
      <c r="BE42" s="236"/>
      <c r="BF42" s="237"/>
      <c r="BG42" s="239"/>
      <c r="BH42" s="105">
        <v>20.802</v>
      </c>
      <c r="BI42" s="107">
        <v>14.362400000000001</v>
      </c>
      <c r="BJ42" s="194"/>
      <c r="BK42" s="194"/>
      <c r="BL42" s="195"/>
      <c r="BM42" s="196"/>
      <c r="BN42" s="197"/>
      <c r="BO42" s="105">
        <v>20.734999999999999</v>
      </c>
      <c r="BP42" s="107">
        <v>14.297554</v>
      </c>
      <c r="BQ42" s="194"/>
      <c r="BR42" s="194"/>
      <c r="BS42" s="195"/>
      <c r="BT42" s="196"/>
      <c r="BU42" s="197"/>
      <c r="BV42" s="110" t="s">
        <v>392</v>
      </c>
      <c r="BW42" s="110" t="s">
        <v>206</v>
      </c>
      <c r="BX42" s="664" t="s">
        <v>387</v>
      </c>
      <c r="BY42" s="642"/>
      <c r="BZ42" s="643"/>
      <c r="CA42" s="644"/>
      <c r="CB42" s="643"/>
      <c r="CC42" s="643"/>
      <c r="CD42" s="644"/>
      <c r="CE42" s="643"/>
      <c r="CF42" s="643"/>
      <c r="CG42" s="644"/>
      <c r="CH42" s="643"/>
      <c r="CI42" s="643"/>
      <c r="CJ42" s="644"/>
      <c r="CK42" s="643"/>
      <c r="CL42" s="643"/>
      <c r="CM42" s="644"/>
      <c r="CN42" s="643"/>
      <c r="CO42" s="643"/>
      <c r="CP42" s="644"/>
      <c r="CQ42" s="643"/>
      <c r="CR42" s="643"/>
      <c r="CS42" s="644"/>
      <c r="CT42" s="643"/>
      <c r="CU42" s="643"/>
      <c r="CV42" s="644"/>
      <c r="CW42" s="643"/>
      <c r="CX42" s="643"/>
      <c r="CY42" s="644"/>
      <c r="CZ42" s="643"/>
      <c r="DA42" s="643"/>
      <c r="DB42" s="644"/>
      <c r="DC42" s="643"/>
      <c r="DD42" s="645"/>
    </row>
    <row r="43" spans="1:108" ht="21">
      <c r="A43" s="44"/>
      <c r="B43" s="111">
        <f t="shared" si="3"/>
        <v>39</v>
      </c>
      <c r="C43" s="177" t="s">
        <v>393</v>
      </c>
      <c r="D43" s="113" t="s">
        <v>394</v>
      </c>
      <c r="E43" s="111" t="s">
        <v>180</v>
      </c>
      <c r="F43" s="113"/>
      <c r="G43" s="111" t="s">
        <v>388</v>
      </c>
      <c r="H43" s="113">
        <v>0</v>
      </c>
      <c r="I43" s="729"/>
      <c r="J43" s="178" t="s">
        <v>263</v>
      </c>
      <c r="K43" s="111" t="s">
        <v>389</v>
      </c>
      <c r="L43" s="115" t="s">
        <v>390</v>
      </c>
      <c r="M43" s="111" t="s">
        <v>192</v>
      </c>
      <c r="N43" s="115" t="str">
        <f t="shared" si="4"/>
        <v>N/A</v>
      </c>
      <c r="O43" s="115" t="str">
        <f t="shared" ref="O43:O50" si="8">N43</f>
        <v>N/A</v>
      </c>
      <c r="P43" s="177" t="s">
        <v>391</v>
      </c>
      <c r="Q43" s="119"/>
      <c r="R43" s="116"/>
      <c r="S43" s="116"/>
      <c r="T43" s="120">
        <v>97.945243531202436</v>
      </c>
      <c r="U43" s="121">
        <v>97.814245939587124</v>
      </c>
      <c r="V43" s="199"/>
      <c r="W43" s="200"/>
      <c r="X43" s="201"/>
      <c r="Y43" s="199"/>
      <c r="Z43" s="202"/>
      <c r="AA43" s="250">
        <v>0</v>
      </c>
      <c r="AB43" s="121">
        <v>2.1857923497267762</v>
      </c>
      <c r="AC43" s="199"/>
      <c r="AD43" s="199"/>
      <c r="AE43" s="200"/>
      <c r="AF43" s="199"/>
      <c r="AG43" s="203"/>
      <c r="AH43" s="120">
        <v>2.0546042617960469</v>
      </c>
      <c r="AI43" s="121">
        <v>0</v>
      </c>
      <c r="AJ43" s="199"/>
      <c r="AK43" s="200"/>
      <c r="AL43" s="201"/>
      <c r="AM43" s="199"/>
      <c r="AN43" s="202"/>
      <c r="AO43" s="128">
        <v>17905.495852817632</v>
      </c>
      <c r="AP43" s="129">
        <v>17197.055432517704</v>
      </c>
      <c r="AQ43" s="221"/>
      <c r="AR43" s="222"/>
      <c r="AS43" s="223"/>
      <c r="AT43" s="221"/>
      <c r="AU43" s="251"/>
      <c r="AV43" s="553"/>
      <c r="AW43" s="553"/>
      <c r="AX43" s="553"/>
      <c r="AY43" s="553"/>
      <c r="AZ43" s="553"/>
      <c r="BA43" s="133">
        <f t="shared" si="7"/>
        <v>20.105558816085505</v>
      </c>
      <c r="BB43" s="136">
        <f t="shared" si="7"/>
        <v>20.933816339236795</v>
      </c>
      <c r="BC43" s="221"/>
      <c r="BD43" s="222"/>
      <c r="BE43" s="221"/>
      <c r="BF43" s="222"/>
      <c r="BG43" s="251"/>
      <c r="BH43" s="134">
        <v>19.891999999999996</v>
      </c>
      <c r="BI43" s="136">
        <v>0.70779999999999998</v>
      </c>
      <c r="BJ43" s="204"/>
      <c r="BK43" s="204"/>
      <c r="BL43" s="205"/>
      <c r="BM43" s="206"/>
      <c r="BN43" s="207"/>
      <c r="BO43" s="134">
        <v>19.855999999999998</v>
      </c>
      <c r="BP43" s="136">
        <v>0.67294699999999996</v>
      </c>
      <c r="BQ43" s="204"/>
      <c r="BR43" s="204"/>
      <c r="BS43" s="205"/>
      <c r="BT43" s="206"/>
      <c r="BU43" s="207"/>
      <c r="BV43" s="139" t="s">
        <v>392</v>
      </c>
      <c r="BW43" s="139" t="s">
        <v>206</v>
      </c>
      <c r="BX43" s="665" t="s">
        <v>394</v>
      </c>
      <c r="BY43" s="657"/>
      <c r="BZ43" s="570"/>
      <c r="CA43" s="658"/>
      <c r="CB43" s="570"/>
      <c r="CC43" s="570"/>
      <c r="CD43" s="658"/>
      <c r="CE43" s="570"/>
      <c r="CF43" s="570"/>
      <c r="CG43" s="658"/>
      <c r="CH43" s="570"/>
      <c r="CI43" s="570"/>
      <c r="CJ43" s="658"/>
      <c r="CK43" s="570"/>
      <c r="CL43" s="570"/>
      <c r="CM43" s="658"/>
      <c r="CN43" s="570"/>
      <c r="CO43" s="570"/>
      <c r="CP43" s="658"/>
      <c r="CQ43" s="570"/>
      <c r="CR43" s="570"/>
      <c r="CS43" s="658"/>
      <c r="CT43" s="570"/>
      <c r="CU43" s="570"/>
      <c r="CV43" s="658"/>
      <c r="CW43" s="570"/>
      <c r="CX43" s="570"/>
      <c r="CY43" s="658"/>
      <c r="CZ43" s="570"/>
      <c r="DA43" s="570"/>
      <c r="DB43" s="658"/>
      <c r="DC43" s="570"/>
      <c r="DD43" s="659"/>
    </row>
    <row r="44" spans="1:108" ht="21">
      <c r="A44" s="44"/>
      <c r="B44" s="111">
        <f t="shared" si="3"/>
        <v>40</v>
      </c>
      <c r="C44" s="177" t="s">
        <v>395</v>
      </c>
      <c r="D44" s="113" t="s">
        <v>396</v>
      </c>
      <c r="E44" s="111" t="s">
        <v>180</v>
      </c>
      <c r="F44" s="113"/>
      <c r="G44" s="111" t="s">
        <v>397</v>
      </c>
      <c r="H44" s="113">
        <v>0</v>
      </c>
      <c r="I44" s="729"/>
      <c r="J44" s="178" t="s">
        <v>263</v>
      </c>
      <c r="K44" s="111" t="s">
        <v>389</v>
      </c>
      <c r="L44" s="115" t="s">
        <v>390</v>
      </c>
      <c r="M44" s="111" t="s">
        <v>192</v>
      </c>
      <c r="N44" s="115" t="str">
        <f t="shared" si="4"/>
        <v>N/A</v>
      </c>
      <c r="O44" s="115" t="str">
        <f t="shared" si="8"/>
        <v>N/A</v>
      </c>
      <c r="P44" s="177" t="s">
        <v>391</v>
      </c>
      <c r="Q44" s="119"/>
      <c r="R44" s="116"/>
      <c r="S44" s="116"/>
      <c r="T44" s="120">
        <v>92.659779299847784</v>
      </c>
      <c r="U44" s="121">
        <v>100.00011460230722</v>
      </c>
      <c r="V44" s="199"/>
      <c r="W44" s="200"/>
      <c r="X44" s="201"/>
      <c r="Y44" s="199"/>
      <c r="Z44" s="202"/>
      <c r="AA44" s="120">
        <v>6.4821156773211523</v>
      </c>
      <c r="AB44" s="125">
        <v>0</v>
      </c>
      <c r="AC44" s="199"/>
      <c r="AD44" s="199"/>
      <c r="AE44" s="200"/>
      <c r="AF44" s="199"/>
      <c r="AG44" s="203"/>
      <c r="AH44" s="120">
        <v>0.85787671232876783</v>
      </c>
      <c r="AI44" s="121">
        <v>0</v>
      </c>
      <c r="AJ44" s="199"/>
      <c r="AK44" s="200"/>
      <c r="AL44" s="201"/>
      <c r="AM44" s="199"/>
      <c r="AN44" s="202"/>
      <c r="AO44" s="128">
        <v>18410.024216411875</v>
      </c>
      <c r="AP44" s="129">
        <v>17563.410803484094</v>
      </c>
      <c r="AQ44" s="221"/>
      <c r="AR44" s="222"/>
      <c r="AS44" s="223"/>
      <c r="AT44" s="221"/>
      <c r="AU44" s="251"/>
      <c r="AV44" s="553"/>
      <c r="AW44" s="553"/>
      <c r="AX44" s="553"/>
      <c r="AY44" s="553"/>
      <c r="AZ44" s="553"/>
      <c r="BA44" s="133">
        <f t="shared" si="7"/>
        <v>19.554564174829977</v>
      </c>
      <c r="BB44" s="136">
        <f t="shared" si="7"/>
        <v>20.497157643695608</v>
      </c>
      <c r="BC44" s="221"/>
      <c r="BD44" s="222"/>
      <c r="BE44" s="221"/>
      <c r="BF44" s="222"/>
      <c r="BG44" s="251"/>
      <c r="BH44" s="134">
        <v>17.651</v>
      </c>
      <c r="BI44" s="136">
        <v>5.2751999999999999</v>
      </c>
      <c r="BJ44" s="204"/>
      <c r="BK44" s="204"/>
      <c r="BL44" s="205"/>
      <c r="BM44" s="206"/>
      <c r="BN44" s="207"/>
      <c r="BO44" s="134">
        <v>17.532</v>
      </c>
      <c r="BP44" s="136">
        <v>5.1513550000000006</v>
      </c>
      <c r="BQ44" s="204"/>
      <c r="BR44" s="204"/>
      <c r="BS44" s="205"/>
      <c r="BT44" s="206"/>
      <c r="BU44" s="207"/>
      <c r="BV44" s="139" t="s">
        <v>392</v>
      </c>
      <c r="BW44" s="139" t="s">
        <v>206</v>
      </c>
      <c r="BX44" s="665" t="s">
        <v>396</v>
      </c>
      <c r="BY44" s="657"/>
      <c r="BZ44" s="570"/>
      <c r="CA44" s="658"/>
      <c r="CB44" s="570"/>
      <c r="CC44" s="570"/>
      <c r="CD44" s="658"/>
      <c r="CE44" s="570"/>
      <c r="CF44" s="570"/>
      <c r="CG44" s="658"/>
      <c r="CH44" s="570"/>
      <c r="CI44" s="570"/>
      <c r="CJ44" s="658"/>
      <c r="CK44" s="570"/>
      <c r="CL44" s="570"/>
      <c r="CM44" s="658"/>
      <c r="CN44" s="570"/>
      <c r="CO44" s="570"/>
      <c r="CP44" s="658"/>
      <c r="CQ44" s="570"/>
      <c r="CR44" s="570"/>
      <c r="CS44" s="658"/>
      <c r="CT44" s="570"/>
      <c r="CU44" s="570"/>
      <c r="CV44" s="658"/>
      <c r="CW44" s="570"/>
      <c r="CX44" s="570"/>
      <c r="CY44" s="658"/>
      <c r="CZ44" s="570"/>
      <c r="DA44" s="570"/>
      <c r="DB44" s="658"/>
      <c r="DC44" s="570"/>
      <c r="DD44" s="659"/>
    </row>
    <row r="45" spans="1:108" ht="21">
      <c r="A45" s="44"/>
      <c r="B45" s="111">
        <f t="shared" si="3"/>
        <v>41</v>
      </c>
      <c r="C45" s="177" t="s">
        <v>398</v>
      </c>
      <c r="D45" s="113" t="s">
        <v>399</v>
      </c>
      <c r="E45" s="111" t="s">
        <v>180</v>
      </c>
      <c r="F45" s="113"/>
      <c r="G45" s="111" t="s">
        <v>397</v>
      </c>
      <c r="H45" s="113">
        <v>0</v>
      </c>
      <c r="I45" s="729"/>
      <c r="J45" s="178" t="s">
        <v>263</v>
      </c>
      <c r="K45" s="111" t="s">
        <v>389</v>
      </c>
      <c r="L45" s="115" t="s">
        <v>390</v>
      </c>
      <c r="M45" s="111" t="s">
        <v>192</v>
      </c>
      <c r="N45" s="115" t="str">
        <f t="shared" si="4"/>
        <v>N/A</v>
      </c>
      <c r="O45" s="115" t="str">
        <f t="shared" si="8"/>
        <v>N/A</v>
      </c>
      <c r="P45" s="177" t="s">
        <v>391</v>
      </c>
      <c r="Q45" s="119"/>
      <c r="R45" s="116"/>
      <c r="S45" s="116"/>
      <c r="T45" s="120">
        <v>97.148135464231359</v>
      </c>
      <c r="U45" s="121">
        <v>100.00000041742562</v>
      </c>
      <c r="V45" s="199"/>
      <c r="W45" s="200"/>
      <c r="X45" s="201"/>
      <c r="Y45" s="199"/>
      <c r="Z45" s="202"/>
      <c r="AA45" s="120">
        <v>2.16324200913242</v>
      </c>
      <c r="AB45" s="125">
        <v>0</v>
      </c>
      <c r="AC45" s="199"/>
      <c r="AD45" s="199"/>
      <c r="AE45" s="200"/>
      <c r="AF45" s="199"/>
      <c r="AG45" s="203"/>
      <c r="AH45" s="120">
        <v>0.68854642313546432</v>
      </c>
      <c r="AI45" s="121">
        <v>0</v>
      </c>
      <c r="AJ45" s="199"/>
      <c r="AK45" s="200"/>
      <c r="AL45" s="201"/>
      <c r="AM45" s="199"/>
      <c r="AN45" s="202"/>
      <c r="AO45" s="128">
        <v>19700.251580462231</v>
      </c>
      <c r="AP45" s="129">
        <v>19139.390624516716</v>
      </c>
      <c r="AQ45" s="221"/>
      <c r="AR45" s="222"/>
      <c r="AS45" s="223"/>
      <c r="AT45" s="221"/>
      <c r="AU45" s="251"/>
      <c r="AV45" s="553"/>
      <c r="AW45" s="553"/>
      <c r="AX45" s="553"/>
      <c r="AY45" s="553"/>
      <c r="AZ45" s="553"/>
      <c r="BA45" s="133">
        <f t="shared" si="7"/>
        <v>18.273878307068465</v>
      </c>
      <c r="BB45" s="136">
        <f t="shared" si="7"/>
        <v>18.809376278618601</v>
      </c>
      <c r="BC45" s="221"/>
      <c r="BD45" s="222"/>
      <c r="BE45" s="221"/>
      <c r="BF45" s="222"/>
      <c r="BG45" s="251"/>
      <c r="BH45" s="134">
        <v>17.728000000000002</v>
      </c>
      <c r="BI45" s="136">
        <v>2.1286999999999998</v>
      </c>
      <c r="BJ45" s="204"/>
      <c r="BK45" s="204"/>
      <c r="BL45" s="205"/>
      <c r="BM45" s="206"/>
      <c r="BN45" s="207"/>
      <c r="BO45" s="134">
        <v>17.624000000000002</v>
      </c>
      <c r="BP45" s="136">
        <v>2.0176249999999998</v>
      </c>
      <c r="BQ45" s="204"/>
      <c r="BR45" s="204"/>
      <c r="BS45" s="205"/>
      <c r="BT45" s="206"/>
      <c r="BU45" s="207"/>
      <c r="BV45" s="139" t="s">
        <v>392</v>
      </c>
      <c r="BW45" s="139" t="s">
        <v>206</v>
      </c>
      <c r="BX45" s="665" t="s">
        <v>399</v>
      </c>
      <c r="BY45" s="657"/>
      <c r="BZ45" s="570"/>
      <c r="CA45" s="658"/>
      <c r="CB45" s="570"/>
      <c r="CC45" s="570"/>
      <c r="CD45" s="658"/>
      <c r="CE45" s="570"/>
      <c r="CF45" s="570"/>
      <c r="CG45" s="658"/>
      <c r="CH45" s="570"/>
      <c r="CI45" s="570"/>
      <c r="CJ45" s="658"/>
      <c r="CK45" s="570"/>
      <c r="CL45" s="570"/>
      <c r="CM45" s="658"/>
      <c r="CN45" s="570"/>
      <c r="CO45" s="570"/>
      <c r="CP45" s="658"/>
      <c r="CQ45" s="570"/>
      <c r="CR45" s="570"/>
      <c r="CS45" s="658"/>
      <c r="CT45" s="570"/>
      <c r="CU45" s="570"/>
      <c r="CV45" s="658"/>
      <c r="CW45" s="570"/>
      <c r="CX45" s="570"/>
      <c r="CY45" s="658"/>
      <c r="CZ45" s="570"/>
      <c r="DA45" s="570"/>
      <c r="DB45" s="658"/>
      <c r="DC45" s="570"/>
      <c r="DD45" s="659"/>
    </row>
    <row r="46" spans="1:108" ht="21">
      <c r="A46" s="44"/>
      <c r="B46" s="111">
        <f t="shared" si="3"/>
        <v>42</v>
      </c>
      <c r="C46" s="177" t="s">
        <v>400</v>
      </c>
      <c r="D46" s="113" t="s">
        <v>401</v>
      </c>
      <c r="E46" s="111" t="s">
        <v>180</v>
      </c>
      <c r="F46" s="113"/>
      <c r="G46" s="111" t="s">
        <v>402</v>
      </c>
      <c r="H46" s="113">
        <v>0</v>
      </c>
      <c r="I46" s="729"/>
      <c r="J46" s="178" t="s">
        <v>263</v>
      </c>
      <c r="K46" s="111" t="s">
        <v>389</v>
      </c>
      <c r="L46" s="115" t="s">
        <v>390</v>
      </c>
      <c r="M46" s="111" t="s">
        <v>192</v>
      </c>
      <c r="N46" s="115" t="str">
        <f t="shared" si="4"/>
        <v>N/A</v>
      </c>
      <c r="O46" s="115" t="str">
        <f t="shared" si="8"/>
        <v>N/A</v>
      </c>
      <c r="P46" s="177" t="s">
        <v>391</v>
      </c>
      <c r="Q46" s="119"/>
      <c r="R46" s="116"/>
      <c r="S46" s="116"/>
      <c r="T46" s="120">
        <v>99.589079147640803</v>
      </c>
      <c r="U46" s="121">
        <v>97.893746964177282</v>
      </c>
      <c r="V46" s="199"/>
      <c r="W46" s="200"/>
      <c r="X46" s="201"/>
      <c r="Y46" s="199"/>
      <c r="Z46" s="202"/>
      <c r="AA46" s="250">
        <v>0</v>
      </c>
      <c r="AB46" s="121">
        <v>2.0795385549483947</v>
      </c>
      <c r="AC46" s="199"/>
      <c r="AD46" s="199"/>
      <c r="AE46" s="200"/>
      <c r="AF46" s="199"/>
      <c r="AG46" s="203"/>
      <c r="AH46" s="120">
        <v>0.41095890410958863</v>
      </c>
      <c r="AI46" s="121">
        <v>2.6753187613843318E-2</v>
      </c>
      <c r="AJ46" s="199"/>
      <c r="AK46" s="200"/>
      <c r="AL46" s="201"/>
      <c r="AM46" s="199"/>
      <c r="AN46" s="202"/>
      <c r="AO46" s="128">
        <v>15483.684241341871</v>
      </c>
      <c r="AP46" s="129">
        <v>14845.600867335401</v>
      </c>
      <c r="AQ46" s="221"/>
      <c r="AR46" s="222"/>
      <c r="AS46" s="223"/>
      <c r="AT46" s="221"/>
      <c r="AU46" s="251"/>
      <c r="AV46" s="553"/>
      <c r="AW46" s="553"/>
      <c r="AX46" s="553"/>
      <c r="AY46" s="553"/>
      <c r="AZ46" s="553"/>
      <c r="BA46" s="133">
        <f t="shared" si="7"/>
        <v>23.250280384741373</v>
      </c>
      <c r="BB46" s="136">
        <f t="shared" si="7"/>
        <v>24.249607895097309</v>
      </c>
      <c r="BC46" s="221"/>
      <c r="BD46" s="222"/>
      <c r="BE46" s="221"/>
      <c r="BF46" s="222"/>
      <c r="BG46" s="251"/>
      <c r="BH46" s="134">
        <v>31.697999999999997</v>
      </c>
      <c r="BI46" s="136">
        <v>29.561500000000002</v>
      </c>
      <c r="BJ46" s="204"/>
      <c r="BK46" s="204"/>
      <c r="BL46" s="205"/>
      <c r="BM46" s="206"/>
      <c r="BN46" s="207"/>
      <c r="BO46" s="134">
        <v>31.557000000000002</v>
      </c>
      <c r="BP46" s="136">
        <v>29.421332</v>
      </c>
      <c r="BQ46" s="204"/>
      <c r="BR46" s="204"/>
      <c r="BS46" s="205"/>
      <c r="BT46" s="206"/>
      <c r="BU46" s="207"/>
      <c r="BV46" s="139" t="s">
        <v>392</v>
      </c>
      <c r="BW46" s="139" t="s">
        <v>206</v>
      </c>
      <c r="BX46" s="665" t="s">
        <v>401</v>
      </c>
      <c r="BY46" s="657"/>
      <c r="BZ46" s="570"/>
      <c r="CA46" s="658"/>
      <c r="CB46" s="570"/>
      <c r="CC46" s="570"/>
      <c r="CD46" s="658"/>
      <c r="CE46" s="570"/>
      <c r="CF46" s="570"/>
      <c r="CG46" s="658"/>
      <c r="CH46" s="570"/>
      <c r="CI46" s="570"/>
      <c r="CJ46" s="658"/>
      <c r="CK46" s="570"/>
      <c r="CL46" s="570"/>
      <c r="CM46" s="658"/>
      <c r="CN46" s="570"/>
      <c r="CO46" s="570"/>
      <c r="CP46" s="658"/>
      <c r="CQ46" s="570"/>
      <c r="CR46" s="570"/>
      <c r="CS46" s="658"/>
      <c r="CT46" s="570"/>
      <c r="CU46" s="570"/>
      <c r="CV46" s="658"/>
      <c r="CW46" s="570"/>
      <c r="CX46" s="570"/>
      <c r="CY46" s="658"/>
      <c r="CZ46" s="570"/>
      <c r="DA46" s="570"/>
      <c r="DB46" s="658"/>
      <c r="DC46" s="570"/>
      <c r="DD46" s="659"/>
    </row>
    <row r="47" spans="1:108" ht="21">
      <c r="A47" s="44"/>
      <c r="B47" s="111">
        <f t="shared" si="3"/>
        <v>43</v>
      </c>
      <c r="C47" s="177" t="s">
        <v>403</v>
      </c>
      <c r="D47" s="113" t="s">
        <v>404</v>
      </c>
      <c r="E47" s="111" t="s">
        <v>180</v>
      </c>
      <c r="F47" s="113"/>
      <c r="G47" s="111" t="s">
        <v>402</v>
      </c>
      <c r="H47" s="113">
        <v>0</v>
      </c>
      <c r="I47" s="729"/>
      <c r="J47" s="178" t="s">
        <v>263</v>
      </c>
      <c r="K47" s="111" t="s">
        <v>389</v>
      </c>
      <c r="L47" s="115" t="s">
        <v>390</v>
      </c>
      <c r="M47" s="111" t="s">
        <v>192</v>
      </c>
      <c r="N47" s="115" t="str">
        <f t="shared" si="4"/>
        <v>N/A</v>
      </c>
      <c r="O47" s="115" t="str">
        <f t="shared" si="8"/>
        <v>N/A</v>
      </c>
      <c r="P47" s="177" t="s">
        <v>391</v>
      </c>
      <c r="Q47" s="119"/>
      <c r="R47" s="116"/>
      <c r="S47" s="116"/>
      <c r="T47" s="120">
        <v>99.076826484018284</v>
      </c>
      <c r="U47" s="121">
        <v>93.343957953855522</v>
      </c>
      <c r="V47" s="199"/>
      <c r="W47" s="200"/>
      <c r="X47" s="201"/>
      <c r="Y47" s="199"/>
      <c r="Z47" s="202"/>
      <c r="AA47" s="250">
        <v>0</v>
      </c>
      <c r="AB47" s="121">
        <v>6.656041287188831</v>
      </c>
      <c r="AC47" s="199"/>
      <c r="AD47" s="199"/>
      <c r="AE47" s="200"/>
      <c r="AF47" s="199"/>
      <c r="AG47" s="203"/>
      <c r="AH47" s="120">
        <v>0.92313546423135395</v>
      </c>
      <c r="AI47" s="121">
        <v>0</v>
      </c>
      <c r="AJ47" s="199"/>
      <c r="AK47" s="200"/>
      <c r="AL47" s="201"/>
      <c r="AM47" s="199"/>
      <c r="AN47" s="202"/>
      <c r="AO47" s="128">
        <v>15655.568985759406</v>
      </c>
      <c r="AP47" s="129">
        <v>15052.345199605401</v>
      </c>
      <c r="AQ47" s="221"/>
      <c r="AR47" s="222"/>
      <c r="AS47" s="223"/>
      <c r="AT47" s="221"/>
      <c r="AU47" s="251"/>
      <c r="AV47" s="553"/>
      <c r="AW47" s="553"/>
      <c r="AX47" s="553"/>
      <c r="AY47" s="553"/>
      <c r="AZ47" s="553"/>
      <c r="BA47" s="133">
        <f t="shared" si="7"/>
        <v>22.995012211147525</v>
      </c>
      <c r="BB47" s="136">
        <f t="shared" si="7"/>
        <v>23.916538933045292</v>
      </c>
      <c r="BC47" s="221"/>
      <c r="BD47" s="222"/>
      <c r="BE47" s="221"/>
      <c r="BF47" s="222"/>
      <c r="BG47" s="251"/>
      <c r="BH47" s="134">
        <v>29.331</v>
      </c>
      <c r="BI47" s="136">
        <v>22.23875</v>
      </c>
      <c r="BJ47" s="204"/>
      <c r="BK47" s="204"/>
      <c r="BL47" s="205"/>
      <c r="BM47" s="206"/>
      <c r="BN47" s="207"/>
      <c r="BO47" s="134">
        <v>29.186</v>
      </c>
      <c r="BP47" s="136">
        <v>22.092343000000003</v>
      </c>
      <c r="BQ47" s="204"/>
      <c r="BR47" s="204"/>
      <c r="BS47" s="205"/>
      <c r="BT47" s="206"/>
      <c r="BU47" s="207"/>
      <c r="BV47" s="139" t="s">
        <v>392</v>
      </c>
      <c r="BW47" s="139" t="s">
        <v>206</v>
      </c>
      <c r="BX47" s="665" t="s">
        <v>404</v>
      </c>
      <c r="BY47" s="657"/>
      <c r="BZ47" s="570"/>
      <c r="CA47" s="658"/>
      <c r="CB47" s="570"/>
      <c r="CC47" s="570"/>
      <c r="CD47" s="658"/>
      <c r="CE47" s="570"/>
      <c r="CF47" s="570"/>
      <c r="CG47" s="658"/>
      <c r="CH47" s="570"/>
      <c r="CI47" s="570"/>
      <c r="CJ47" s="658"/>
      <c r="CK47" s="570"/>
      <c r="CL47" s="570"/>
      <c r="CM47" s="658"/>
      <c r="CN47" s="570"/>
      <c r="CO47" s="570"/>
      <c r="CP47" s="658"/>
      <c r="CQ47" s="570"/>
      <c r="CR47" s="570"/>
      <c r="CS47" s="658"/>
      <c r="CT47" s="570"/>
      <c r="CU47" s="570"/>
      <c r="CV47" s="658"/>
      <c r="CW47" s="570"/>
      <c r="CX47" s="570"/>
      <c r="CY47" s="658"/>
      <c r="CZ47" s="570"/>
      <c r="DA47" s="570"/>
      <c r="DB47" s="658"/>
      <c r="DC47" s="570"/>
      <c r="DD47" s="659"/>
    </row>
    <row r="48" spans="1:108" ht="21">
      <c r="A48" s="44"/>
      <c r="B48" s="111">
        <f t="shared" si="3"/>
        <v>44</v>
      </c>
      <c r="C48" s="177" t="s">
        <v>405</v>
      </c>
      <c r="D48" s="113" t="s">
        <v>406</v>
      </c>
      <c r="E48" s="111" t="s">
        <v>180</v>
      </c>
      <c r="F48" s="113" t="s">
        <v>237</v>
      </c>
      <c r="G48" s="111" t="s">
        <v>388</v>
      </c>
      <c r="H48" s="113">
        <v>0</v>
      </c>
      <c r="I48" s="729"/>
      <c r="J48" s="178" t="s">
        <v>263</v>
      </c>
      <c r="K48" s="111" t="s">
        <v>389</v>
      </c>
      <c r="L48" s="115" t="s">
        <v>390</v>
      </c>
      <c r="M48" s="111" t="s">
        <v>192</v>
      </c>
      <c r="N48" s="115" t="str">
        <f t="shared" si="4"/>
        <v>N/A</v>
      </c>
      <c r="O48" s="115" t="str">
        <f t="shared" si="8"/>
        <v>N/A</v>
      </c>
      <c r="P48" s="177" t="s">
        <v>391</v>
      </c>
      <c r="Q48" s="119"/>
      <c r="R48" s="116"/>
      <c r="S48" s="116"/>
      <c r="T48" s="120">
        <v>77.227511415525129</v>
      </c>
      <c r="U48" s="121">
        <v>100.00007551608985</v>
      </c>
      <c r="V48" s="199"/>
      <c r="W48" s="200"/>
      <c r="X48" s="201"/>
      <c r="Y48" s="199"/>
      <c r="Z48" s="202"/>
      <c r="AA48" s="120">
        <v>2.0091324200913241</v>
      </c>
      <c r="AB48" s="125">
        <v>0</v>
      </c>
      <c r="AC48" s="199"/>
      <c r="AD48" s="199"/>
      <c r="AE48" s="200"/>
      <c r="AF48" s="199"/>
      <c r="AG48" s="203"/>
      <c r="AH48" s="120">
        <v>20.763127853881276</v>
      </c>
      <c r="AI48" s="121">
        <v>0</v>
      </c>
      <c r="AJ48" s="199"/>
      <c r="AK48" s="200"/>
      <c r="AL48" s="201"/>
      <c r="AM48" s="199"/>
      <c r="AN48" s="202"/>
      <c r="AO48" s="128">
        <v>18048.188507910618</v>
      </c>
      <c r="AP48" s="129">
        <v>17834.899212570006</v>
      </c>
      <c r="AQ48" s="221"/>
      <c r="AR48" s="222"/>
      <c r="AS48" s="223"/>
      <c r="AT48" s="221"/>
      <c r="AU48" s="251"/>
      <c r="AV48" s="553"/>
      <c r="AW48" s="553"/>
      <c r="AX48" s="553"/>
      <c r="AY48" s="553"/>
      <c r="AZ48" s="553"/>
      <c r="BA48" s="133">
        <f t="shared" si="7"/>
        <v>19.946600172211745</v>
      </c>
      <c r="BB48" s="136">
        <f t="shared" si="7"/>
        <v>20.18514350483532</v>
      </c>
      <c r="BC48" s="221"/>
      <c r="BD48" s="222"/>
      <c r="BE48" s="221"/>
      <c r="BF48" s="222"/>
      <c r="BG48" s="251"/>
      <c r="BH48" s="134">
        <v>3.2919999999999998</v>
      </c>
      <c r="BI48" s="136">
        <v>8.8470999999999975</v>
      </c>
      <c r="BJ48" s="204"/>
      <c r="BK48" s="204"/>
      <c r="BL48" s="205"/>
      <c r="BM48" s="206"/>
      <c r="BN48" s="207"/>
      <c r="BO48" s="134">
        <v>3.2410000000000005</v>
      </c>
      <c r="BP48" s="136">
        <v>8.7804320000000011</v>
      </c>
      <c r="BQ48" s="204"/>
      <c r="BR48" s="204"/>
      <c r="BS48" s="205"/>
      <c r="BT48" s="206"/>
      <c r="BU48" s="207"/>
      <c r="BV48" s="139" t="s">
        <v>392</v>
      </c>
      <c r="BW48" s="139" t="s">
        <v>206</v>
      </c>
      <c r="BX48" s="665" t="s">
        <v>406</v>
      </c>
      <c r="BY48" s="657"/>
      <c r="BZ48" s="570"/>
      <c r="CA48" s="658"/>
      <c r="CB48" s="570"/>
      <c r="CC48" s="570"/>
      <c r="CD48" s="658"/>
      <c r="CE48" s="570"/>
      <c r="CF48" s="570"/>
      <c r="CG48" s="658"/>
      <c r="CH48" s="570"/>
      <c r="CI48" s="570"/>
      <c r="CJ48" s="658"/>
      <c r="CK48" s="570"/>
      <c r="CL48" s="570"/>
      <c r="CM48" s="658"/>
      <c r="CN48" s="570"/>
      <c r="CO48" s="570"/>
      <c r="CP48" s="658"/>
      <c r="CQ48" s="570"/>
      <c r="CR48" s="570"/>
      <c r="CS48" s="658"/>
      <c r="CT48" s="570"/>
      <c r="CU48" s="570"/>
      <c r="CV48" s="658"/>
      <c r="CW48" s="570"/>
      <c r="CX48" s="570"/>
      <c r="CY48" s="658"/>
      <c r="CZ48" s="570"/>
      <c r="DA48" s="570"/>
      <c r="DB48" s="658"/>
      <c r="DC48" s="570"/>
      <c r="DD48" s="659"/>
    </row>
    <row r="49" spans="1:108" ht="22" thickBot="1">
      <c r="A49" s="44"/>
      <c r="B49" s="143">
        <f t="shared" si="3"/>
        <v>45</v>
      </c>
      <c r="C49" s="180" t="s">
        <v>407</v>
      </c>
      <c r="D49" s="145" t="s">
        <v>408</v>
      </c>
      <c r="E49" s="143" t="s">
        <v>180</v>
      </c>
      <c r="F49" s="145"/>
      <c r="G49" s="143" t="s">
        <v>379</v>
      </c>
      <c r="H49" s="145">
        <v>0</v>
      </c>
      <c r="I49" s="730"/>
      <c r="J49" s="181" t="s">
        <v>263</v>
      </c>
      <c r="K49" s="143" t="s">
        <v>389</v>
      </c>
      <c r="L49" s="147" t="s">
        <v>390</v>
      </c>
      <c r="M49" s="143" t="s">
        <v>192</v>
      </c>
      <c r="N49" s="147" t="str">
        <f t="shared" si="4"/>
        <v>N/A</v>
      </c>
      <c r="O49" s="147" t="str">
        <f t="shared" si="8"/>
        <v>N/A</v>
      </c>
      <c r="P49" s="180" t="s">
        <v>335</v>
      </c>
      <c r="Q49" s="151"/>
      <c r="R49" s="148"/>
      <c r="S49" s="148"/>
      <c r="T49" s="152">
        <v>86.395357686453579</v>
      </c>
      <c r="U49" s="153">
        <v>94.591149438372796</v>
      </c>
      <c r="V49" s="212"/>
      <c r="W49" s="213"/>
      <c r="X49" s="241"/>
      <c r="Y49" s="212"/>
      <c r="Z49" s="242"/>
      <c r="AA49" s="152">
        <v>13.194634703196344</v>
      </c>
      <c r="AB49" s="153">
        <v>5.0681162720097106</v>
      </c>
      <c r="AC49" s="212"/>
      <c r="AD49" s="212"/>
      <c r="AE49" s="213"/>
      <c r="AF49" s="212"/>
      <c r="AG49" s="243"/>
      <c r="AH49" s="152">
        <v>0.41000761035007649</v>
      </c>
      <c r="AI49" s="153">
        <v>0.34077109896782026</v>
      </c>
      <c r="AJ49" s="212"/>
      <c r="AK49" s="213"/>
      <c r="AL49" s="241"/>
      <c r="AM49" s="212"/>
      <c r="AN49" s="242"/>
      <c r="AO49" s="160">
        <v>13240.847228997223</v>
      </c>
      <c r="AP49" s="161">
        <v>14308.924100513035</v>
      </c>
      <c r="AQ49" s="228"/>
      <c r="AR49" s="229"/>
      <c r="AS49" s="244"/>
      <c r="AT49" s="228"/>
      <c r="AU49" s="245"/>
      <c r="AV49" s="552"/>
      <c r="AW49" s="552"/>
      <c r="AX49" s="552"/>
      <c r="AY49" s="552"/>
      <c r="AZ49" s="552"/>
      <c r="BA49" s="165">
        <f t="shared" si="7"/>
        <v>27.188592525379065</v>
      </c>
      <c r="BB49" s="168">
        <f t="shared" si="7"/>
        <v>25.159124296919885</v>
      </c>
      <c r="BC49" s="228"/>
      <c r="BD49" s="229"/>
      <c r="BE49" s="228"/>
      <c r="BF49" s="229"/>
      <c r="BG49" s="245"/>
      <c r="BH49" s="166">
        <v>757.68399999999997</v>
      </c>
      <c r="BI49" s="168">
        <v>590.56299999999987</v>
      </c>
      <c r="BJ49" s="247"/>
      <c r="BK49" s="247"/>
      <c r="BL49" s="186"/>
      <c r="BM49" s="248"/>
      <c r="BN49" s="249"/>
      <c r="BO49" s="166">
        <v>744.15399999999988</v>
      </c>
      <c r="BP49" s="168">
        <v>576.91300000000012</v>
      </c>
      <c r="BQ49" s="247"/>
      <c r="BR49" s="247"/>
      <c r="BS49" s="186"/>
      <c r="BT49" s="248"/>
      <c r="BU49" s="249"/>
      <c r="BV49" s="171" t="s">
        <v>392</v>
      </c>
      <c r="BW49" s="171" t="s">
        <v>206</v>
      </c>
      <c r="BX49" s="666" t="s">
        <v>408</v>
      </c>
      <c r="BY49" s="646"/>
      <c r="BZ49" s="647"/>
      <c r="CA49" s="648"/>
      <c r="CB49" s="647"/>
      <c r="CC49" s="647"/>
      <c r="CD49" s="648"/>
      <c r="CE49" s="647"/>
      <c r="CF49" s="647"/>
      <c r="CG49" s="648"/>
      <c r="CH49" s="647"/>
      <c r="CI49" s="647"/>
      <c r="CJ49" s="648"/>
      <c r="CK49" s="647"/>
      <c r="CL49" s="647"/>
      <c r="CM49" s="648"/>
      <c r="CN49" s="647"/>
      <c r="CO49" s="647"/>
      <c r="CP49" s="648"/>
      <c r="CQ49" s="647"/>
      <c r="CR49" s="647"/>
      <c r="CS49" s="648"/>
      <c r="CT49" s="647"/>
      <c r="CU49" s="647"/>
      <c r="CV49" s="648"/>
      <c r="CW49" s="647"/>
      <c r="CX49" s="647"/>
      <c r="CY49" s="648"/>
      <c r="CZ49" s="647"/>
      <c r="DA49" s="647"/>
      <c r="DB49" s="648"/>
      <c r="DC49" s="647"/>
      <c r="DD49" s="649"/>
    </row>
    <row r="50" spans="1:108" ht="22" thickBot="1">
      <c r="A50" s="44"/>
      <c r="B50" s="54">
        <f t="shared" si="3"/>
        <v>46</v>
      </c>
      <c r="C50" s="55" t="s">
        <v>409</v>
      </c>
      <c r="D50" s="56" t="s">
        <v>410</v>
      </c>
      <c r="E50" s="54" t="s">
        <v>180</v>
      </c>
      <c r="F50" s="56"/>
      <c r="G50" s="54" t="s">
        <v>379</v>
      </c>
      <c r="H50" s="56">
        <v>0</v>
      </c>
      <c r="I50" s="54">
        <v>0</v>
      </c>
      <c r="J50" s="252" t="s">
        <v>380</v>
      </c>
      <c r="K50" s="54" t="s">
        <v>190</v>
      </c>
      <c r="L50" s="57" t="s">
        <v>390</v>
      </c>
      <c r="M50" s="54" t="s">
        <v>192</v>
      </c>
      <c r="N50" s="57" t="str">
        <f t="shared" si="4"/>
        <v>N/A</v>
      </c>
      <c r="O50" s="57" t="str">
        <f t="shared" si="8"/>
        <v>N/A</v>
      </c>
      <c r="P50" s="55" t="s">
        <v>335</v>
      </c>
      <c r="Q50" s="61"/>
      <c r="R50" s="58"/>
      <c r="S50" s="58"/>
      <c r="T50" s="253"/>
      <c r="U50" s="254"/>
      <c r="V50" s="254"/>
      <c r="W50" s="255"/>
      <c r="X50" s="256"/>
      <c r="Y50" s="254"/>
      <c r="Z50" s="257"/>
      <c r="AA50" s="253"/>
      <c r="AB50" s="254"/>
      <c r="AC50" s="254"/>
      <c r="AD50" s="254"/>
      <c r="AE50" s="255"/>
      <c r="AF50" s="254"/>
      <c r="AG50" s="258"/>
      <c r="AH50" s="253"/>
      <c r="AI50" s="254"/>
      <c r="AJ50" s="254"/>
      <c r="AK50" s="255"/>
      <c r="AL50" s="256"/>
      <c r="AM50" s="254"/>
      <c r="AN50" s="257"/>
      <c r="AO50" s="259"/>
      <c r="AP50" s="260"/>
      <c r="AQ50" s="260"/>
      <c r="AR50" s="261"/>
      <c r="AS50" s="262"/>
      <c r="AT50" s="260"/>
      <c r="AU50" s="263"/>
      <c r="AV50" s="554"/>
      <c r="AW50" s="554"/>
      <c r="AX50" s="554"/>
      <c r="AY50" s="554"/>
      <c r="AZ50" s="554"/>
      <c r="BA50" s="264"/>
      <c r="BB50" s="260"/>
      <c r="BC50" s="260"/>
      <c r="BD50" s="261"/>
      <c r="BE50" s="260"/>
      <c r="BF50" s="261"/>
      <c r="BG50" s="263"/>
      <c r="BH50" s="265"/>
      <c r="BI50" s="266"/>
      <c r="BJ50" s="267"/>
      <c r="BK50" s="267"/>
      <c r="BL50" s="266"/>
      <c r="BM50" s="268"/>
      <c r="BN50" s="269"/>
      <c r="BO50" s="265"/>
      <c r="BP50" s="266"/>
      <c r="BQ50" s="267"/>
      <c r="BR50" s="267"/>
      <c r="BS50" s="266"/>
      <c r="BT50" s="268"/>
      <c r="BU50" s="269"/>
      <c r="BV50" s="81" t="s">
        <v>411</v>
      </c>
      <c r="BW50" s="81" t="s">
        <v>289</v>
      </c>
      <c r="BX50" s="663" t="s">
        <v>410</v>
      </c>
      <c r="BY50" s="652"/>
      <c r="BZ50" s="653"/>
      <c r="CA50" s="654"/>
      <c r="CB50" s="653"/>
      <c r="CC50" s="653"/>
      <c r="CD50" s="654"/>
      <c r="CE50" s="653"/>
      <c r="CF50" s="653"/>
      <c r="CG50" s="654"/>
      <c r="CH50" s="653"/>
      <c r="CI50" s="653"/>
      <c r="CJ50" s="654"/>
      <c r="CK50" s="653"/>
      <c r="CL50" s="653"/>
      <c r="CM50" s="654"/>
      <c r="CN50" s="653"/>
      <c r="CO50" s="653"/>
      <c r="CP50" s="654"/>
      <c r="CQ50" s="653"/>
      <c r="CR50" s="653"/>
      <c r="CS50" s="654"/>
      <c r="CT50" s="653"/>
      <c r="CU50" s="653"/>
      <c r="CV50" s="654"/>
      <c r="CW50" s="653"/>
      <c r="CX50" s="653"/>
      <c r="CY50" s="654"/>
      <c r="CZ50" s="653"/>
      <c r="DA50" s="653"/>
      <c r="DB50" s="654"/>
      <c r="DC50" s="653"/>
      <c r="DD50" s="655"/>
    </row>
    <row r="51" spans="1:108" ht="21">
      <c r="A51" s="44"/>
      <c r="B51" s="82">
        <f t="shared" si="3"/>
        <v>47</v>
      </c>
      <c r="C51" s="83" t="s">
        <v>412</v>
      </c>
      <c r="D51" s="270" t="s">
        <v>413</v>
      </c>
      <c r="E51" s="82" t="s">
        <v>148</v>
      </c>
      <c r="F51" s="84"/>
      <c r="G51" s="82" t="s">
        <v>414</v>
      </c>
      <c r="H51" s="82">
        <v>82.2</v>
      </c>
      <c r="I51" s="728">
        <f>SUM(H51:H58)</f>
        <v>779.2</v>
      </c>
      <c r="J51" s="271" t="s">
        <v>415</v>
      </c>
      <c r="K51" s="82" t="s">
        <v>416</v>
      </c>
      <c r="L51" s="86" t="s">
        <v>417</v>
      </c>
      <c r="M51" s="82" t="s">
        <v>192</v>
      </c>
      <c r="N51" s="86" t="str">
        <f t="shared" si="4"/>
        <v>2535</v>
      </c>
      <c r="O51" s="86">
        <f t="shared" ref="O51:O113" si="9">$B$174-N51</f>
        <v>27</v>
      </c>
      <c r="P51" s="87"/>
      <c r="Q51" s="90"/>
      <c r="R51" s="87"/>
      <c r="S51" s="172" t="s">
        <v>418</v>
      </c>
      <c r="T51" s="91">
        <v>99.519025875190266</v>
      </c>
      <c r="U51" s="92">
        <v>90.01773371370669</v>
      </c>
      <c r="V51" s="92">
        <v>84.6319112662283</v>
      </c>
      <c r="W51" s="93">
        <v>74.990000000000009</v>
      </c>
      <c r="X51" s="94">
        <v>72.52</v>
      </c>
      <c r="Y51" s="92" t="e">
        <f>#REF!</f>
        <v>#REF!</v>
      </c>
      <c r="Z51" s="95">
        <v>67.947396807187715</v>
      </c>
      <c r="AA51" s="96">
        <v>0</v>
      </c>
      <c r="AB51" s="92">
        <v>1.5382134183363727</v>
      </c>
      <c r="AC51" s="96">
        <v>6.4423952641165796</v>
      </c>
      <c r="AD51" s="96">
        <v>0</v>
      </c>
      <c r="AE51" s="175">
        <v>0</v>
      </c>
      <c r="AF51" s="96">
        <v>3.9155251141552516</v>
      </c>
      <c r="AG51" s="176">
        <v>0</v>
      </c>
      <c r="AH51" s="91">
        <v>0.48097412480974083</v>
      </c>
      <c r="AI51" s="92">
        <v>0.2011232544019429</v>
      </c>
      <c r="AJ51" s="92">
        <v>0.374734365513054</v>
      </c>
      <c r="AK51" s="93">
        <v>1.4</v>
      </c>
      <c r="AL51" s="94">
        <v>0.54</v>
      </c>
      <c r="AM51" s="92">
        <v>6.8493150684931503E-2</v>
      </c>
      <c r="AN51" s="95">
        <v>5.6921675774134789E-2</v>
      </c>
      <c r="AO51" s="91">
        <v>0</v>
      </c>
      <c r="AP51" s="92">
        <v>0</v>
      </c>
      <c r="AQ51" s="92">
        <v>0</v>
      </c>
      <c r="AR51" s="92">
        <v>0</v>
      </c>
      <c r="AS51" s="94">
        <v>0</v>
      </c>
      <c r="AT51" s="94">
        <v>0</v>
      </c>
      <c r="AU51" s="95">
        <v>0</v>
      </c>
      <c r="AV51" s="555"/>
      <c r="AW51" s="555"/>
      <c r="AX51" s="555"/>
      <c r="AY51" s="555"/>
      <c r="AZ51" s="555"/>
      <c r="BA51" s="272">
        <v>0</v>
      </c>
      <c r="BB51" s="92">
        <v>0</v>
      </c>
      <c r="BC51" s="92">
        <v>0</v>
      </c>
      <c r="BD51" s="92">
        <v>0</v>
      </c>
      <c r="BE51" s="92">
        <v>0</v>
      </c>
      <c r="BF51" s="92">
        <v>0</v>
      </c>
      <c r="BG51" s="95">
        <v>0</v>
      </c>
      <c r="BH51" s="105">
        <v>263.31199999999995</v>
      </c>
      <c r="BI51" s="107">
        <v>226.41400000000004</v>
      </c>
      <c r="BJ51" s="109">
        <v>274.88799999999998</v>
      </c>
      <c r="BK51" s="109">
        <v>131.89400000000001</v>
      </c>
      <c r="BL51" s="107">
        <v>121.44699999999999</v>
      </c>
      <c r="BM51" s="106">
        <v>82.562999999999988</v>
      </c>
      <c r="BN51" s="108">
        <v>48.335999999999991</v>
      </c>
      <c r="BO51" s="105">
        <v>262.786</v>
      </c>
      <c r="BP51" s="107">
        <v>225.86900000000003</v>
      </c>
      <c r="BQ51" s="109">
        <v>274.37899999999991</v>
      </c>
      <c r="BR51" s="109">
        <v>131.381</v>
      </c>
      <c r="BS51" s="107">
        <v>120.95943199999998</v>
      </c>
      <c r="BT51" s="106">
        <v>82.163132000000004</v>
      </c>
      <c r="BU51" s="108">
        <v>47.923773000000004</v>
      </c>
      <c r="BV51" s="110" t="s">
        <v>419</v>
      </c>
      <c r="BW51" s="110" t="s">
        <v>206</v>
      </c>
      <c r="BX51" s="270" t="s">
        <v>413</v>
      </c>
      <c r="BY51" s="582">
        <v>43620</v>
      </c>
      <c r="BZ51" s="582">
        <v>43634</v>
      </c>
      <c r="CA51" s="574">
        <v>15</v>
      </c>
      <c r="CB51" s="593"/>
      <c r="CC51" s="593"/>
      <c r="CE51" s="595"/>
      <c r="CF51" s="593"/>
      <c r="CH51" s="572">
        <v>44774</v>
      </c>
      <c r="CI51" s="572">
        <v>44926</v>
      </c>
      <c r="CJ51" s="594">
        <v>365</v>
      </c>
      <c r="CK51" s="582">
        <v>45200</v>
      </c>
      <c r="CL51" s="572">
        <v>45209</v>
      </c>
      <c r="CM51" s="594">
        <v>10</v>
      </c>
      <c r="CN51" s="582">
        <v>45566</v>
      </c>
      <c r="CO51" s="572">
        <v>45595</v>
      </c>
      <c r="CP51" s="612">
        <v>30</v>
      </c>
      <c r="CQ51" s="595"/>
      <c r="CR51" s="595"/>
      <c r="CS51" s="576"/>
      <c r="CT51" s="593"/>
      <c r="CU51" s="593"/>
      <c r="CW51" s="582">
        <v>46671</v>
      </c>
      <c r="CX51" s="572">
        <v>46680</v>
      </c>
      <c r="CY51" s="594">
        <v>10</v>
      </c>
      <c r="CZ51" s="572"/>
      <c r="DA51" s="582"/>
      <c r="DB51" s="576"/>
      <c r="DC51" s="593"/>
      <c r="DD51" s="662"/>
    </row>
    <row r="52" spans="1:108" ht="21">
      <c r="A52" s="44"/>
      <c r="B52" s="111">
        <f t="shared" si="3"/>
        <v>48</v>
      </c>
      <c r="C52" s="112" t="s">
        <v>420</v>
      </c>
      <c r="D52" s="273" t="s">
        <v>421</v>
      </c>
      <c r="E52" s="111" t="s">
        <v>148</v>
      </c>
      <c r="F52" s="113"/>
      <c r="G52" s="111" t="s">
        <v>414</v>
      </c>
      <c r="H52" s="113">
        <v>82.2</v>
      </c>
      <c r="I52" s="729"/>
      <c r="J52" s="274" t="s">
        <v>415</v>
      </c>
      <c r="K52" s="111" t="s">
        <v>416</v>
      </c>
      <c r="L52" s="115" t="s">
        <v>422</v>
      </c>
      <c r="M52" s="111" t="s">
        <v>192</v>
      </c>
      <c r="N52" s="115" t="str">
        <f t="shared" si="4"/>
        <v>2536</v>
      </c>
      <c r="O52" s="115">
        <f t="shared" si="9"/>
        <v>26</v>
      </c>
      <c r="P52" s="119"/>
      <c r="Q52" s="116"/>
      <c r="R52" s="116"/>
      <c r="S52" s="177" t="s">
        <v>418</v>
      </c>
      <c r="T52" s="120">
        <v>99.785007610350078</v>
      </c>
      <c r="U52" s="121">
        <v>89.639222495617872</v>
      </c>
      <c r="V52" s="121">
        <v>87.388521505253095</v>
      </c>
      <c r="W52" s="122">
        <v>73.17</v>
      </c>
      <c r="X52" s="123">
        <v>71.540000000000006</v>
      </c>
      <c r="Y52" s="121" t="e">
        <f>#REF!</f>
        <v>#REF!</v>
      </c>
      <c r="Z52" s="124">
        <v>66.783326956667707</v>
      </c>
      <c r="AA52" s="125">
        <v>0</v>
      </c>
      <c r="AB52" s="121">
        <v>1.6733075288403121</v>
      </c>
      <c r="AC52" s="125">
        <v>2.4624316939890698</v>
      </c>
      <c r="AD52" s="125">
        <v>0</v>
      </c>
      <c r="AE52" s="125">
        <v>0</v>
      </c>
      <c r="AF52" s="275">
        <v>3.9374048706240501</v>
      </c>
      <c r="AG52" s="142">
        <v>0</v>
      </c>
      <c r="AH52" s="120">
        <v>0.21499238964992384</v>
      </c>
      <c r="AI52" s="121">
        <v>0.12522768670309653</v>
      </c>
      <c r="AJ52" s="121">
        <v>0.85667122040072896</v>
      </c>
      <c r="AK52" s="122">
        <v>2.5099999999999998</v>
      </c>
      <c r="AL52" s="123">
        <v>0.42</v>
      </c>
      <c r="AM52" s="121">
        <v>6.8493150684931503E-2</v>
      </c>
      <c r="AN52" s="124">
        <v>5.6921675774134789E-2</v>
      </c>
      <c r="AO52" s="120">
        <v>0</v>
      </c>
      <c r="AP52" s="121">
        <v>0</v>
      </c>
      <c r="AQ52" s="121">
        <v>0</v>
      </c>
      <c r="AR52" s="121">
        <v>0</v>
      </c>
      <c r="AS52" s="123">
        <v>0</v>
      </c>
      <c r="AT52" s="123">
        <v>0</v>
      </c>
      <c r="AU52" s="124">
        <v>0</v>
      </c>
      <c r="AV52" s="549"/>
      <c r="AW52" s="549"/>
      <c r="AX52" s="549"/>
      <c r="AY52" s="549"/>
      <c r="AZ52" s="549"/>
      <c r="BA52" s="276">
        <v>0</v>
      </c>
      <c r="BB52" s="121">
        <v>0</v>
      </c>
      <c r="BC52" s="121">
        <v>0</v>
      </c>
      <c r="BD52" s="121">
        <v>0</v>
      </c>
      <c r="BE52" s="121">
        <v>0</v>
      </c>
      <c r="BF52" s="121">
        <v>0</v>
      </c>
      <c r="BG52" s="124">
        <v>0</v>
      </c>
      <c r="BH52" s="134">
        <v>266.52100000000002</v>
      </c>
      <c r="BI52" s="136">
        <v>219.477</v>
      </c>
      <c r="BJ52" s="138">
        <v>274.48399999999998</v>
      </c>
      <c r="BK52" s="138">
        <v>131.21899999999999</v>
      </c>
      <c r="BL52" s="136">
        <v>120.126</v>
      </c>
      <c r="BM52" s="135">
        <v>76.124000000000009</v>
      </c>
      <c r="BN52" s="137">
        <v>48.308999999999997</v>
      </c>
      <c r="BO52" s="134">
        <v>265.99899999999997</v>
      </c>
      <c r="BP52" s="136">
        <v>218.94099999999997</v>
      </c>
      <c r="BQ52" s="138">
        <v>273.96100000000001</v>
      </c>
      <c r="BR52" s="138">
        <v>130.739</v>
      </c>
      <c r="BS52" s="136">
        <v>119.64441299999999</v>
      </c>
      <c r="BT52" s="135">
        <v>75.722077999999996</v>
      </c>
      <c r="BU52" s="137">
        <v>47.901885</v>
      </c>
      <c r="BV52" s="139" t="s">
        <v>419</v>
      </c>
      <c r="BW52" s="139" t="s">
        <v>206</v>
      </c>
      <c r="BX52" s="273" t="s">
        <v>421</v>
      </c>
      <c r="BY52" s="660">
        <v>43614</v>
      </c>
      <c r="BZ52" s="582">
        <v>43638</v>
      </c>
      <c r="CA52" s="576">
        <v>25</v>
      </c>
      <c r="CB52" s="595"/>
      <c r="CC52" s="595"/>
      <c r="CD52" s="576"/>
      <c r="CE52" s="595"/>
      <c r="CF52" s="595"/>
      <c r="CG52" s="576"/>
      <c r="CH52" s="582">
        <v>44805</v>
      </c>
      <c r="CI52" s="661">
        <v>44834</v>
      </c>
      <c r="CJ52" s="612">
        <v>30</v>
      </c>
      <c r="CK52" s="582">
        <v>44927</v>
      </c>
      <c r="CL52" s="582">
        <v>45291</v>
      </c>
      <c r="CM52" s="612">
        <v>365</v>
      </c>
      <c r="CN52" s="582">
        <v>45600</v>
      </c>
      <c r="CO52" s="582">
        <v>45609</v>
      </c>
      <c r="CP52" s="612">
        <v>10</v>
      </c>
      <c r="CQ52" s="582">
        <v>45964</v>
      </c>
      <c r="CR52" s="582">
        <v>45993</v>
      </c>
      <c r="CS52" s="612">
        <v>30</v>
      </c>
      <c r="CT52" s="595"/>
      <c r="CU52" s="595"/>
      <c r="CV52" s="576"/>
      <c r="CW52" s="582">
        <v>46676</v>
      </c>
      <c r="CX52" s="582">
        <v>46685</v>
      </c>
      <c r="CY52" s="612">
        <v>10</v>
      </c>
      <c r="CZ52" s="582"/>
      <c r="DA52" s="582"/>
      <c r="DB52" s="576"/>
      <c r="DC52" s="539"/>
      <c r="DD52" s="613"/>
    </row>
    <row r="53" spans="1:108" ht="21">
      <c r="A53" s="44"/>
      <c r="B53" s="111">
        <f t="shared" si="3"/>
        <v>49</v>
      </c>
      <c r="C53" s="112" t="s">
        <v>423</v>
      </c>
      <c r="D53" s="231" t="s">
        <v>424</v>
      </c>
      <c r="E53" s="111" t="s">
        <v>148</v>
      </c>
      <c r="F53" s="113"/>
      <c r="G53" s="111" t="s">
        <v>414</v>
      </c>
      <c r="H53" s="111">
        <v>82.2</v>
      </c>
      <c r="I53" s="729"/>
      <c r="J53" s="274" t="s">
        <v>415</v>
      </c>
      <c r="K53" s="111" t="s">
        <v>416</v>
      </c>
      <c r="L53" s="115" t="s">
        <v>425</v>
      </c>
      <c r="M53" s="111" t="s">
        <v>192</v>
      </c>
      <c r="N53" s="115" t="str">
        <f t="shared" si="4"/>
        <v>2540</v>
      </c>
      <c r="O53" s="115">
        <f t="shared" si="9"/>
        <v>22</v>
      </c>
      <c r="P53" s="119"/>
      <c r="Q53" s="116"/>
      <c r="R53" s="116"/>
      <c r="S53" s="177" t="s">
        <v>418</v>
      </c>
      <c r="T53" s="120">
        <v>92.134512937595119</v>
      </c>
      <c r="U53" s="121">
        <v>90.356179825536543</v>
      </c>
      <c r="V53" s="121">
        <v>90.1151767837205</v>
      </c>
      <c r="W53" s="122">
        <v>74.48</v>
      </c>
      <c r="X53" s="123">
        <v>69.56</v>
      </c>
      <c r="Y53" s="121" t="e">
        <f>#REF!</f>
        <v>#REF!</v>
      </c>
      <c r="Z53" s="124">
        <v>66.886719057256656</v>
      </c>
      <c r="AA53" s="120">
        <v>7.6255707762557083</v>
      </c>
      <c r="AB53" s="121">
        <v>1.4928658166363047</v>
      </c>
      <c r="AC53" s="121">
        <v>0</v>
      </c>
      <c r="AD53" s="121">
        <v>0</v>
      </c>
      <c r="AE53" s="122">
        <v>3.8</v>
      </c>
      <c r="AF53" s="121">
        <v>0</v>
      </c>
      <c r="AG53" s="140">
        <v>0</v>
      </c>
      <c r="AH53" s="120">
        <v>0.23991628614916288</v>
      </c>
      <c r="AI53" s="121">
        <v>0.20681542197935643</v>
      </c>
      <c r="AJ53" s="121">
        <v>0.68116272009714596</v>
      </c>
      <c r="AK53" s="122">
        <v>0.97</v>
      </c>
      <c r="AL53" s="123">
        <v>0.39</v>
      </c>
      <c r="AM53" s="121">
        <v>6.8493150684931503E-2</v>
      </c>
      <c r="AN53" s="124">
        <v>5.6921675774134789E-2</v>
      </c>
      <c r="AO53" s="120">
        <v>0</v>
      </c>
      <c r="AP53" s="121">
        <v>0</v>
      </c>
      <c r="AQ53" s="121">
        <v>0</v>
      </c>
      <c r="AR53" s="121">
        <v>0</v>
      </c>
      <c r="AS53" s="123">
        <v>0</v>
      </c>
      <c r="AT53" s="123">
        <v>0</v>
      </c>
      <c r="AU53" s="124">
        <v>0</v>
      </c>
      <c r="AV53" s="549"/>
      <c r="AW53" s="549"/>
      <c r="AX53" s="549"/>
      <c r="AY53" s="549"/>
      <c r="AZ53" s="549"/>
      <c r="BA53" s="276">
        <v>0</v>
      </c>
      <c r="BB53" s="121">
        <v>0</v>
      </c>
      <c r="BC53" s="121">
        <v>0</v>
      </c>
      <c r="BD53" s="121">
        <v>0</v>
      </c>
      <c r="BE53" s="121">
        <v>0</v>
      </c>
      <c r="BF53" s="121">
        <v>0</v>
      </c>
      <c r="BG53" s="124">
        <v>0</v>
      </c>
      <c r="BH53" s="134">
        <v>255.74</v>
      </c>
      <c r="BI53" s="136">
        <v>228.27700000000002</v>
      </c>
      <c r="BJ53" s="138">
        <v>281.82299999999998</v>
      </c>
      <c r="BK53" s="138">
        <v>131.904</v>
      </c>
      <c r="BL53" s="136">
        <v>122.29599999999999</v>
      </c>
      <c r="BM53" s="135">
        <v>84.7</v>
      </c>
      <c r="BN53" s="137">
        <v>48.303000000000004</v>
      </c>
      <c r="BO53" s="134">
        <v>255.24699999999999</v>
      </c>
      <c r="BP53" s="136">
        <v>227.73200000000003</v>
      </c>
      <c r="BQ53" s="138">
        <v>281.255</v>
      </c>
      <c r="BR53" s="138">
        <v>131.39099999999999</v>
      </c>
      <c r="BS53" s="136">
        <v>121.789192</v>
      </c>
      <c r="BT53" s="135">
        <v>84.285297999999983</v>
      </c>
      <c r="BU53" s="137">
        <v>47.892596000000005</v>
      </c>
      <c r="BV53" s="139" t="s">
        <v>419</v>
      </c>
      <c r="BW53" s="139" t="s">
        <v>206</v>
      </c>
      <c r="BX53" s="603" t="s">
        <v>424</v>
      </c>
      <c r="BY53" s="611"/>
      <c r="BZ53" s="539"/>
      <c r="CA53" s="576"/>
      <c r="CB53" s="539"/>
      <c r="CC53" s="539"/>
      <c r="CD53" s="576"/>
      <c r="CE53" s="582">
        <v>44447</v>
      </c>
      <c r="CF53" s="582">
        <v>44456</v>
      </c>
      <c r="CG53" s="612">
        <v>10</v>
      </c>
      <c r="CH53" s="539"/>
      <c r="CI53" s="539"/>
      <c r="CJ53" s="576"/>
      <c r="CK53" s="539"/>
      <c r="CL53" s="539"/>
      <c r="CM53" s="576"/>
      <c r="CN53" s="539"/>
      <c r="CO53" s="539"/>
      <c r="CP53" s="576"/>
      <c r="CQ53" s="582">
        <v>45915</v>
      </c>
      <c r="CR53" s="582">
        <v>45929</v>
      </c>
      <c r="CS53" s="612">
        <v>15</v>
      </c>
      <c r="CT53" s="539"/>
      <c r="CU53" s="539"/>
      <c r="CV53" s="576"/>
      <c r="CW53" s="582">
        <v>46388</v>
      </c>
      <c r="CX53" s="582">
        <v>46752</v>
      </c>
      <c r="CY53" s="612">
        <v>365</v>
      </c>
      <c r="CZ53" s="582">
        <v>47063</v>
      </c>
      <c r="DA53" s="582">
        <v>47072</v>
      </c>
      <c r="DB53" s="612">
        <v>10</v>
      </c>
      <c r="DC53" s="539"/>
      <c r="DD53" s="613"/>
    </row>
    <row r="54" spans="1:108" ht="21">
      <c r="A54" s="44"/>
      <c r="B54" s="111">
        <f t="shared" si="3"/>
        <v>50</v>
      </c>
      <c r="C54" s="112" t="s">
        <v>426</v>
      </c>
      <c r="D54" s="231" t="s">
        <v>427</v>
      </c>
      <c r="E54" s="111" t="s">
        <v>148</v>
      </c>
      <c r="F54" s="113"/>
      <c r="G54" s="111" t="s">
        <v>414</v>
      </c>
      <c r="H54" s="113">
        <v>82.2</v>
      </c>
      <c r="I54" s="729"/>
      <c r="J54" s="274" t="s">
        <v>415</v>
      </c>
      <c r="K54" s="111" t="s">
        <v>416</v>
      </c>
      <c r="L54" s="115" t="s">
        <v>428</v>
      </c>
      <c r="M54" s="111" t="s">
        <v>192</v>
      </c>
      <c r="N54" s="115" t="str">
        <f t="shared" si="4"/>
        <v>2540</v>
      </c>
      <c r="O54" s="115">
        <f t="shared" si="9"/>
        <v>22</v>
      </c>
      <c r="P54" s="119"/>
      <c r="Q54" s="116"/>
      <c r="R54" s="116"/>
      <c r="S54" s="177" t="s">
        <v>418</v>
      </c>
      <c r="T54" s="120">
        <v>92.604642313546407</v>
      </c>
      <c r="U54" s="121">
        <v>90.360852393253481</v>
      </c>
      <c r="V54" s="121">
        <v>90.727126865761406</v>
      </c>
      <c r="W54" s="122">
        <v>74.289999999999992</v>
      </c>
      <c r="X54" s="123">
        <v>69.75</v>
      </c>
      <c r="Y54" s="121" t="e">
        <f>#REF!</f>
        <v>#REF!</v>
      </c>
      <c r="Z54" s="124">
        <v>66.750103261070024</v>
      </c>
      <c r="AA54" s="120">
        <v>7.1605783866057866</v>
      </c>
      <c r="AB54" s="121">
        <v>1.4926760777170649</v>
      </c>
      <c r="AC54" s="121">
        <v>0</v>
      </c>
      <c r="AD54" s="121">
        <v>0</v>
      </c>
      <c r="AE54" s="122">
        <v>3.47</v>
      </c>
      <c r="AF54" s="121">
        <v>0</v>
      </c>
      <c r="AG54" s="140">
        <v>0</v>
      </c>
      <c r="AH54" s="120">
        <v>0.23477929984779305</v>
      </c>
      <c r="AI54" s="121">
        <v>9.107468123861566E-2</v>
      </c>
      <c r="AJ54" s="121">
        <v>0.32976624165148799</v>
      </c>
      <c r="AK54" s="122">
        <v>1.21</v>
      </c>
      <c r="AL54" s="123">
        <v>0.31</v>
      </c>
      <c r="AM54" s="121">
        <v>6.8493150684931503E-2</v>
      </c>
      <c r="AN54" s="124">
        <v>5.6921675774134789E-2</v>
      </c>
      <c r="AO54" s="120">
        <v>0</v>
      </c>
      <c r="AP54" s="121">
        <v>0</v>
      </c>
      <c r="AQ54" s="121">
        <v>0</v>
      </c>
      <c r="AR54" s="121">
        <v>0</v>
      </c>
      <c r="AS54" s="123">
        <v>0</v>
      </c>
      <c r="AT54" s="123">
        <v>0</v>
      </c>
      <c r="AU54" s="124">
        <v>0</v>
      </c>
      <c r="AV54" s="549"/>
      <c r="AW54" s="549"/>
      <c r="AX54" s="549"/>
      <c r="AY54" s="549"/>
      <c r="AZ54" s="549"/>
      <c r="BA54" s="276">
        <v>0</v>
      </c>
      <c r="BB54" s="121">
        <v>0</v>
      </c>
      <c r="BC54" s="121">
        <v>0</v>
      </c>
      <c r="BD54" s="121">
        <v>0</v>
      </c>
      <c r="BE54" s="121">
        <v>0</v>
      </c>
      <c r="BF54" s="121">
        <v>0</v>
      </c>
      <c r="BG54" s="124">
        <v>0</v>
      </c>
      <c r="BH54" s="134">
        <v>244.113</v>
      </c>
      <c r="BI54" s="136">
        <v>228.33199999999997</v>
      </c>
      <c r="BJ54" s="138">
        <v>289.21499999999997</v>
      </c>
      <c r="BK54" s="138">
        <v>139.82300000000001</v>
      </c>
      <c r="BL54" s="136">
        <v>128.24699999999996</v>
      </c>
      <c r="BM54" s="135">
        <v>87.585999999999999</v>
      </c>
      <c r="BN54" s="137">
        <v>49.755000000000003</v>
      </c>
      <c r="BO54" s="134">
        <v>243.614</v>
      </c>
      <c r="BP54" s="136">
        <v>227.78800000000001</v>
      </c>
      <c r="BQ54" s="138">
        <v>288.63300000000004</v>
      </c>
      <c r="BR54" s="138">
        <v>139.297</v>
      </c>
      <c r="BS54" s="136">
        <v>127.73734700000001</v>
      </c>
      <c r="BT54" s="135">
        <v>87.167653999999985</v>
      </c>
      <c r="BU54" s="137">
        <v>49.342161000000004</v>
      </c>
      <c r="BV54" s="139" t="s">
        <v>419</v>
      </c>
      <c r="BW54" s="139" t="s">
        <v>206</v>
      </c>
      <c r="BX54" s="603" t="s">
        <v>427</v>
      </c>
      <c r="BY54" s="611"/>
      <c r="BZ54" s="539"/>
      <c r="CA54" s="576"/>
      <c r="CB54" s="539"/>
      <c r="CC54" s="539"/>
      <c r="CD54" s="576"/>
      <c r="CE54" s="582">
        <v>44453</v>
      </c>
      <c r="CF54" s="582">
        <v>44477</v>
      </c>
      <c r="CG54" s="612">
        <v>25</v>
      </c>
      <c r="CH54" s="539"/>
      <c r="CI54" s="539"/>
      <c r="CJ54" s="576"/>
      <c r="CK54" s="539"/>
      <c r="CL54" s="539"/>
      <c r="CM54" s="576"/>
      <c r="CN54" s="539"/>
      <c r="CO54" s="539"/>
      <c r="CP54" s="576"/>
      <c r="CQ54" s="582">
        <v>45927</v>
      </c>
      <c r="CR54" s="582">
        <v>45936</v>
      </c>
      <c r="CS54" s="612">
        <v>10</v>
      </c>
      <c r="CT54" s="539"/>
      <c r="CU54" s="539"/>
      <c r="CV54" s="576"/>
      <c r="CW54" s="582">
        <v>46631</v>
      </c>
      <c r="CX54" s="582">
        <v>46660</v>
      </c>
      <c r="CY54" s="612">
        <v>30</v>
      </c>
      <c r="CZ54" s="582">
        <v>46753</v>
      </c>
      <c r="DA54" s="582">
        <v>47118</v>
      </c>
      <c r="DB54" s="612">
        <v>366</v>
      </c>
      <c r="DC54" s="539"/>
      <c r="DD54" s="613"/>
    </row>
    <row r="55" spans="1:108" ht="33" customHeight="1">
      <c r="A55" s="44"/>
      <c r="B55" s="111">
        <f t="shared" si="3"/>
        <v>51</v>
      </c>
      <c r="C55" s="112" t="s">
        <v>429</v>
      </c>
      <c r="D55" s="231" t="s">
        <v>430</v>
      </c>
      <c r="E55" s="111" t="s">
        <v>148</v>
      </c>
      <c r="F55" s="113"/>
      <c r="G55" s="111" t="s">
        <v>414</v>
      </c>
      <c r="H55" s="111">
        <v>82.2</v>
      </c>
      <c r="I55" s="729"/>
      <c r="J55" s="274" t="s">
        <v>415</v>
      </c>
      <c r="K55" s="111" t="s">
        <v>416</v>
      </c>
      <c r="L55" s="115" t="s">
        <v>431</v>
      </c>
      <c r="M55" s="111" t="s">
        <v>192</v>
      </c>
      <c r="N55" s="115" t="str">
        <f t="shared" si="4"/>
        <v>2543</v>
      </c>
      <c r="O55" s="115">
        <f t="shared" si="9"/>
        <v>19</v>
      </c>
      <c r="P55" s="119"/>
      <c r="Q55" s="116"/>
      <c r="R55" s="116"/>
      <c r="S55" s="177" t="s">
        <v>418</v>
      </c>
      <c r="T55" s="120">
        <v>92.24162861491628</v>
      </c>
      <c r="U55" s="121">
        <v>91.54959024206812</v>
      </c>
      <c r="V55" s="121">
        <v>91.873561652739994</v>
      </c>
      <c r="W55" s="122">
        <v>71.58</v>
      </c>
      <c r="X55" s="123">
        <v>74.28</v>
      </c>
      <c r="Y55" s="121" t="e">
        <f>#REF!</f>
        <v>#REF!</v>
      </c>
      <c r="Z55" s="124">
        <v>67.151450080150212</v>
      </c>
      <c r="AA55" s="120">
        <v>7.5985540334855397</v>
      </c>
      <c r="AB55" s="121">
        <v>1.4704766241651523</v>
      </c>
      <c r="AC55" s="125">
        <v>0</v>
      </c>
      <c r="AD55" s="125">
        <v>6.75</v>
      </c>
      <c r="AE55" s="141">
        <v>0</v>
      </c>
      <c r="AF55" s="125">
        <v>0</v>
      </c>
      <c r="AG55" s="142">
        <v>2.8675242865816633</v>
      </c>
      <c r="AH55" s="120">
        <v>0.15981735159817353</v>
      </c>
      <c r="AI55" s="121">
        <v>0.12522768670309653</v>
      </c>
      <c r="AJ55" s="121">
        <v>1.1634790528233101</v>
      </c>
      <c r="AK55" s="122">
        <v>0.14000000000000001</v>
      </c>
      <c r="AL55" s="123">
        <v>0.28999999999999998</v>
      </c>
      <c r="AM55" s="121">
        <v>6.8493150684931503E-2</v>
      </c>
      <c r="AN55" s="124">
        <v>5.0280813600485773E-2</v>
      </c>
      <c r="AO55" s="120">
        <v>0</v>
      </c>
      <c r="AP55" s="121">
        <v>0</v>
      </c>
      <c r="AQ55" s="121">
        <v>0</v>
      </c>
      <c r="AR55" s="121">
        <v>0</v>
      </c>
      <c r="AS55" s="123">
        <v>0</v>
      </c>
      <c r="AT55" s="123">
        <v>0</v>
      </c>
      <c r="AU55" s="124">
        <v>0</v>
      </c>
      <c r="AV55" s="549"/>
      <c r="AW55" s="549"/>
      <c r="AX55" s="549"/>
      <c r="AY55" s="549"/>
      <c r="AZ55" s="549"/>
      <c r="BA55" s="276">
        <v>0</v>
      </c>
      <c r="BB55" s="121">
        <v>0</v>
      </c>
      <c r="BC55" s="121">
        <v>0</v>
      </c>
      <c r="BD55" s="121">
        <v>0</v>
      </c>
      <c r="BE55" s="121">
        <v>0</v>
      </c>
      <c r="BF55" s="121">
        <v>0</v>
      </c>
      <c r="BG55" s="124">
        <v>0</v>
      </c>
      <c r="BH55" s="134">
        <v>244.65600000000001</v>
      </c>
      <c r="BI55" s="136">
        <v>197.84899999999999</v>
      </c>
      <c r="BJ55" s="138">
        <v>295.72400000000005</v>
      </c>
      <c r="BK55" s="138">
        <v>144.733</v>
      </c>
      <c r="BL55" s="136">
        <v>132.99299999999999</v>
      </c>
      <c r="BM55" s="135">
        <v>88.984999999999999</v>
      </c>
      <c r="BN55" s="137">
        <v>50.695</v>
      </c>
      <c r="BO55" s="134">
        <v>244.17099999999996</v>
      </c>
      <c r="BP55" s="136">
        <v>197.38600000000002</v>
      </c>
      <c r="BQ55" s="138">
        <v>295.13499999999999</v>
      </c>
      <c r="BR55" s="138">
        <v>144.22499999999999</v>
      </c>
      <c r="BS55" s="136">
        <v>132.46845399999998</v>
      </c>
      <c r="BT55" s="135">
        <v>88.567252000000011</v>
      </c>
      <c r="BU55" s="137">
        <v>50.27898900000001</v>
      </c>
      <c r="BV55" s="139" t="s">
        <v>419</v>
      </c>
      <c r="BW55" s="139" t="s">
        <v>206</v>
      </c>
      <c r="BX55" s="603" t="s">
        <v>430</v>
      </c>
      <c r="BY55" s="611"/>
      <c r="BZ55" s="539"/>
      <c r="CA55" s="576"/>
      <c r="CB55" s="578" t="s">
        <v>859</v>
      </c>
      <c r="CC55" s="569" t="s">
        <v>860</v>
      </c>
      <c r="CD55" s="569">
        <v>25</v>
      </c>
      <c r="CE55" s="539"/>
      <c r="CF55" s="539"/>
      <c r="CG55" s="576"/>
      <c r="CH55" s="539"/>
      <c r="CI55" s="539"/>
      <c r="CJ55" s="576"/>
      <c r="CK55" s="539"/>
      <c r="CL55" s="539"/>
      <c r="CM55" s="576"/>
      <c r="CN55" s="578" t="s">
        <v>861</v>
      </c>
      <c r="CO55" s="569" t="s">
        <v>862</v>
      </c>
      <c r="CP55" s="569">
        <v>10</v>
      </c>
      <c r="CQ55" s="539"/>
      <c r="CR55" s="539"/>
      <c r="CS55" s="576"/>
      <c r="CT55" s="539"/>
      <c r="CU55" s="539"/>
      <c r="CV55" s="576"/>
      <c r="CW55" s="539"/>
      <c r="CX55" s="539"/>
      <c r="CY55" s="576"/>
      <c r="CZ55" s="578" t="s">
        <v>863</v>
      </c>
      <c r="DA55" s="569" t="s">
        <v>864</v>
      </c>
      <c r="DB55" s="569">
        <v>11</v>
      </c>
      <c r="DC55" s="539"/>
      <c r="DD55" s="613"/>
    </row>
    <row r="56" spans="1:108" ht="25">
      <c r="A56" s="44"/>
      <c r="B56" s="111">
        <f t="shared" si="3"/>
        <v>52</v>
      </c>
      <c r="C56" s="112" t="s">
        <v>432</v>
      </c>
      <c r="D56" s="231" t="s">
        <v>433</v>
      </c>
      <c r="E56" s="111" t="s">
        <v>148</v>
      </c>
      <c r="F56" s="113"/>
      <c r="G56" s="111" t="s">
        <v>414</v>
      </c>
      <c r="H56" s="113">
        <v>82.2</v>
      </c>
      <c r="I56" s="729"/>
      <c r="J56" s="274" t="s">
        <v>415</v>
      </c>
      <c r="K56" s="111" t="s">
        <v>416</v>
      </c>
      <c r="L56" s="115" t="s">
        <v>434</v>
      </c>
      <c r="M56" s="111" t="s">
        <v>192</v>
      </c>
      <c r="N56" s="115" t="str">
        <f t="shared" si="4"/>
        <v>2543</v>
      </c>
      <c r="O56" s="115">
        <f t="shared" si="9"/>
        <v>19</v>
      </c>
      <c r="P56" s="119"/>
      <c r="Q56" s="116"/>
      <c r="R56" s="116"/>
      <c r="S56" s="177" t="s">
        <v>418</v>
      </c>
      <c r="T56" s="120">
        <v>92.213280060882781</v>
      </c>
      <c r="U56" s="121">
        <v>91.080080595772998</v>
      </c>
      <c r="V56" s="121">
        <v>91.647989937713007</v>
      </c>
      <c r="W56" s="122">
        <v>69.02</v>
      </c>
      <c r="X56" s="123">
        <v>73.77</v>
      </c>
      <c r="Y56" s="121" t="e">
        <f>#REF!</f>
        <v>#REF!</v>
      </c>
      <c r="Z56" s="124">
        <v>67.161303422061351</v>
      </c>
      <c r="AA56" s="120">
        <v>7.5985540334855397</v>
      </c>
      <c r="AB56" s="121">
        <v>1.470856102003643</v>
      </c>
      <c r="AC56" s="125">
        <v>0</v>
      </c>
      <c r="AD56" s="125">
        <v>9.2200000000000006</v>
      </c>
      <c r="AE56" s="141">
        <v>0</v>
      </c>
      <c r="AF56" s="125">
        <v>0</v>
      </c>
      <c r="AG56" s="142">
        <v>2.0152170613236224</v>
      </c>
      <c r="AH56" s="120">
        <v>0.18816590563165897</v>
      </c>
      <c r="AI56" s="121">
        <v>0.12522768670309653</v>
      </c>
      <c r="AJ56" s="121">
        <v>0.89025500910746802</v>
      </c>
      <c r="AK56" s="122">
        <v>0.28000000000000003</v>
      </c>
      <c r="AL56" s="123">
        <v>0.26</v>
      </c>
      <c r="AM56" s="121">
        <v>6.8493150684931503E-2</v>
      </c>
      <c r="AN56" s="124">
        <v>2.2768670309653918E-2</v>
      </c>
      <c r="AO56" s="120">
        <v>0</v>
      </c>
      <c r="AP56" s="121">
        <v>0</v>
      </c>
      <c r="AQ56" s="121">
        <v>0</v>
      </c>
      <c r="AR56" s="121">
        <v>0</v>
      </c>
      <c r="AS56" s="123">
        <v>0</v>
      </c>
      <c r="AT56" s="123">
        <v>0</v>
      </c>
      <c r="AU56" s="124">
        <v>0</v>
      </c>
      <c r="AV56" s="549"/>
      <c r="AW56" s="549"/>
      <c r="AX56" s="549"/>
      <c r="AY56" s="549"/>
      <c r="AZ56" s="549"/>
      <c r="BA56" s="276">
        <v>0</v>
      </c>
      <c r="BB56" s="121">
        <v>0</v>
      </c>
      <c r="BC56" s="121">
        <v>0</v>
      </c>
      <c r="BD56" s="121">
        <v>0</v>
      </c>
      <c r="BE56" s="121">
        <v>0</v>
      </c>
      <c r="BF56" s="121">
        <v>0</v>
      </c>
      <c r="BG56" s="124">
        <v>0</v>
      </c>
      <c r="BH56" s="134">
        <v>242.64900000000003</v>
      </c>
      <c r="BI56" s="136">
        <v>195.29300000000001</v>
      </c>
      <c r="BJ56" s="138">
        <v>294.44399999999996</v>
      </c>
      <c r="BK56" s="138">
        <v>140.96899999999999</v>
      </c>
      <c r="BL56" s="136">
        <v>130.84599999999998</v>
      </c>
      <c r="BM56" s="135">
        <v>88.765000000000015</v>
      </c>
      <c r="BN56" s="137">
        <v>50.064999999999998</v>
      </c>
      <c r="BO56" s="134">
        <v>242.15600000000001</v>
      </c>
      <c r="BP56" s="136">
        <v>194.82</v>
      </c>
      <c r="BQ56" s="138">
        <v>293.86999999999995</v>
      </c>
      <c r="BR56" s="138">
        <v>140.49799999999999</v>
      </c>
      <c r="BS56" s="136">
        <v>130.32119999999998</v>
      </c>
      <c r="BT56" s="135">
        <v>88.343481000000011</v>
      </c>
      <c r="BU56" s="137">
        <v>49.647844999999997</v>
      </c>
      <c r="BV56" s="139" t="s">
        <v>419</v>
      </c>
      <c r="BW56" s="139" t="s">
        <v>206</v>
      </c>
      <c r="BX56" s="603" t="s">
        <v>433</v>
      </c>
      <c r="BY56" s="611"/>
      <c r="BZ56" s="539"/>
      <c r="CA56" s="576"/>
      <c r="CB56" s="578" t="s">
        <v>865</v>
      </c>
      <c r="CC56" s="569" t="s">
        <v>866</v>
      </c>
      <c r="CD56" s="569">
        <v>15</v>
      </c>
      <c r="CE56" s="539"/>
      <c r="CF56" s="539"/>
      <c r="CG56" s="576"/>
      <c r="CH56" s="539"/>
      <c r="CI56" s="539"/>
      <c r="CJ56" s="576"/>
      <c r="CK56" s="539"/>
      <c r="CL56" s="539"/>
      <c r="CM56" s="576"/>
      <c r="CN56" s="578" t="s">
        <v>867</v>
      </c>
      <c r="CO56" s="569" t="s">
        <v>868</v>
      </c>
      <c r="CP56" s="569">
        <v>25</v>
      </c>
      <c r="CQ56" s="539"/>
      <c r="CR56" s="539"/>
      <c r="CS56" s="576"/>
      <c r="CT56" s="539"/>
      <c r="CU56" s="539"/>
      <c r="CV56" s="576"/>
      <c r="CW56" s="539"/>
      <c r="CX56" s="539"/>
      <c r="CY56" s="576"/>
      <c r="CZ56" s="578" t="s">
        <v>869</v>
      </c>
      <c r="DA56" s="569" t="s">
        <v>870</v>
      </c>
      <c r="DB56" s="569">
        <v>11</v>
      </c>
      <c r="DC56" s="539"/>
      <c r="DD56" s="613"/>
    </row>
    <row r="57" spans="1:108" ht="25">
      <c r="A57" s="44"/>
      <c r="B57" s="111">
        <f t="shared" si="3"/>
        <v>53</v>
      </c>
      <c r="C57" s="112" t="s">
        <v>435</v>
      </c>
      <c r="D57" s="231" t="s">
        <v>436</v>
      </c>
      <c r="E57" s="111" t="s">
        <v>148</v>
      </c>
      <c r="F57" s="113"/>
      <c r="G57" s="111" t="s">
        <v>437</v>
      </c>
      <c r="H57" s="111">
        <v>115</v>
      </c>
      <c r="I57" s="729"/>
      <c r="J57" s="274" t="s">
        <v>415</v>
      </c>
      <c r="K57" s="111" t="s">
        <v>416</v>
      </c>
      <c r="L57" s="115" t="s">
        <v>438</v>
      </c>
      <c r="M57" s="111" t="s">
        <v>192</v>
      </c>
      <c r="N57" s="115" t="str">
        <f t="shared" si="4"/>
        <v>2526</v>
      </c>
      <c r="O57" s="115">
        <f t="shared" si="9"/>
        <v>36</v>
      </c>
      <c r="P57" s="119"/>
      <c r="Q57" s="116"/>
      <c r="R57" s="116"/>
      <c r="S57" s="177" t="s">
        <v>439</v>
      </c>
      <c r="T57" s="120">
        <v>98.149162861491632</v>
      </c>
      <c r="U57" s="121">
        <v>97.507300823631937</v>
      </c>
      <c r="V57" s="121">
        <v>97.585137172393004</v>
      </c>
      <c r="W57" s="122">
        <v>78.95</v>
      </c>
      <c r="X57" s="123">
        <v>80.989999999999995</v>
      </c>
      <c r="Y57" s="121" t="e">
        <f>#REF!</f>
        <v>#REF!</v>
      </c>
      <c r="Z57" s="124">
        <v>73.637253892947655</v>
      </c>
      <c r="AA57" s="120">
        <v>1.735730593607306</v>
      </c>
      <c r="AB57" s="121">
        <v>1.4716150576806353</v>
      </c>
      <c r="AC57" s="125">
        <v>0</v>
      </c>
      <c r="AD57" s="125">
        <v>9.27</v>
      </c>
      <c r="AE57" s="141">
        <v>0</v>
      </c>
      <c r="AF57" s="125">
        <v>0</v>
      </c>
      <c r="AG57" s="142">
        <v>2.2948922282938637</v>
      </c>
      <c r="AH57" s="120">
        <v>0.11510654490106541</v>
      </c>
      <c r="AI57" s="121">
        <v>0.29694140862173612</v>
      </c>
      <c r="AJ57" s="121">
        <v>0.36240133576199102</v>
      </c>
      <c r="AK57" s="122">
        <v>0.13</v>
      </c>
      <c r="AL57" s="123">
        <v>1.88</v>
      </c>
      <c r="AM57" s="121">
        <v>0.37233637747336412</v>
      </c>
      <c r="AN57" s="124">
        <v>0</v>
      </c>
      <c r="AO57" s="120">
        <v>0</v>
      </c>
      <c r="AP57" s="121">
        <v>0</v>
      </c>
      <c r="AQ57" s="121">
        <v>0</v>
      </c>
      <c r="AR57" s="121">
        <v>0</v>
      </c>
      <c r="AS57" s="123">
        <v>0</v>
      </c>
      <c r="AT57" s="123">
        <v>0</v>
      </c>
      <c r="AU57" s="124">
        <v>0</v>
      </c>
      <c r="AV57" s="549"/>
      <c r="AW57" s="549"/>
      <c r="AX57" s="549"/>
      <c r="AY57" s="549"/>
      <c r="AZ57" s="549"/>
      <c r="BA57" s="276">
        <v>0</v>
      </c>
      <c r="BB57" s="121">
        <v>0</v>
      </c>
      <c r="BC57" s="121">
        <v>0</v>
      </c>
      <c r="BD57" s="121">
        <v>0</v>
      </c>
      <c r="BE57" s="121">
        <v>0</v>
      </c>
      <c r="BF57" s="121">
        <v>0</v>
      </c>
      <c r="BG57" s="124">
        <v>0</v>
      </c>
      <c r="BH57" s="134">
        <v>258.78100000000001</v>
      </c>
      <c r="BI57" s="136">
        <v>172.822</v>
      </c>
      <c r="BJ57" s="138">
        <v>293.05799999999999</v>
      </c>
      <c r="BK57" s="138">
        <v>88.102999999999994</v>
      </c>
      <c r="BL57" s="136">
        <v>68.551999999999992</v>
      </c>
      <c r="BM57" s="135">
        <v>37.659999999999997</v>
      </c>
      <c r="BN57" s="137">
        <v>2.9739999999999998</v>
      </c>
      <c r="BO57" s="134">
        <v>258.52000000000004</v>
      </c>
      <c r="BP57" s="136">
        <v>172.64</v>
      </c>
      <c r="BQ57" s="138">
        <v>292.81200000000001</v>
      </c>
      <c r="BR57" s="138">
        <v>87.974000000000004</v>
      </c>
      <c r="BS57" s="136">
        <v>68.451980000000006</v>
      </c>
      <c r="BT57" s="135">
        <v>37.604233999999998</v>
      </c>
      <c r="BU57" s="137">
        <v>2.9615999999999998</v>
      </c>
      <c r="BV57" s="139" t="s">
        <v>419</v>
      </c>
      <c r="BW57" s="139" t="s">
        <v>206</v>
      </c>
      <c r="BX57" s="603" t="s">
        <v>436</v>
      </c>
      <c r="BY57" s="614" t="s">
        <v>871</v>
      </c>
      <c r="BZ57" s="569" t="s">
        <v>872</v>
      </c>
      <c r="CA57" s="579">
        <v>184</v>
      </c>
      <c r="CB57" s="578" t="s">
        <v>873</v>
      </c>
      <c r="CC57" s="569" t="s">
        <v>874</v>
      </c>
      <c r="CD57" s="569">
        <v>182</v>
      </c>
      <c r="CE57" s="539"/>
      <c r="CF57" s="539"/>
      <c r="CG57" s="576"/>
      <c r="CH57" s="578" t="s">
        <v>875</v>
      </c>
      <c r="CI57" s="569" t="s">
        <v>876</v>
      </c>
      <c r="CJ57" s="569">
        <v>40</v>
      </c>
      <c r="CK57" s="539"/>
      <c r="CL57" s="539"/>
      <c r="CM57" s="576"/>
      <c r="CN57" s="539"/>
      <c r="CO57" s="539"/>
      <c r="CP57" s="576"/>
      <c r="CQ57" s="539"/>
      <c r="CR57" s="539"/>
      <c r="CS57" s="576"/>
      <c r="CT57" s="578" t="s">
        <v>877</v>
      </c>
      <c r="CU57" s="569" t="s">
        <v>878</v>
      </c>
      <c r="CV57" s="569">
        <v>10</v>
      </c>
      <c r="CW57" s="539"/>
      <c r="CX57" s="539"/>
      <c r="CY57" s="576"/>
      <c r="CZ57" s="539"/>
      <c r="DA57" s="539"/>
      <c r="DB57" s="576"/>
      <c r="DC57" s="539"/>
      <c r="DD57" s="613"/>
    </row>
    <row r="58" spans="1:108" ht="26" thickBot="1">
      <c r="A58" s="44"/>
      <c r="B58" s="143">
        <f t="shared" si="3"/>
        <v>54</v>
      </c>
      <c r="C58" s="144" t="s">
        <v>440</v>
      </c>
      <c r="D58" s="209" t="s">
        <v>441</v>
      </c>
      <c r="E58" s="143" t="s">
        <v>148</v>
      </c>
      <c r="F58" s="145"/>
      <c r="G58" s="143" t="s">
        <v>442</v>
      </c>
      <c r="H58" s="145">
        <v>171</v>
      </c>
      <c r="I58" s="730"/>
      <c r="J58" s="277" t="s">
        <v>415</v>
      </c>
      <c r="K58" s="143" t="s">
        <v>416</v>
      </c>
      <c r="L58" s="147" t="s">
        <v>443</v>
      </c>
      <c r="M58" s="143" t="s">
        <v>192</v>
      </c>
      <c r="N58" s="147" t="str">
        <f t="shared" si="4"/>
        <v>2539</v>
      </c>
      <c r="O58" s="147">
        <f t="shared" si="9"/>
        <v>23</v>
      </c>
      <c r="P58" s="151"/>
      <c r="Q58" s="148"/>
      <c r="R58" s="148"/>
      <c r="S58" s="180" t="s">
        <v>444</v>
      </c>
      <c r="T58" s="152">
        <v>98.845909325571682</v>
      </c>
      <c r="U58" s="153">
        <v>78.172602604285288</v>
      </c>
      <c r="V58" s="153">
        <v>84.612606274459694</v>
      </c>
      <c r="W58" s="154">
        <v>71.02</v>
      </c>
      <c r="X58" s="155">
        <v>60.83</v>
      </c>
      <c r="Y58" s="121" t="e">
        <f>#REF!</f>
        <v>#REF!</v>
      </c>
      <c r="Z58" s="156">
        <v>63.68536994861509</v>
      </c>
      <c r="AA58" s="157">
        <v>0</v>
      </c>
      <c r="AB58" s="153">
        <v>11.578438069216757</v>
      </c>
      <c r="AC58" s="157">
        <v>0</v>
      </c>
      <c r="AD58" s="157">
        <v>0</v>
      </c>
      <c r="AE58" s="158">
        <v>9.5</v>
      </c>
      <c r="AF58" s="157">
        <v>0</v>
      </c>
      <c r="AG58" s="159">
        <v>0</v>
      </c>
      <c r="AH58" s="152">
        <v>0.22621765601217661</v>
      </c>
      <c r="AI58" s="153">
        <v>9.107468123861566E-2</v>
      </c>
      <c r="AJ58" s="153">
        <v>1.7393366727383099</v>
      </c>
      <c r="AK58" s="154">
        <v>0.5</v>
      </c>
      <c r="AL58" s="155">
        <v>0.9</v>
      </c>
      <c r="AM58" s="153">
        <v>0</v>
      </c>
      <c r="AN58" s="156">
        <v>6.4890710382513664E-2</v>
      </c>
      <c r="AO58" s="152">
        <v>0</v>
      </c>
      <c r="AP58" s="153">
        <v>0</v>
      </c>
      <c r="AQ58" s="153">
        <v>0</v>
      </c>
      <c r="AR58" s="153">
        <v>0</v>
      </c>
      <c r="AS58" s="155">
        <v>0</v>
      </c>
      <c r="AT58" s="155">
        <v>0</v>
      </c>
      <c r="AU58" s="156">
        <v>0</v>
      </c>
      <c r="AV58" s="556"/>
      <c r="AW58" s="556"/>
      <c r="AX58" s="556"/>
      <c r="AY58" s="556"/>
      <c r="AZ58" s="556"/>
      <c r="BA58" s="278">
        <v>0</v>
      </c>
      <c r="BB58" s="153">
        <v>0</v>
      </c>
      <c r="BC58" s="153">
        <v>0</v>
      </c>
      <c r="BD58" s="153">
        <v>0</v>
      </c>
      <c r="BE58" s="153">
        <v>0</v>
      </c>
      <c r="BF58" s="153">
        <v>0</v>
      </c>
      <c r="BG58" s="156">
        <v>0</v>
      </c>
      <c r="BH58" s="166">
        <v>386.93299999999999</v>
      </c>
      <c r="BI58" s="168">
        <v>252.59100000000001</v>
      </c>
      <c r="BJ58" s="170">
        <v>372.26499999999999</v>
      </c>
      <c r="BK58" s="170">
        <v>49.269000000000005</v>
      </c>
      <c r="BL58" s="168">
        <v>18.401</v>
      </c>
      <c r="BM58" s="167">
        <v>0.04</v>
      </c>
      <c r="BN58" s="169">
        <v>0.62</v>
      </c>
      <c r="BO58" s="166">
        <v>386.03100000000001</v>
      </c>
      <c r="BP58" s="168">
        <v>251.60300000000001</v>
      </c>
      <c r="BQ58" s="170">
        <v>371.14499999999998</v>
      </c>
      <c r="BR58" s="170">
        <v>48.392000000000003</v>
      </c>
      <c r="BS58" s="168">
        <v>17.586970000000001</v>
      </c>
      <c r="BT58" s="167">
        <v>-0.88128799999999996</v>
      </c>
      <c r="BU58" s="169">
        <v>-0.33233999999999997</v>
      </c>
      <c r="BV58" s="171" t="s">
        <v>419</v>
      </c>
      <c r="BW58" s="171" t="s">
        <v>206</v>
      </c>
      <c r="BX58" s="604" t="s">
        <v>441</v>
      </c>
      <c r="BY58" s="615"/>
      <c r="BZ58" s="616"/>
      <c r="CA58" s="617"/>
      <c r="CB58" s="616"/>
      <c r="CC58" s="616"/>
      <c r="CD58" s="617"/>
      <c r="CE58" s="616"/>
      <c r="CF58" s="616"/>
      <c r="CG58" s="617"/>
      <c r="CH58" s="616"/>
      <c r="CI58" s="616"/>
      <c r="CJ58" s="617"/>
      <c r="CK58" s="618" t="s">
        <v>879</v>
      </c>
      <c r="CL58" s="619" t="s">
        <v>880</v>
      </c>
      <c r="CM58" s="619">
        <v>15</v>
      </c>
      <c r="CN58" s="616"/>
      <c r="CO58" s="616"/>
      <c r="CP58" s="617"/>
      <c r="CQ58" s="616"/>
      <c r="CR58" s="616"/>
      <c r="CS58" s="617"/>
      <c r="CT58" s="618" t="s">
        <v>881</v>
      </c>
      <c r="CU58" s="619" t="s">
        <v>882</v>
      </c>
      <c r="CV58" s="619">
        <v>365</v>
      </c>
      <c r="CW58" s="618" t="s">
        <v>883</v>
      </c>
      <c r="CX58" s="619" t="s">
        <v>884</v>
      </c>
      <c r="CY58" s="619">
        <v>10</v>
      </c>
      <c r="CZ58" s="618" t="s">
        <v>885</v>
      </c>
      <c r="DA58" s="619" t="s">
        <v>886</v>
      </c>
      <c r="DB58" s="619">
        <v>30</v>
      </c>
      <c r="DC58" s="616"/>
      <c r="DD58" s="620"/>
    </row>
    <row r="59" spans="1:108" ht="25">
      <c r="A59" s="44"/>
      <c r="B59" s="82">
        <f t="shared" si="3"/>
        <v>55</v>
      </c>
      <c r="C59" s="83" t="s">
        <v>445</v>
      </c>
      <c r="D59" s="279" t="s">
        <v>446</v>
      </c>
      <c r="E59" s="82" t="s">
        <v>148</v>
      </c>
      <c r="F59" s="84"/>
      <c r="G59" s="82" t="s">
        <v>447</v>
      </c>
      <c r="H59" s="82">
        <v>125</v>
      </c>
      <c r="I59" s="728">
        <f>SUM(H59:H62)</f>
        <v>500</v>
      </c>
      <c r="J59" s="271" t="s">
        <v>415</v>
      </c>
      <c r="K59" s="82" t="s">
        <v>448</v>
      </c>
      <c r="L59" s="86" t="s">
        <v>449</v>
      </c>
      <c r="M59" s="82" t="s">
        <v>192</v>
      </c>
      <c r="N59" s="86" t="str">
        <f t="shared" si="4"/>
        <v>2517</v>
      </c>
      <c r="O59" s="86">
        <f t="shared" si="9"/>
        <v>45</v>
      </c>
      <c r="P59" s="90"/>
      <c r="Q59" s="87"/>
      <c r="R59" s="87"/>
      <c r="S59" s="172" t="s">
        <v>450</v>
      </c>
      <c r="T59" s="91">
        <v>86.727990776255709</v>
      </c>
      <c r="U59" s="92">
        <v>85.25492333704878</v>
      </c>
      <c r="V59" s="92">
        <v>82.0697347164067</v>
      </c>
      <c r="W59" s="93">
        <v>72.78</v>
      </c>
      <c r="X59" s="94">
        <v>73.760000000000005</v>
      </c>
      <c r="Y59" s="92" t="e">
        <f>#REF!</f>
        <v>#REF!</v>
      </c>
      <c r="Z59" s="95">
        <v>77.667477251076619</v>
      </c>
      <c r="AA59" s="91">
        <v>5.0070395738203999</v>
      </c>
      <c r="AB59" s="96">
        <v>0</v>
      </c>
      <c r="AC59" s="96">
        <v>2.6174483910139701</v>
      </c>
      <c r="AD59" s="96">
        <v>0</v>
      </c>
      <c r="AE59" s="175">
        <v>0</v>
      </c>
      <c r="AF59" s="96">
        <v>7.4895357686453545</v>
      </c>
      <c r="AG59" s="176">
        <v>0</v>
      </c>
      <c r="AH59" s="91">
        <v>0.23687214611872145</v>
      </c>
      <c r="AI59" s="92">
        <v>0.28460837887067392</v>
      </c>
      <c r="AJ59" s="92">
        <v>0.153119307832423</v>
      </c>
      <c r="AK59" s="93">
        <v>0.14000000000000001</v>
      </c>
      <c r="AL59" s="94">
        <v>0.48</v>
      </c>
      <c r="AM59" s="92">
        <v>0.35863774733637788</v>
      </c>
      <c r="AN59" s="95">
        <v>0.11061778992106865</v>
      </c>
      <c r="AO59" s="91">
        <v>0</v>
      </c>
      <c r="AP59" s="92">
        <v>0</v>
      </c>
      <c r="AQ59" s="92">
        <v>0</v>
      </c>
      <c r="AR59" s="92">
        <v>0</v>
      </c>
      <c r="AS59" s="94">
        <v>0</v>
      </c>
      <c r="AT59" s="94">
        <v>0</v>
      </c>
      <c r="AU59" s="95">
        <v>0</v>
      </c>
      <c r="AV59" s="555"/>
      <c r="AW59" s="555"/>
      <c r="AX59" s="555"/>
      <c r="AY59" s="555"/>
      <c r="AZ59" s="555"/>
      <c r="BA59" s="272">
        <v>0</v>
      </c>
      <c r="BB59" s="92">
        <v>0</v>
      </c>
      <c r="BC59" s="92">
        <v>0</v>
      </c>
      <c r="BD59" s="92">
        <v>0</v>
      </c>
      <c r="BE59" s="92">
        <v>0</v>
      </c>
      <c r="BF59" s="92">
        <v>0</v>
      </c>
      <c r="BG59" s="95">
        <v>0</v>
      </c>
      <c r="BH59" s="105">
        <v>301.95</v>
      </c>
      <c r="BI59" s="107">
        <v>271.09000000000003</v>
      </c>
      <c r="BJ59" s="109">
        <v>359.85900000000004</v>
      </c>
      <c r="BK59" s="109">
        <v>164.20699999999999</v>
      </c>
      <c r="BL59" s="107">
        <v>164.77900000000002</v>
      </c>
      <c r="BM59" s="106">
        <v>171.03099999999998</v>
      </c>
      <c r="BN59" s="108">
        <v>121.931</v>
      </c>
      <c r="BO59" s="105">
        <v>301.12400000000002</v>
      </c>
      <c r="BP59" s="107">
        <v>270.25630000000001</v>
      </c>
      <c r="BQ59" s="109">
        <v>359.00609999999995</v>
      </c>
      <c r="BR59" s="109">
        <v>163.4477</v>
      </c>
      <c r="BS59" s="107">
        <v>163.90110000000001</v>
      </c>
      <c r="BT59" s="106">
        <v>170.31639999999999</v>
      </c>
      <c r="BU59" s="108">
        <v>121.14450000000001</v>
      </c>
      <c r="BV59" s="110" t="s">
        <v>451</v>
      </c>
      <c r="BW59" s="110" t="s">
        <v>206</v>
      </c>
      <c r="BX59" s="282" t="s">
        <v>446</v>
      </c>
      <c r="BY59" s="621"/>
      <c r="BZ59" s="609"/>
      <c r="CA59" s="606"/>
      <c r="CB59" s="609"/>
      <c r="CC59" s="609"/>
      <c r="CD59" s="606"/>
      <c r="CE59" s="622" t="s">
        <v>887</v>
      </c>
      <c r="CF59" s="623" t="s">
        <v>888</v>
      </c>
      <c r="CG59" s="623">
        <v>30</v>
      </c>
      <c r="CH59" s="609"/>
      <c r="CI59" s="609"/>
      <c r="CJ59" s="606"/>
      <c r="CK59" s="609"/>
      <c r="CL59" s="609"/>
      <c r="CM59" s="606"/>
      <c r="CN59" s="622"/>
      <c r="CO59" s="623"/>
      <c r="CP59" s="623"/>
      <c r="CQ59" s="622" t="s">
        <v>889</v>
      </c>
      <c r="CR59" s="623" t="s">
        <v>890</v>
      </c>
      <c r="CS59" s="623">
        <v>10</v>
      </c>
      <c r="CT59" s="609"/>
      <c r="CU59" s="609"/>
      <c r="CV59" s="606"/>
      <c r="CW59" s="609"/>
      <c r="CX59" s="609"/>
      <c r="CY59" s="606"/>
      <c r="CZ59" s="622" t="s">
        <v>891</v>
      </c>
      <c r="DA59" s="623" t="s">
        <v>892</v>
      </c>
      <c r="DB59" s="623">
        <v>3</v>
      </c>
      <c r="DC59" s="609"/>
      <c r="DD59" s="610"/>
    </row>
    <row r="60" spans="1:108" ht="25">
      <c r="A60" s="44"/>
      <c r="B60" s="111">
        <f t="shared" si="3"/>
        <v>56</v>
      </c>
      <c r="C60" s="112" t="s">
        <v>452</v>
      </c>
      <c r="D60" s="231" t="s">
        <v>453</v>
      </c>
      <c r="E60" s="111" t="s">
        <v>148</v>
      </c>
      <c r="F60" s="113"/>
      <c r="G60" s="111" t="s">
        <v>447</v>
      </c>
      <c r="H60" s="111">
        <v>125</v>
      </c>
      <c r="I60" s="729"/>
      <c r="J60" s="274" t="s">
        <v>415</v>
      </c>
      <c r="K60" s="111" t="s">
        <v>448</v>
      </c>
      <c r="L60" s="115" t="s">
        <v>454</v>
      </c>
      <c r="M60" s="111" t="s">
        <v>192</v>
      </c>
      <c r="N60" s="115" t="str">
        <f t="shared" si="4"/>
        <v>2517</v>
      </c>
      <c r="O60" s="115">
        <f t="shared" si="9"/>
        <v>45</v>
      </c>
      <c r="P60" s="119"/>
      <c r="Q60" s="116"/>
      <c r="R60" s="116"/>
      <c r="S60" s="177" t="s">
        <v>450</v>
      </c>
      <c r="T60" s="120">
        <v>89.328046575342469</v>
      </c>
      <c r="U60" s="121">
        <v>82.585067950291574</v>
      </c>
      <c r="V60" s="121">
        <v>78.697537118015504</v>
      </c>
      <c r="W60" s="122">
        <v>72.8</v>
      </c>
      <c r="X60" s="123">
        <v>73.63</v>
      </c>
      <c r="Y60" s="121" t="e">
        <f>#REF!</f>
        <v>#REF!</v>
      </c>
      <c r="Z60" s="124">
        <v>77.667477251076619</v>
      </c>
      <c r="AA60" s="120">
        <v>2.3972602739726026</v>
      </c>
      <c r="AB60" s="121">
        <v>2.5500910746812386</v>
      </c>
      <c r="AC60" s="125">
        <v>7.5548345476624199</v>
      </c>
      <c r="AD60" s="125">
        <v>0</v>
      </c>
      <c r="AE60" s="125">
        <v>0</v>
      </c>
      <c r="AF60" s="275">
        <v>5.9200913242009134</v>
      </c>
      <c r="AG60" s="142">
        <v>0</v>
      </c>
      <c r="AH60" s="120">
        <v>0.46689497716894984</v>
      </c>
      <c r="AI60" s="121">
        <v>0.27739829993928355</v>
      </c>
      <c r="AJ60" s="121">
        <v>0.15444748026715199</v>
      </c>
      <c r="AK60" s="122">
        <v>0.12</v>
      </c>
      <c r="AL60" s="123">
        <v>0.67</v>
      </c>
      <c r="AM60" s="121">
        <v>0</v>
      </c>
      <c r="AN60" s="124">
        <v>0.10188979963570127</v>
      </c>
      <c r="AO60" s="120">
        <v>0</v>
      </c>
      <c r="AP60" s="121">
        <v>0</v>
      </c>
      <c r="AQ60" s="121">
        <v>0</v>
      </c>
      <c r="AR60" s="121">
        <v>0</v>
      </c>
      <c r="AS60" s="123">
        <v>0</v>
      </c>
      <c r="AT60" s="123">
        <v>0</v>
      </c>
      <c r="AU60" s="124">
        <v>0</v>
      </c>
      <c r="AV60" s="549"/>
      <c r="AW60" s="549"/>
      <c r="AX60" s="549"/>
      <c r="AY60" s="549"/>
      <c r="AZ60" s="549"/>
      <c r="BA60" s="276">
        <v>0</v>
      </c>
      <c r="BB60" s="121">
        <v>0</v>
      </c>
      <c r="BC60" s="121">
        <v>0</v>
      </c>
      <c r="BD60" s="121">
        <v>0</v>
      </c>
      <c r="BE60" s="121">
        <v>0</v>
      </c>
      <c r="BF60" s="121">
        <v>0</v>
      </c>
      <c r="BG60" s="124">
        <v>0</v>
      </c>
      <c r="BH60" s="134">
        <v>293.245</v>
      </c>
      <c r="BI60" s="136">
        <v>284.39300000000003</v>
      </c>
      <c r="BJ60" s="138">
        <v>360.72599999999994</v>
      </c>
      <c r="BK60" s="138">
        <v>174.75400000000005</v>
      </c>
      <c r="BL60" s="136">
        <v>155.76400000000001</v>
      </c>
      <c r="BM60" s="135">
        <v>172.03700000000003</v>
      </c>
      <c r="BN60" s="137">
        <v>123.82</v>
      </c>
      <c r="BO60" s="134">
        <v>292.536</v>
      </c>
      <c r="BP60" s="136">
        <v>283.49469999999997</v>
      </c>
      <c r="BQ60" s="138">
        <v>359.86490000000003</v>
      </c>
      <c r="BR60" s="138">
        <v>173.93339999999998</v>
      </c>
      <c r="BS60" s="136">
        <v>154.9958</v>
      </c>
      <c r="BT60" s="135">
        <v>171.3109</v>
      </c>
      <c r="BU60" s="137">
        <v>123.01220000000001</v>
      </c>
      <c r="BV60" s="139" t="s">
        <v>451</v>
      </c>
      <c r="BW60" s="139" t="s">
        <v>206</v>
      </c>
      <c r="BX60" s="603" t="s">
        <v>453</v>
      </c>
      <c r="BY60" s="611"/>
      <c r="BZ60" s="539"/>
      <c r="CA60" s="576"/>
      <c r="CB60" s="578" t="s">
        <v>893</v>
      </c>
      <c r="CC60" s="569" t="s">
        <v>894</v>
      </c>
      <c r="CD60" s="569">
        <v>30</v>
      </c>
      <c r="CE60" s="539"/>
      <c r="CF60" s="539"/>
      <c r="CG60" s="576"/>
      <c r="CH60" s="539"/>
      <c r="CI60" s="539"/>
      <c r="CJ60" s="576"/>
      <c r="CK60" s="539"/>
      <c r="CL60" s="539"/>
      <c r="CM60" s="576"/>
      <c r="CN60" s="578" t="s">
        <v>895</v>
      </c>
      <c r="CO60" s="569" t="s">
        <v>896</v>
      </c>
      <c r="CP60" s="569">
        <v>11</v>
      </c>
      <c r="CQ60" s="539"/>
      <c r="CR60" s="539"/>
      <c r="CS60" s="576"/>
      <c r="CT60" s="539"/>
      <c r="CU60" s="539"/>
      <c r="CV60" s="576"/>
      <c r="CW60" s="539"/>
      <c r="CX60" s="539"/>
      <c r="CY60" s="576"/>
      <c r="CZ60" s="578" t="s">
        <v>885</v>
      </c>
      <c r="DA60" s="569" t="s">
        <v>897</v>
      </c>
      <c r="DB60" s="569">
        <v>25</v>
      </c>
      <c r="DC60" s="539"/>
      <c r="DD60" s="613"/>
    </row>
    <row r="61" spans="1:108" ht="25">
      <c r="A61" s="44"/>
      <c r="B61" s="111">
        <f t="shared" si="3"/>
        <v>57</v>
      </c>
      <c r="C61" s="112" t="s">
        <v>455</v>
      </c>
      <c r="D61" s="231" t="s">
        <v>456</v>
      </c>
      <c r="E61" s="111" t="s">
        <v>148</v>
      </c>
      <c r="F61" s="113"/>
      <c r="G61" s="111" t="s">
        <v>447</v>
      </c>
      <c r="H61" s="111">
        <v>125</v>
      </c>
      <c r="I61" s="729"/>
      <c r="J61" s="274" t="s">
        <v>415</v>
      </c>
      <c r="K61" s="111" t="s">
        <v>448</v>
      </c>
      <c r="L61" s="115" t="s">
        <v>457</v>
      </c>
      <c r="M61" s="111" t="s">
        <v>192</v>
      </c>
      <c r="N61" s="115" t="str">
        <f t="shared" si="4"/>
        <v>2517</v>
      </c>
      <c r="O61" s="115">
        <f t="shared" si="9"/>
        <v>45</v>
      </c>
      <c r="P61" s="119"/>
      <c r="Q61" s="116"/>
      <c r="R61" s="116"/>
      <c r="S61" s="177" t="s">
        <v>450</v>
      </c>
      <c r="T61" s="120">
        <v>88.19943019786912</v>
      </c>
      <c r="U61" s="121">
        <v>80.404280661063012</v>
      </c>
      <c r="V61" s="121">
        <v>83.372910589833097</v>
      </c>
      <c r="W61" s="122">
        <v>72.710000000000008</v>
      </c>
      <c r="X61" s="123">
        <v>68.150000000000006</v>
      </c>
      <c r="Y61" s="121" t="e">
        <f>#REF!</f>
        <v>#REF!</v>
      </c>
      <c r="Z61" s="124">
        <v>77.667477251076619</v>
      </c>
      <c r="AA61" s="125">
        <v>0</v>
      </c>
      <c r="AB61" s="121">
        <v>4.2786126290224615</v>
      </c>
      <c r="AC61" s="121">
        <v>0</v>
      </c>
      <c r="AD61" s="121">
        <v>0</v>
      </c>
      <c r="AE61" s="122">
        <v>6.82</v>
      </c>
      <c r="AF61" s="121">
        <v>0</v>
      </c>
      <c r="AG61" s="140">
        <v>0</v>
      </c>
      <c r="AH61" s="120">
        <v>1.3198249619482487</v>
      </c>
      <c r="AI61" s="121">
        <v>0.54056618093503328</v>
      </c>
      <c r="AJ61" s="121">
        <v>1.12382361870067</v>
      </c>
      <c r="AK61" s="122">
        <v>0.24</v>
      </c>
      <c r="AL61" s="123">
        <v>0.41</v>
      </c>
      <c r="AM61" s="121">
        <v>0.18683409436834097</v>
      </c>
      <c r="AN61" s="124">
        <v>0.10359744990892532</v>
      </c>
      <c r="AO61" s="120">
        <v>0</v>
      </c>
      <c r="AP61" s="121">
        <v>0</v>
      </c>
      <c r="AQ61" s="121">
        <v>0</v>
      </c>
      <c r="AR61" s="121">
        <v>0</v>
      </c>
      <c r="AS61" s="123">
        <v>0</v>
      </c>
      <c r="AT61" s="123">
        <v>0</v>
      </c>
      <c r="AU61" s="124">
        <v>0</v>
      </c>
      <c r="AV61" s="549"/>
      <c r="AW61" s="549"/>
      <c r="AX61" s="549"/>
      <c r="AY61" s="549"/>
      <c r="AZ61" s="549"/>
      <c r="BA61" s="276">
        <v>0</v>
      </c>
      <c r="BB61" s="121">
        <v>0</v>
      </c>
      <c r="BC61" s="121">
        <v>0</v>
      </c>
      <c r="BD61" s="121">
        <v>0</v>
      </c>
      <c r="BE61" s="121">
        <v>0</v>
      </c>
      <c r="BF61" s="121">
        <v>0</v>
      </c>
      <c r="BG61" s="124">
        <v>0</v>
      </c>
      <c r="BH61" s="134">
        <v>360.42400000000004</v>
      </c>
      <c r="BI61" s="136">
        <v>268.47299999999996</v>
      </c>
      <c r="BJ61" s="138">
        <v>370.48199999999997</v>
      </c>
      <c r="BK61" s="138">
        <v>184.84800000000001</v>
      </c>
      <c r="BL61" s="136">
        <v>168.19099999999997</v>
      </c>
      <c r="BM61" s="135">
        <v>193.05599999999998</v>
      </c>
      <c r="BN61" s="137">
        <v>129.12</v>
      </c>
      <c r="BO61" s="134">
        <v>359.45299999999997</v>
      </c>
      <c r="BP61" s="136">
        <v>267.60489999999999</v>
      </c>
      <c r="BQ61" s="138">
        <v>369.58280000000002</v>
      </c>
      <c r="BR61" s="138">
        <v>183.95089999999999</v>
      </c>
      <c r="BS61" s="136">
        <v>167.43920000000003</v>
      </c>
      <c r="BT61" s="135">
        <v>192.18799999999999</v>
      </c>
      <c r="BU61" s="137">
        <v>128.29680000000005</v>
      </c>
      <c r="BV61" s="139" t="s">
        <v>451</v>
      </c>
      <c r="BW61" s="139" t="s">
        <v>206</v>
      </c>
      <c r="BX61" s="603" t="s">
        <v>456</v>
      </c>
      <c r="BY61" s="614" t="s">
        <v>898</v>
      </c>
      <c r="BZ61" s="569" t="s">
        <v>899</v>
      </c>
      <c r="CA61" s="579">
        <v>30</v>
      </c>
      <c r="CB61" s="539"/>
      <c r="CC61" s="539"/>
      <c r="CD61" s="576"/>
      <c r="CE61" s="539"/>
      <c r="CF61" s="539"/>
      <c r="CG61" s="576"/>
      <c r="CH61" s="539"/>
      <c r="CI61" s="539"/>
      <c r="CJ61" s="576"/>
      <c r="CK61" s="578" t="s">
        <v>900</v>
      </c>
      <c r="CL61" s="569" t="s">
        <v>901</v>
      </c>
      <c r="CM61" s="569">
        <v>10</v>
      </c>
      <c r="CN61" s="539"/>
      <c r="CO61" s="539"/>
      <c r="CP61" s="576"/>
      <c r="CQ61" s="539"/>
      <c r="CR61" s="539"/>
      <c r="CS61" s="576"/>
      <c r="CT61" s="539"/>
      <c r="CU61" s="539"/>
      <c r="CV61" s="576"/>
      <c r="CW61" s="578" t="s">
        <v>902</v>
      </c>
      <c r="CX61" s="569" t="s">
        <v>903</v>
      </c>
      <c r="CY61" s="569">
        <v>25</v>
      </c>
      <c r="CZ61" s="539"/>
      <c r="DA61" s="539"/>
      <c r="DB61" s="576"/>
      <c r="DC61" s="539"/>
      <c r="DD61" s="613"/>
    </row>
    <row r="62" spans="1:108" ht="26" thickBot="1">
      <c r="A62" s="44"/>
      <c r="B62" s="143">
        <f t="shared" si="3"/>
        <v>58</v>
      </c>
      <c r="C62" s="144" t="s">
        <v>458</v>
      </c>
      <c r="D62" s="280" t="s">
        <v>459</v>
      </c>
      <c r="E62" s="143" t="s">
        <v>148</v>
      </c>
      <c r="F62" s="145"/>
      <c r="G62" s="143" t="s">
        <v>447</v>
      </c>
      <c r="H62" s="143">
        <v>125</v>
      </c>
      <c r="I62" s="730"/>
      <c r="J62" s="277" t="s">
        <v>415</v>
      </c>
      <c r="K62" s="143" t="s">
        <v>448</v>
      </c>
      <c r="L62" s="147" t="s">
        <v>460</v>
      </c>
      <c r="M62" s="143" t="s">
        <v>192</v>
      </c>
      <c r="N62" s="147" t="str">
        <f t="shared" si="4"/>
        <v>2538</v>
      </c>
      <c r="O62" s="147">
        <f t="shared" si="9"/>
        <v>24</v>
      </c>
      <c r="P62" s="151"/>
      <c r="Q62" s="148"/>
      <c r="R62" s="148"/>
      <c r="S62" s="180" t="s">
        <v>461</v>
      </c>
      <c r="T62" s="152">
        <v>92.878949771689506</v>
      </c>
      <c r="U62" s="153">
        <v>80.480363426342478</v>
      </c>
      <c r="V62" s="153">
        <v>83.984908937270106</v>
      </c>
      <c r="W62" s="154">
        <v>72.39</v>
      </c>
      <c r="X62" s="155">
        <v>66.98</v>
      </c>
      <c r="Y62" s="121" t="e">
        <f>#REF!</f>
        <v>#REF!</v>
      </c>
      <c r="Z62" s="156">
        <v>77.667477251076619</v>
      </c>
      <c r="AA62" s="157">
        <v>0</v>
      </c>
      <c r="AB62" s="153">
        <v>8.0553658166363054</v>
      </c>
      <c r="AC62" s="153">
        <v>0</v>
      </c>
      <c r="AD62" s="153">
        <v>0</v>
      </c>
      <c r="AE62" s="154">
        <v>8.3000000000000007</v>
      </c>
      <c r="AF62" s="153">
        <v>0</v>
      </c>
      <c r="AG62" s="183">
        <v>0</v>
      </c>
      <c r="AH62" s="152">
        <v>0.54813546423135429</v>
      </c>
      <c r="AI62" s="153">
        <v>0.29940801457194899</v>
      </c>
      <c r="AJ62" s="153">
        <v>0.385739222829387</v>
      </c>
      <c r="AK62" s="154">
        <v>0.77</v>
      </c>
      <c r="AL62" s="155">
        <v>0.2</v>
      </c>
      <c r="AM62" s="153">
        <v>0.11415525114155251</v>
      </c>
      <c r="AN62" s="156">
        <v>0.11384335154826958</v>
      </c>
      <c r="AO62" s="152">
        <v>0</v>
      </c>
      <c r="AP62" s="153">
        <v>0</v>
      </c>
      <c r="AQ62" s="153">
        <v>0</v>
      </c>
      <c r="AR62" s="153">
        <v>0</v>
      </c>
      <c r="AS62" s="155">
        <v>0</v>
      </c>
      <c r="AT62" s="155">
        <v>0</v>
      </c>
      <c r="AU62" s="156">
        <v>0</v>
      </c>
      <c r="AV62" s="556"/>
      <c r="AW62" s="556"/>
      <c r="AX62" s="556"/>
      <c r="AY62" s="556"/>
      <c r="AZ62" s="556"/>
      <c r="BA62" s="278">
        <v>0</v>
      </c>
      <c r="BB62" s="153">
        <v>0</v>
      </c>
      <c r="BC62" s="153">
        <v>0</v>
      </c>
      <c r="BD62" s="153">
        <v>0</v>
      </c>
      <c r="BE62" s="153">
        <v>0</v>
      </c>
      <c r="BF62" s="153">
        <v>0</v>
      </c>
      <c r="BG62" s="156">
        <v>0</v>
      </c>
      <c r="BH62" s="166">
        <v>287.22899999999998</v>
      </c>
      <c r="BI62" s="168">
        <v>249.46499999999997</v>
      </c>
      <c r="BJ62" s="170">
        <v>366.06099999999992</v>
      </c>
      <c r="BK62" s="170">
        <v>141.566</v>
      </c>
      <c r="BL62" s="168">
        <v>164.63499999999999</v>
      </c>
      <c r="BM62" s="167">
        <v>179.08500000000004</v>
      </c>
      <c r="BN62" s="169">
        <v>116.176</v>
      </c>
      <c r="BO62" s="166">
        <v>286.50900000000001</v>
      </c>
      <c r="BP62" s="168">
        <v>248.77847</v>
      </c>
      <c r="BQ62" s="170">
        <v>365.19619999999998</v>
      </c>
      <c r="BR62" s="170">
        <v>140.9615</v>
      </c>
      <c r="BS62" s="168">
        <v>163.91800000000001</v>
      </c>
      <c r="BT62" s="167">
        <v>178.29930000000002</v>
      </c>
      <c r="BU62" s="169">
        <v>115.473</v>
      </c>
      <c r="BV62" s="171" t="s">
        <v>451</v>
      </c>
      <c r="BW62" s="171" t="s">
        <v>206</v>
      </c>
      <c r="BX62" s="280" t="s">
        <v>459</v>
      </c>
      <c r="BY62" s="615"/>
      <c r="BZ62" s="616"/>
      <c r="CA62" s="617"/>
      <c r="CB62" s="616"/>
      <c r="CC62" s="616"/>
      <c r="CD62" s="617"/>
      <c r="CE62" s="616"/>
      <c r="CF62" s="616"/>
      <c r="CG62" s="617"/>
      <c r="CH62" s="616"/>
      <c r="CI62" s="616"/>
      <c r="CJ62" s="617"/>
      <c r="CK62" s="618" t="s">
        <v>904</v>
      </c>
      <c r="CL62" s="619" t="s">
        <v>905</v>
      </c>
      <c r="CM62" s="619">
        <v>180</v>
      </c>
      <c r="CN62" s="616"/>
      <c r="CO62" s="616"/>
      <c r="CP62" s="617"/>
      <c r="CQ62" s="616"/>
      <c r="CR62" s="616"/>
      <c r="CS62" s="617"/>
      <c r="CT62" s="618" t="s">
        <v>906</v>
      </c>
      <c r="CU62" s="619" t="s">
        <v>907</v>
      </c>
      <c r="CV62" s="619">
        <v>10</v>
      </c>
      <c r="CW62" s="618" t="s">
        <v>908</v>
      </c>
      <c r="CX62" s="619" t="s">
        <v>883</v>
      </c>
      <c r="CY62" s="619">
        <v>3</v>
      </c>
      <c r="CZ62" s="616"/>
      <c r="DA62" s="616"/>
      <c r="DB62" s="617"/>
      <c r="DC62" s="616"/>
      <c r="DD62" s="620"/>
    </row>
    <row r="63" spans="1:108" ht="25">
      <c r="A63" s="44"/>
      <c r="B63" s="82">
        <f t="shared" si="3"/>
        <v>59</v>
      </c>
      <c r="C63" s="83" t="s">
        <v>462</v>
      </c>
      <c r="D63" s="279" t="s">
        <v>463</v>
      </c>
      <c r="E63" s="82" t="s">
        <v>148</v>
      </c>
      <c r="F63" s="84"/>
      <c r="G63" s="82" t="s">
        <v>464</v>
      </c>
      <c r="H63" s="82">
        <v>120</v>
      </c>
      <c r="I63" s="728">
        <f>SUM(H63:H67)</f>
        <v>720</v>
      </c>
      <c r="J63" s="271" t="s">
        <v>415</v>
      </c>
      <c r="K63" s="82" t="s">
        <v>465</v>
      </c>
      <c r="L63" s="86" t="s">
        <v>466</v>
      </c>
      <c r="M63" s="82" t="s">
        <v>192</v>
      </c>
      <c r="N63" s="86" t="str">
        <f t="shared" si="4"/>
        <v>2523</v>
      </c>
      <c r="O63" s="86">
        <f t="shared" si="9"/>
        <v>39</v>
      </c>
      <c r="P63" s="90"/>
      <c r="Q63" s="87"/>
      <c r="R63" s="87"/>
      <c r="S63" s="172" t="s">
        <v>461</v>
      </c>
      <c r="T63" s="91">
        <v>83.248858447488601</v>
      </c>
      <c r="U63" s="92">
        <v>99.87477307762606</v>
      </c>
      <c r="V63" s="92">
        <v>94.929038014785405</v>
      </c>
      <c r="W63" s="93">
        <v>98.15</v>
      </c>
      <c r="X63" s="94">
        <v>99.85</v>
      </c>
      <c r="Y63" s="92" t="e">
        <f>#REF!</f>
        <v>#REF!</v>
      </c>
      <c r="Z63" s="95">
        <v>100.00000011117515</v>
      </c>
      <c r="AA63" s="91">
        <v>16.38584474885845</v>
      </c>
      <c r="AB63" s="96">
        <v>0</v>
      </c>
      <c r="AC63" s="96">
        <v>2.7322404371584699</v>
      </c>
      <c r="AD63" s="96">
        <v>0</v>
      </c>
      <c r="AE63" s="175">
        <v>0</v>
      </c>
      <c r="AF63" s="96">
        <v>0</v>
      </c>
      <c r="AG63" s="176">
        <v>0</v>
      </c>
      <c r="AH63" s="91">
        <v>0.36529680365296802</v>
      </c>
      <c r="AI63" s="92">
        <v>0.12522768670309653</v>
      </c>
      <c r="AJ63" s="92">
        <v>2.3387219186399499</v>
      </c>
      <c r="AK63" s="93">
        <v>1.85</v>
      </c>
      <c r="AL63" s="94">
        <v>0.15</v>
      </c>
      <c r="AM63" s="92">
        <v>1.2747336377473401E-2</v>
      </c>
      <c r="AN63" s="95">
        <v>0</v>
      </c>
      <c r="AO63" s="91">
        <v>0</v>
      </c>
      <c r="AP63" s="92">
        <v>0</v>
      </c>
      <c r="AQ63" s="92">
        <v>0</v>
      </c>
      <c r="AR63" s="92">
        <v>0</v>
      </c>
      <c r="AS63" s="94">
        <v>0</v>
      </c>
      <c r="AT63" s="94">
        <v>0</v>
      </c>
      <c r="AU63" s="95">
        <v>0</v>
      </c>
      <c r="AV63" s="555"/>
      <c r="AW63" s="555"/>
      <c r="AX63" s="555"/>
      <c r="AY63" s="555"/>
      <c r="AZ63" s="555"/>
      <c r="BA63" s="272">
        <v>0</v>
      </c>
      <c r="BB63" s="92">
        <v>0</v>
      </c>
      <c r="BC63" s="92">
        <v>0</v>
      </c>
      <c r="BD63" s="92">
        <v>0</v>
      </c>
      <c r="BE63" s="92">
        <v>0</v>
      </c>
      <c r="BF63" s="92">
        <v>0</v>
      </c>
      <c r="BG63" s="95">
        <v>0</v>
      </c>
      <c r="BH63" s="105">
        <v>289.36600000000004</v>
      </c>
      <c r="BI63" s="107">
        <v>293.98500000000001</v>
      </c>
      <c r="BJ63" s="109">
        <v>359.05499999999995</v>
      </c>
      <c r="BK63" s="109">
        <v>349.91099999999994</v>
      </c>
      <c r="BL63" s="107">
        <v>309.75299999999999</v>
      </c>
      <c r="BM63" s="106">
        <v>188.7</v>
      </c>
      <c r="BN63" s="108">
        <v>231.29499999999999</v>
      </c>
      <c r="BO63" s="105">
        <v>288.40435000000002</v>
      </c>
      <c r="BP63" s="107">
        <v>293.06220632999998</v>
      </c>
      <c r="BQ63" s="109">
        <v>358.21726000000001</v>
      </c>
      <c r="BR63" s="109">
        <v>349.12886666999998</v>
      </c>
      <c r="BS63" s="107">
        <v>308.98798999999997</v>
      </c>
      <c r="BT63" s="106">
        <v>187.99545000000001</v>
      </c>
      <c r="BU63" s="108">
        <v>230.59160666666662</v>
      </c>
      <c r="BV63" s="110" t="s">
        <v>467</v>
      </c>
      <c r="BW63" s="110" t="s">
        <v>246</v>
      </c>
      <c r="BX63" s="282" t="s">
        <v>463</v>
      </c>
      <c r="BY63" s="621"/>
      <c r="BZ63" s="609"/>
      <c r="CA63" s="606"/>
      <c r="CB63" s="622" t="s">
        <v>873</v>
      </c>
      <c r="CC63" s="623" t="s">
        <v>909</v>
      </c>
      <c r="CD63" s="623">
        <v>366</v>
      </c>
      <c r="CE63" s="622" t="s">
        <v>910</v>
      </c>
      <c r="CF63" s="623" t="s">
        <v>911</v>
      </c>
      <c r="CG63" s="623">
        <v>10</v>
      </c>
      <c r="CH63" s="622" t="s">
        <v>912</v>
      </c>
      <c r="CI63" s="623" t="s">
        <v>913</v>
      </c>
      <c r="CJ63" s="623">
        <v>40</v>
      </c>
      <c r="CK63" s="609"/>
      <c r="CL63" s="609"/>
      <c r="CM63" s="606"/>
      <c r="CN63" s="609"/>
      <c r="CO63" s="609"/>
      <c r="CP63" s="606"/>
      <c r="CQ63" s="622" t="s">
        <v>914</v>
      </c>
      <c r="CR63" s="623" t="s">
        <v>915</v>
      </c>
      <c r="CS63" s="623">
        <v>10</v>
      </c>
      <c r="CT63" s="609"/>
      <c r="CU63" s="609"/>
      <c r="CV63" s="606"/>
      <c r="CW63" s="609"/>
      <c r="CX63" s="609"/>
      <c r="CY63" s="606"/>
      <c r="CZ63" s="609"/>
      <c r="DA63" s="609"/>
      <c r="DB63" s="606"/>
      <c r="DC63" s="609"/>
      <c r="DD63" s="610"/>
    </row>
    <row r="64" spans="1:108" ht="25">
      <c r="A64" s="44"/>
      <c r="B64" s="111">
        <f t="shared" si="3"/>
        <v>60</v>
      </c>
      <c r="C64" s="112" t="s">
        <v>468</v>
      </c>
      <c r="D64" s="231" t="s">
        <v>469</v>
      </c>
      <c r="E64" s="111" t="s">
        <v>148</v>
      </c>
      <c r="F64" s="113"/>
      <c r="G64" s="111" t="s">
        <v>464</v>
      </c>
      <c r="H64" s="113">
        <v>120</v>
      </c>
      <c r="I64" s="729"/>
      <c r="J64" s="274" t="s">
        <v>415</v>
      </c>
      <c r="K64" s="111" t="s">
        <v>465</v>
      </c>
      <c r="L64" s="115" t="s">
        <v>470</v>
      </c>
      <c r="M64" s="111" t="s">
        <v>192</v>
      </c>
      <c r="N64" s="115" t="str">
        <f t="shared" si="4"/>
        <v>2523</v>
      </c>
      <c r="O64" s="115">
        <f t="shared" si="9"/>
        <v>39</v>
      </c>
      <c r="P64" s="119"/>
      <c r="Q64" s="116"/>
      <c r="R64" s="116"/>
      <c r="S64" s="117" t="s">
        <v>461</v>
      </c>
      <c r="T64" s="120">
        <v>98.26122526636226</v>
      </c>
      <c r="U64" s="121">
        <v>99.88615699587406</v>
      </c>
      <c r="V64" s="121">
        <v>97.849878891352503</v>
      </c>
      <c r="W64" s="122">
        <v>97.5</v>
      </c>
      <c r="X64" s="123">
        <v>99.98</v>
      </c>
      <c r="Y64" s="121" t="e">
        <f>#REF!</f>
        <v>#REF!</v>
      </c>
      <c r="Z64" s="124">
        <v>100.00000011117515</v>
      </c>
      <c r="AA64" s="120">
        <v>0.93226788432267915</v>
      </c>
      <c r="AB64" s="125">
        <v>0</v>
      </c>
      <c r="AC64" s="125">
        <v>0</v>
      </c>
      <c r="AD64" s="125">
        <v>2.19</v>
      </c>
      <c r="AE64" s="141">
        <v>0</v>
      </c>
      <c r="AF64" s="125">
        <v>0</v>
      </c>
      <c r="AG64" s="142">
        <v>0</v>
      </c>
      <c r="AH64" s="120">
        <v>0.80650684931506855</v>
      </c>
      <c r="AI64" s="121">
        <v>0.11384335154826959</v>
      </c>
      <c r="AJ64" s="121">
        <v>2.1501214329083198</v>
      </c>
      <c r="AK64" s="122">
        <v>0.31</v>
      </c>
      <c r="AL64" s="123">
        <v>0.02</v>
      </c>
      <c r="AM64" s="121">
        <v>0</v>
      </c>
      <c r="AN64" s="124">
        <v>0</v>
      </c>
      <c r="AO64" s="120">
        <v>0</v>
      </c>
      <c r="AP64" s="121">
        <v>0</v>
      </c>
      <c r="AQ64" s="121">
        <v>0</v>
      </c>
      <c r="AR64" s="121">
        <v>0</v>
      </c>
      <c r="AS64" s="123">
        <v>0</v>
      </c>
      <c r="AT64" s="123">
        <v>0</v>
      </c>
      <c r="AU64" s="124">
        <v>0</v>
      </c>
      <c r="AV64" s="549"/>
      <c r="AW64" s="549"/>
      <c r="AX64" s="549"/>
      <c r="AY64" s="549"/>
      <c r="AZ64" s="549"/>
      <c r="BA64" s="276">
        <v>0</v>
      </c>
      <c r="BB64" s="121">
        <v>0</v>
      </c>
      <c r="BC64" s="121">
        <v>0</v>
      </c>
      <c r="BD64" s="121">
        <v>0</v>
      </c>
      <c r="BE64" s="121">
        <v>0</v>
      </c>
      <c r="BF64" s="121">
        <v>0</v>
      </c>
      <c r="BG64" s="124">
        <v>0</v>
      </c>
      <c r="BH64" s="134">
        <v>356.82200000000006</v>
      </c>
      <c r="BI64" s="136">
        <v>307.97200000000004</v>
      </c>
      <c r="BJ64" s="138">
        <v>366.33499999999998</v>
      </c>
      <c r="BK64" s="138">
        <v>350.91900000000004</v>
      </c>
      <c r="BL64" s="136">
        <v>310.13899999999995</v>
      </c>
      <c r="BM64" s="135">
        <v>190.65099999999995</v>
      </c>
      <c r="BN64" s="137">
        <v>231.14499999999899</v>
      </c>
      <c r="BO64" s="134">
        <v>355.85935000000001</v>
      </c>
      <c r="BP64" s="136">
        <v>307.04921633000004</v>
      </c>
      <c r="BQ64" s="138">
        <v>365.47822999999994</v>
      </c>
      <c r="BR64" s="138">
        <v>350.13684999999998</v>
      </c>
      <c r="BS64" s="136">
        <v>309.37376000000006</v>
      </c>
      <c r="BT64" s="135">
        <v>189.94645</v>
      </c>
      <c r="BU64" s="137">
        <v>230.44156666666566</v>
      </c>
      <c r="BV64" s="139" t="s">
        <v>467</v>
      </c>
      <c r="BW64" s="139" t="s">
        <v>246</v>
      </c>
      <c r="BX64" s="603" t="s">
        <v>469</v>
      </c>
      <c r="BY64" s="614" t="s">
        <v>916</v>
      </c>
      <c r="BZ64" s="569" t="s">
        <v>872</v>
      </c>
      <c r="CA64" s="579">
        <v>345</v>
      </c>
      <c r="CB64" s="578" t="s">
        <v>917</v>
      </c>
      <c r="CC64" s="569" t="s">
        <v>918</v>
      </c>
      <c r="CD64" s="569">
        <v>10</v>
      </c>
      <c r="CE64" s="578" t="s">
        <v>919</v>
      </c>
      <c r="CF64" s="569" t="s">
        <v>920</v>
      </c>
      <c r="CG64" s="569">
        <v>40</v>
      </c>
      <c r="CH64" s="539"/>
      <c r="CI64" s="539"/>
      <c r="CJ64" s="576"/>
      <c r="CK64" s="539"/>
      <c r="CL64" s="539"/>
      <c r="CM64" s="576"/>
      <c r="CN64" s="539"/>
      <c r="CO64" s="539"/>
      <c r="CP64" s="576"/>
      <c r="CQ64" s="578" t="s">
        <v>921</v>
      </c>
      <c r="CR64" s="569" t="s">
        <v>922</v>
      </c>
      <c r="CS64" s="569">
        <v>10</v>
      </c>
      <c r="CT64" s="539"/>
      <c r="CU64" s="539"/>
      <c r="CV64" s="576"/>
      <c r="CW64" s="539"/>
      <c r="CX64" s="539"/>
      <c r="CY64" s="576"/>
      <c r="CZ64" s="539"/>
      <c r="DA64" s="539"/>
      <c r="DB64" s="576"/>
      <c r="DC64" s="539"/>
      <c r="DD64" s="613"/>
    </row>
    <row r="65" spans="1:108" ht="50">
      <c r="A65" s="44"/>
      <c r="B65" s="111">
        <f t="shared" si="3"/>
        <v>61</v>
      </c>
      <c r="C65" s="112" t="s">
        <v>471</v>
      </c>
      <c r="D65" s="231" t="s">
        <v>472</v>
      </c>
      <c r="E65" s="111" t="s">
        <v>148</v>
      </c>
      <c r="F65" s="113"/>
      <c r="G65" s="111" t="s">
        <v>464</v>
      </c>
      <c r="H65" s="111">
        <v>120</v>
      </c>
      <c r="I65" s="729"/>
      <c r="J65" s="274" t="s">
        <v>415</v>
      </c>
      <c r="K65" s="111" t="s">
        <v>465</v>
      </c>
      <c r="L65" s="115" t="s">
        <v>473</v>
      </c>
      <c r="M65" s="111" t="s">
        <v>192</v>
      </c>
      <c r="N65" s="115" t="str">
        <f t="shared" si="4"/>
        <v>2523</v>
      </c>
      <c r="O65" s="115">
        <f t="shared" si="9"/>
        <v>39</v>
      </c>
      <c r="P65" s="119"/>
      <c r="Q65" s="116"/>
      <c r="R65" s="116"/>
      <c r="S65" s="117" t="s">
        <v>461</v>
      </c>
      <c r="T65" s="120">
        <v>83.138127853881272</v>
      </c>
      <c r="U65" s="121">
        <v>98.030509601308154</v>
      </c>
      <c r="V65" s="121">
        <v>97.573429309171004</v>
      </c>
      <c r="W65" s="122">
        <v>99.66</v>
      </c>
      <c r="X65" s="123">
        <v>97.55</v>
      </c>
      <c r="Y65" s="121" t="e">
        <f>#REF!</f>
        <v>#REF!</v>
      </c>
      <c r="Z65" s="124">
        <v>100.00000011117515</v>
      </c>
      <c r="AA65" s="120">
        <v>16.421232876712331</v>
      </c>
      <c r="AB65" s="125">
        <v>0</v>
      </c>
      <c r="AC65" s="125">
        <v>0</v>
      </c>
      <c r="AD65" s="125">
        <v>0</v>
      </c>
      <c r="AE65" s="122">
        <v>2.7</v>
      </c>
      <c r="AF65" s="125">
        <v>0</v>
      </c>
      <c r="AG65" s="140">
        <v>0</v>
      </c>
      <c r="AH65" s="120">
        <v>0.44063926940639275</v>
      </c>
      <c r="AI65" s="121">
        <v>1.9694899817850637</v>
      </c>
      <c r="AJ65" s="121">
        <v>2.4265710382513599</v>
      </c>
      <c r="AK65" s="122">
        <v>0.34</v>
      </c>
      <c r="AL65" s="123">
        <v>7.0000000000000007E-2</v>
      </c>
      <c r="AM65" s="121">
        <v>1.5787671232876712</v>
      </c>
      <c r="AN65" s="124">
        <v>0</v>
      </c>
      <c r="AO65" s="120">
        <v>0</v>
      </c>
      <c r="AP65" s="121">
        <v>0</v>
      </c>
      <c r="AQ65" s="121">
        <v>0</v>
      </c>
      <c r="AR65" s="121">
        <v>0</v>
      </c>
      <c r="AS65" s="123">
        <v>0</v>
      </c>
      <c r="AT65" s="123">
        <v>0</v>
      </c>
      <c r="AU65" s="124">
        <v>0</v>
      </c>
      <c r="AV65" s="549"/>
      <c r="AW65" s="549"/>
      <c r="AX65" s="549"/>
      <c r="AY65" s="549"/>
      <c r="AZ65" s="549"/>
      <c r="BA65" s="276">
        <v>0</v>
      </c>
      <c r="BB65" s="121">
        <v>0</v>
      </c>
      <c r="BC65" s="121">
        <v>0</v>
      </c>
      <c r="BD65" s="121">
        <v>0</v>
      </c>
      <c r="BE65" s="121">
        <v>0</v>
      </c>
      <c r="BF65" s="121">
        <v>0</v>
      </c>
      <c r="BG65" s="124">
        <v>0</v>
      </c>
      <c r="BH65" s="134">
        <v>300.51899999999995</v>
      </c>
      <c r="BI65" s="136">
        <v>286.83100000000002</v>
      </c>
      <c r="BJ65" s="138">
        <v>365.71799999999996</v>
      </c>
      <c r="BK65" s="138">
        <v>356.16699999999997</v>
      </c>
      <c r="BL65" s="136">
        <v>313.17</v>
      </c>
      <c r="BM65" s="135">
        <v>193.553</v>
      </c>
      <c r="BN65" s="137">
        <v>232.20899999999904</v>
      </c>
      <c r="BO65" s="134">
        <v>299.55634999999995</v>
      </c>
      <c r="BP65" s="136">
        <v>285.90820632999998</v>
      </c>
      <c r="BQ65" s="138">
        <v>364.86115999999993</v>
      </c>
      <c r="BR65" s="138">
        <v>355.38484999999997</v>
      </c>
      <c r="BS65" s="136">
        <v>312.40478999999999</v>
      </c>
      <c r="BT65" s="135">
        <v>192.84844999999999</v>
      </c>
      <c r="BU65" s="137">
        <v>231.50560666666573</v>
      </c>
      <c r="BV65" s="139" t="s">
        <v>467</v>
      </c>
      <c r="BW65" s="139" t="s">
        <v>246</v>
      </c>
      <c r="BX65" s="603" t="s">
        <v>472</v>
      </c>
      <c r="BY65" s="614" t="s">
        <v>925</v>
      </c>
      <c r="BZ65" s="569" t="s">
        <v>924</v>
      </c>
      <c r="CA65" s="580" t="s">
        <v>926</v>
      </c>
      <c r="CB65" s="578" t="s">
        <v>927</v>
      </c>
      <c r="CC65" s="569" t="s">
        <v>928</v>
      </c>
      <c r="CD65" s="569">
        <v>40</v>
      </c>
      <c r="CE65" s="539"/>
      <c r="CF65" s="539"/>
      <c r="CG65" s="576"/>
      <c r="CH65" s="539"/>
      <c r="CI65" s="539"/>
      <c r="CJ65" s="576"/>
      <c r="CK65" s="539"/>
      <c r="CL65" s="539"/>
      <c r="CM65" s="576"/>
      <c r="CN65" s="578" t="s">
        <v>929</v>
      </c>
      <c r="CO65" s="569" t="s">
        <v>930</v>
      </c>
      <c r="CP65" s="569">
        <v>10</v>
      </c>
      <c r="CQ65" s="539"/>
      <c r="CR65" s="539"/>
      <c r="CS65" s="576"/>
      <c r="CT65" s="539"/>
      <c r="CU65" s="539"/>
      <c r="CV65" s="576"/>
      <c r="CW65" s="539"/>
      <c r="CX65" s="539"/>
      <c r="CY65" s="576"/>
      <c r="CZ65" s="578" t="s">
        <v>931</v>
      </c>
      <c r="DA65" s="569" t="s">
        <v>932</v>
      </c>
      <c r="DB65" s="569">
        <v>7</v>
      </c>
      <c r="DC65" s="539"/>
      <c r="DD65" s="613"/>
    </row>
    <row r="66" spans="1:108" ht="25">
      <c r="A66" s="44"/>
      <c r="B66" s="111">
        <f t="shared" si="3"/>
        <v>62</v>
      </c>
      <c r="C66" s="112" t="s">
        <v>474</v>
      </c>
      <c r="D66" s="231" t="s">
        <v>475</v>
      </c>
      <c r="E66" s="111" t="s">
        <v>148</v>
      </c>
      <c r="F66" s="113"/>
      <c r="G66" s="111" t="s">
        <v>476</v>
      </c>
      <c r="H66" s="113">
        <v>180</v>
      </c>
      <c r="I66" s="729"/>
      <c r="J66" s="274" t="s">
        <v>415</v>
      </c>
      <c r="K66" s="111" t="s">
        <v>465</v>
      </c>
      <c r="L66" s="115" t="s">
        <v>477</v>
      </c>
      <c r="M66" s="111" t="s">
        <v>192</v>
      </c>
      <c r="N66" s="115" t="str">
        <f t="shared" si="4"/>
        <v>2529</v>
      </c>
      <c r="O66" s="115">
        <f t="shared" si="9"/>
        <v>33</v>
      </c>
      <c r="P66" s="119"/>
      <c r="Q66" s="116"/>
      <c r="R66" s="116"/>
      <c r="S66" s="177" t="s">
        <v>478</v>
      </c>
      <c r="T66" s="120">
        <v>96.381849315068479</v>
      </c>
      <c r="U66" s="121">
        <v>98.343578206602587</v>
      </c>
      <c r="V66" s="121">
        <v>94.561703027054705</v>
      </c>
      <c r="W66" s="122">
        <v>94.86</v>
      </c>
      <c r="X66" s="123">
        <v>89.1</v>
      </c>
      <c r="Y66" s="121" t="e">
        <f>#REF!</f>
        <v>#REF!</v>
      </c>
      <c r="Z66" s="124">
        <v>76.440631216821629</v>
      </c>
      <c r="AA66" s="120">
        <v>2.6695205479452055</v>
      </c>
      <c r="AB66" s="121">
        <v>1.2579690346083789</v>
      </c>
      <c r="AC66" s="121">
        <v>0</v>
      </c>
      <c r="AD66" s="121">
        <v>0</v>
      </c>
      <c r="AE66" s="141">
        <v>0</v>
      </c>
      <c r="AF66" s="121">
        <v>0</v>
      </c>
      <c r="AG66" s="142">
        <v>12.147275349119614</v>
      </c>
      <c r="AH66" s="120">
        <v>0.94863013698630161</v>
      </c>
      <c r="AI66" s="121">
        <v>0.39845173041894355</v>
      </c>
      <c r="AJ66" s="121">
        <v>2.6643139040679999</v>
      </c>
      <c r="AK66" s="122">
        <v>0.72</v>
      </c>
      <c r="AL66" s="123">
        <v>0</v>
      </c>
      <c r="AM66" s="121">
        <v>5.7077625570776253E-2</v>
      </c>
      <c r="AN66" s="124">
        <v>4.3639951426836632E-2</v>
      </c>
      <c r="AO66" s="120">
        <v>0</v>
      </c>
      <c r="AP66" s="121">
        <v>0</v>
      </c>
      <c r="AQ66" s="121">
        <v>0</v>
      </c>
      <c r="AR66" s="121">
        <v>0</v>
      </c>
      <c r="AS66" s="123">
        <v>0</v>
      </c>
      <c r="AT66" s="123">
        <v>0</v>
      </c>
      <c r="AU66" s="124">
        <v>0</v>
      </c>
      <c r="AV66" s="549"/>
      <c r="AW66" s="549"/>
      <c r="AX66" s="549"/>
      <c r="AY66" s="549"/>
      <c r="AZ66" s="549"/>
      <c r="BA66" s="276">
        <v>0</v>
      </c>
      <c r="BB66" s="121">
        <v>0</v>
      </c>
      <c r="BC66" s="121">
        <v>0</v>
      </c>
      <c r="BD66" s="121">
        <v>0</v>
      </c>
      <c r="BE66" s="121">
        <v>0</v>
      </c>
      <c r="BF66" s="121">
        <v>0</v>
      </c>
      <c r="BG66" s="124">
        <v>0</v>
      </c>
      <c r="BH66" s="134">
        <v>340.71900000000005</v>
      </c>
      <c r="BI66" s="136">
        <v>220.89800000000002</v>
      </c>
      <c r="BJ66" s="138">
        <v>295.84200000000004</v>
      </c>
      <c r="BK66" s="138">
        <v>247.72899999999998</v>
      </c>
      <c r="BL66" s="136">
        <v>158.35100000000003</v>
      </c>
      <c r="BM66" s="135">
        <v>27.112999999999996</v>
      </c>
      <c r="BN66" s="137">
        <v>19.32357</v>
      </c>
      <c r="BO66" s="134">
        <v>340.44952999999998</v>
      </c>
      <c r="BP66" s="136">
        <v>220.691945</v>
      </c>
      <c r="BQ66" s="138">
        <v>295.64641</v>
      </c>
      <c r="BR66" s="138">
        <v>247.52244999999999</v>
      </c>
      <c r="BS66" s="136">
        <v>158.11637999999999</v>
      </c>
      <c r="BT66" s="135">
        <v>26.829270000000001</v>
      </c>
      <c r="BU66" s="137">
        <v>19.089560000000002</v>
      </c>
      <c r="BV66" s="139" t="s">
        <v>467</v>
      </c>
      <c r="BW66" s="139" t="s">
        <v>246</v>
      </c>
      <c r="BX66" s="603" t="s">
        <v>475</v>
      </c>
      <c r="BY66" s="614" t="s">
        <v>933</v>
      </c>
      <c r="BZ66" s="569" t="s">
        <v>934</v>
      </c>
      <c r="CA66" s="569">
        <v>10</v>
      </c>
      <c r="CB66" s="539"/>
      <c r="CC66" s="539"/>
      <c r="CD66" s="576"/>
      <c r="CE66" s="539"/>
      <c r="CF66" s="539"/>
      <c r="CG66" s="576"/>
      <c r="CH66" s="578" t="s">
        <v>935</v>
      </c>
      <c r="CI66" s="569" t="s">
        <v>936</v>
      </c>
      <c r="CJ66" s="569">
        <v>180</v>
      </c>
      <c r="CK66" s="539"/>
      <c r="CL66" s="539"/>
      <c r="CM66" s="576"/>
      <c r="CN66" s="539"/>
      <c r="CO66" s="539"/>
      <c r="CP66" s="576"/>
      <c r="CQ66" s="539"/>
      <c r="CR66" s="539"/>
      <c r="CS66" s="576"/>
      <c r="CT66" s="578" t="s">
        <v>937</v>
      </c>
      <c r="CU66" s="569" t="s">
        <v>938</v>
      </c>
      <c r="CV66" s="569">
        <v>7</v>
      </c>
      <c r="CW66" s="539"/>
      <c r="CX66" s="539"/>
      <c r="CY66" s="576"/>
      <c r="CZ66" s="539"/>
      <c r="DA66" s="539"/>
      <c r="DB66" s="576"/>
      <c r="DC66" s="539"/>
      <c r="DD66" s="613"/>
    </row>
    <row r="67" spans="1:108" ht="26" thickBot="1">
      <c r="A67" s="44"/>
      <c r="B67" s="143">
        <f t="shared" si="3"/>
        <v>63</v>
      </c>
      <c r="C67" s="144" t="s">
        <v>479</v>
      </c>
      <c r="D67" s="209" t="s">
        <v>480</v>
      </c>
      <c r="E67" s="143" t="s">
        <v>148</v>
      </c>
      <c r="F67" s="145"/>
      <c r="G67" s="143" t="s">
        <v>476</v>
      </c>
      <c r="H67" s="143">
        <v>180</v>
      </c>
      <c r="I67" s="730"/>
      <c r="J67" s="277" t="s">
        <v>415</v>
      </c>
      <c r="K67" s="143" t="s">
        <v>465</v>
      </c>
      <c r="L67" s="147" t="s">
        <v>481</v>
      </c>
      <c r="M67" s="143" t="s">
        <v>192</v>
      </c>
      <c r="N67" s="147" t="str">
        <f t="shared" si="4"/>
        <v>2534</v>
      </c>
      <c r="O67" s="147">
        <f t="shared" si="9"/>
        <v>28</v>
      </c>
      <c r="P67" s="151"/>
      <c r="Q67" s="148"/>
      <c r="R67" s="148"/>
      <c r="S67" s="180" t="s">
        <v>478</v>
      </c>
      <c r="T67" s="152">
        <v>96.526065449010645</v>
      </c>
      <c r="U67" s="153">
        <v>99.652778333653529</v>
      </c>
      <c r="V67" s="153">
        <v>95.271707545212706</v>
      </c>
      <c r="W67" s="154">
        <v>95.12</v>
      </c>
      <c r="X67" s="155">
        <v>87.61</v>
      </c>
      <c r="Y67" s="121" t="e">
        <f>#REF!</f>
        <v>#REF!</v>
      </c>
      <c r="Z67" s="156">
        <v>78.095945482462497</v>
      </c>
      <c r="AA67" s="152">
        <v>2.615296803652968</v>
      </c>
      <c r="AB67" s="153">
        <v>0.13680176077717099</v>
      </c>
      <c r="AC67" s="157">
        <v>0</v>
      </c>
      <c r="AD67" s="157">
        <v>0</v>
      </c>
      <c r="AE67" s="158">
        <v>1.78</v>
      </c>
      <c r="AF67" s="157">
        <v>0</v>
      </c>
      <c r="AG67" s="159">
        <v>0</v>
      </c>
      <c r="AH67" s="152">
        <v>0.85863774733637743</v>
      </c>
      <c r="AI67" s="153">
        <v>0.21042046144505158</v>
      </c>
      <c r="AJ67" s="153">
        <v>1.9543108682452901</v>
      </c>
      <c r="AK67" s="154">
        <v>0.42</v>
      </c>
      <c r="AL67" s="155">
        <v>0</v>
      </c>
      <c r="AM67" s="153">
        <v>5.2130898021309019E-2</v>
      </c>
      <c r="AN67" s="156">
        <v>10.210230722525806</v>
      </c>
      <c r="AO67" s="152">
        <v>0</v>
      </c>
      <c r="AP67" s="153">
        <v>0</v>
      </c>
      <c r="AQ67" s="153">
        <v>0</v>
      </c>
      <c r="AR67" s="153">
        <v>0</v>
      </c>
      <c r="AS67" s="155">
        <v>0</v>
      </c>
      <c r="AT67" s="155">
        <v>0</v>
      </c>
      <c r="AU67" s="156">
        <v>0</v>
      </c>
      <c r="AV67" s="556"/>
      <c r="AW67" s="556"/>
      <c r="AX67" s="556"/>
      <c r="AY67" s="556"/>
      <c r="AZ67" s="556"/>
      <c r="BA67" s="278">
        <v>0</v>
      </c>
      <c r="BB67" s="153">
        <v>0</v>
      </c>
      <c r="BC67" s="153">
        <v>0</v>
      </c>
      <c r="BD67" s="153">
        <v>0</v>
      </c>
      <c r="BE67" s="153">
        <v>0</v>
      </c>
      <c r="BF67" s="153">
        <v>0</v>
      </c>
      <c r="BG67" s="156">
        <v>0</v>
      </c>
      <c r="BH67" s="166">
        <v>297.55500000000001</v>
      </c>
      <c r="BI67" s="168">
        <v>168.35999999999999</v>
      </c>
      <c r="BJ67" s="170">
        <v>250.18700000000004</v>
      </c>
      <c r="BK67" s="170">
        <v>225.95300000000003</v>
      </c>
      <c r="BL67" s="168">
        <v>152.256</v>
      </c>
      <c r="BM67" s="167">
        <v>20.116999999999997</v>
      </c>
      <c r="BN67" s="169">
        <v>22.647500000000001</v>
      </c>
      <c r="BO67" s="166">
        <v>297.27848999999998</v>
      </c>
      <c r="BP67" s="168">
        <v>168.15397000000002</v>
      </c>
      <c r="BQ67" s="170">
        <v>249.99501499999997</v>
      </c>
      <c r="BR67" s="170">
        <v>225.74671499999999</v>
      </c>
      <c r="BS67" s="168">
        <v>152.02058</v>
      </c>
      <c r="BT67" s="167">
        <v>19.833299999999998</v>
      </c>
      <c r="BU67" s="169">
        <v>22.413640000000001</v>
      </c>
      <c r="BV67" s="171" t="s">
        <v>467</v>
      </c>
      <c r="BW67" s="171" t="s">
        <v>246</v>
      </c>
      <c r="BX67" s="604" t="s">
        <v>480</v>
      </c>
      <c r="BY67" s="615"/>
      <c r="BZ67" s="616"/>
      <c r="CA67" s="617"/>
      <c r="CB67" s="616"/>
      <c r="CC67" s="616"/>
      <c r="CD67" s="617"/>
      <c r="CE67" s="616"/>
      <c r="CF67" s="616"/>
      <c r="CG67" s="617"/>
      <c r="CH67" s="616"/>
      <c r="CI67" s="616"/>
      <c r="CJ67" s="617"/>
      <c r="CK67" s="618" t="s">
        <v>939</v>
      </c>
      <c r="CL67" s="619" t="s">
        <v>940</v>
      </c>
      <c r="CM67" s="619">
        <v>180</v>
      </c>
      <c r="CN67" s="616"/>
      <c r="CO67" s="616"/>
      <c r="CP67" s="617"/>
      <c r="CQ67" s="616"/>
      <c r="CR67" s="616"/>
      <c r="CS67" s="617"/>
      <c r="CT67" s="616"/>
      <c r="CU67" s="616"/>
      <c r="CV67" s="617"/>
      <c r="CW67" s="618" t="s">
        <v>941</v>
      </c>
      <c r="CX67" s="619" t="s">
        <v>942</v>
      </c>
      <c r="CY67" s="619">
        <v>7</v>
      </c>
      <c r="CZ67" s="616"/>
      <c r="DA67" s="616"/>
      <c r="DB67" s="617"/>
      <c r="DC67" s="616"/>
      <c r="DD67" s="620"/>
    </row>
    <row r="68" spans="1:108" ht="25">
      <c r="A68" s="44"/>
      <c r="B68" s="82">
        <f t="shared" si="3"/>
        <v>64</v>
      </c>
      <c r="C68" s="83" t="s">
        <v>482</v>
      </c>
      <c r="D68" s="270" t="s">
        <v>483</v>
      </c>
      <c r="E68" s="82" t="s">
        <v>148</v>
      </c>
      <c r="F68" s="84"/>
      <c r="G68" s="82" t="s">
        <v>484</v>
      </c>
      <c r="H68" s="84">
        <v>19.5</v>
      </c>
      <c r="I68" s="728">
        <f>SUM(H68:H69)</f>
        <v>39</v>
      </c>
      <c r="J68" s="271" t="s">
        <v>415</v>
      </c>
      <c r="K68" s="82" t="s">
        <v>465</v>
      </c>
      <c r="L68" s="86" t="s">
        <v>485</v>
      </c>
      <c r="M68" s="82" t="s">
        <v>192</v>
      </c>
      <c r="N68" s="86" t="str">
        <f t="shared" si="4"/>
        <v>2524</v>
      </c>
      <c r="O68" s="86">
        <f t="shared" si="9"/>
        <v>38</v>
      </c>
      <c r="P68" s="90"/>
      <c r="Q68" s="87"/>
      <c r="R68" s="87"/>
      <c r="S68" s="172" t="s">
        <v>486</v>
      </c>
      <c r="T68" s="91">
        <v>94.675038051750377</v>
      </c>
      <c r="U68" s="92">
        <v>99.878754885036031</v>
      </c>
      <c r="V68" s="92">
        <v>99.716909361458903</v>
      </c>
      <c r="W68" s="93">
        <v>95.16</v>
      </c>
      <c r="X68" s="94">
        <v>99.41</v>
      </c>
      <c r="Y68" s="92">
        <v>84.187024353120208</v>
      </c>
      <c r="Z68" s="95">
        <v>99.623936206699526</v>
      </c>
      <c r="AA68" s="91">
        <v>5.0627853881278533</v>
      </c>
      <c r="AB68" s="96">
        <v>0</v>
      </c>
      <c r="AC68" s="96">
        <v>0</v>
      </c>
      <c r="AD68" s="96">
        <v>4.62</v>
      </c>
      <c r="AE68" s="175">
        <v>0</v>
      </c>
      <c r="AF68" s="96">
        <v>0</v>
      </c>
      <c r="AG68" s="176">
        <v>0</v>
      </c>
      <c r="AH68" s="91">
        <v>0.2621765601217656</v>
      </c>
      <c r="AI68" s="92">
        <v>0.12124316939890707</v>
      </c>
      <c r="AJ68" s="92">
        <v>0.28309046751669698</v>
      </c>
      <c r="AK68" s="93">
        <v>0.22</v>
      </c>
      <c r="AL68" s="94">
        <v>0.59</v>
      </c>
      <c r="AM68" s="92">
        <v>15.812975646879751</v>
      </c>
      <c r="AN68" s="95">
        <v>0.37606253794778399</v>
      </c>
      <c r="AO68" s="91">
        <v>0</v>
      </c>
      <c r="AP68" s="92">
        <v>0</v>
      </c>
      <c r="AQ68" s="92">
        <v>0</v>
      </c>
      <c r="AR68" s="92">
        <v>0</v>
      </c>
      <c r="AS68" s="94">
        <v>0</v>
      </c>
      <c r="AT68" s="94">
        <v>0</v>
      </c>
      <c r="AU68" s="95">
        <v>0</v>
      </c>
      <c r="AV68" s="555"/>
      <c r="AW68" s="555"/>
      <c r="AX68" s="555"/>
      <c r="AY68" s="555"/>
      <c r="AZ68" s="555"/>
      <c r="BA68" s="272">
        <v>0</v>
      </c>
      <c r="BB68" s="92">
        <v>0</v>
      </c>
      <c r="BC68" s="92">
        <v>0</v>
      </c>
      <c r="BD68" s="92">
        <v>0</v>
      </c>
      <c r="BE68" s="92">
        <v>0</v>
      </c>
      <c r="BF68" s="92">
        <v>0</v>
      </c>
      <c r="BG68" s="95">
        <v>0</v>
      </c>
      <c r="BH68" s="105">
        <v>101.69410000000001</v>
      </c>
      <c r="BI68" s="107">
        <v>101.9024</v>
      </c>
      <c r="BJ68" s="109">
        <v>115.09660000000001</v>
      </c>
      <c r="BK68" s="109">
        <v>106.34100000000001</v>
      </c>
      <c r="BL68" s="107">
        <v>94.304500000000004</v>
      </c>
      <c r="BM68" s="106">
        <v>46.02709999999999</v>
      </c>
      <c r="BN68" s="108">
        <v>55.238199999999935</v>
      </c>
      <c r="BO68" s="105">
        <v>101.10841499999999</v>
      </c>
      <c r="BP68" s="107">
        <v>101.30387699999999</v>
      </c>
      <c r="BQ68" s="109">
        <v>114.47694999999999</v>
      </c>
      <c r="BR68" s="109">
        <v>105.69978500000001</v>
      </c>
      <c r="BS68" s="107">
        <v>93.696849999999998</v>
      </c>
      <c r="BT68" s="106">
        <v>45.50085</v>
      </c>
      <c r="BU68" s="108">
        <v>54.684844999999932</v>
      </c>
      <c r="BV68" s="110" t="s">
        <v>467</v>
      </c>
      <c r="BW68" s="110" t="s">
        <v>246</v>
      </c>
      <c r="BX68" s="624" t="s">
        <v>483</v>
      </c>
      <c r="BY68" s="621"/>
      <c r="BZ68" s="609"/>
      <c r="CA68" s="606"/>
      <c r="CB68" s="609"/>
      <c r="CC68" s="609"/>
      <c r="CD68" s="606"/>
      <c r="CE68" s="622" t="s">
        <v>943</v>
      </c>
      <c r="CF68" s="623" t="s">
        <v>944</v>
      </c>
      <c r="CG68" s="623">
        <v>30</v>
      </c>
      <c r="CH68" s="609"/>
      <c r="CI68" s="609"/>
      <c r="CJ68" s="606"/>
      <c r="CK68" s="609"/>
      <c r="CL68" s="609"/>
      <c r="CM68" s="606"/>
      <c r="CN68" s="609"/>
      <c r="CO68" s="609"/>
      <c r="CP68" s="606"/>
      <c r="CQ68" s="622" t="s">
        <v>945</v>
      </c>
      <c r="CR68" s="623" t="s">
        <v>946</v>
      </c>
      <c r="CS68" s="623">
        <v>10</v>
      </c>
      <c r="CT68" s="609"/>
      <c r="CU68" s="609"/>
      <c r="CV68" s="606"/>
      <c r="CW68" s="609"/>
      <c r="CX68" s="609"/>
      <c r="CY68" s="606"/>
      <c r="CZ68" s="609"/>
      <c r="DA68" s="609"/>
      <c r="DB68" s="606"/>
      <c r="DC68" s="609"/>
      <c r="DD68" s="610"/>
    </row>
    <row r="69" spans="1:108" ht="26" thickBot="1">
      <c r="A69" s="44"/>
      <c r="B69" s="143">
        <f t="shared" si="3"/>
        <v>65</v>
      </c>
      <c r="C69" s="144" t="s">
        <v>487</v>
      </c>
      <c r="D69" s="209" t="s">
        <v>488</v>
      </c>
      <c r="E69" s="143" t="s">
        <v>148</v>
      </c>
      <c r="F69" s="145"/>
      <c r="G69" s="143" t="s">
        <v>484</v>
      </c>
      <c r="H69" s="143">
        <v>19.5</v>
      </c>
      <c r="I69" s="730"/>
      <c r="J69" s="277" t="s">
        <v>415</v>
      </c>
      <c r="K69" s="143" t="s">
        <v>465</v>
      </c>
      <c r="L69" s="147" t="s">
        <v>489</v>
      </c>
      <c r="M69" s="143" t="s">
        <v>192</v>
      </c>
      <c r="N69" s="147" t="str">
        <f t="shared" si="4"/>
        <v>2525</v>
      </c>
      <c r="O69" s="147">
        <f t="shared" si="9"/>
        <v>37</v>
      </c>
      <c r="P69" s="151"/>
      <c r="Q69" s="148"/>
      <c r="R69" s="148"/>
      <c r="S69" s="180" t="s">
        <v>486</v>
      </c>
      <c r="T69" s="152">
        <v>99.779490106544884</v>
      </c>
      <c r="U69" s="153">
        <v>79.506109106808495</v>
      </c>
      <c r="V69" s="153">
        <v>97.483490333765602</v>
      </c>
      <c r="W69" s="154">
        <v>99.75</v>
      </c>
      <c r="X69" s="155">
        <v>99.64</v>
      </c>
      <c r="Y69" s="153">
        <v>82.842846215188601</v>
      </c>
      <c r="Z69" s="156">
        <v>96.607657047496389</v>
      </c>
      <c r="AA69" s="157">
        <v>0</v>
      </c>
      <c r="AB69" s="153">
        <v>20.377959927140253</v>
      </c>
      <c r="AC69" s="157">
        <v>1.91256830601093</v>
      </c>
      <c r="AD69" s="157">
        <v>0</v>
      </c>
      <c r="AE69" s="281">
        <v>0</v>
      </c>
      <c r="AF69" s="157">
        <v>0</v>
      </c>
      <c r="AG69" s="235">
        <v>2.569823922282934</v>
      </c>
      <c r="AH69" s="152">
        <v>0.220509893455099</v>
      </c>
      <c r="AI69" s="153">
        <v>0.11593047965998782</v>
      </c>
      <c r="AJ69" s="153">
        <v>0.60393897996357004</v>
      </c>
      <c r="AK69" s="154">
        <v>0.25</v>
      </c>
      <c r="AL69" s="155">
        <v>0.36</v>
      </c>
      <c r="AM69" s="153">
        <v>17.157153729071538</v>
      </c>
      <c r="AN69" s="156">
        <v>0.82251821493624788</v>
      </c>
      <c r="AO69" s="152">
        <v>0</v>
      </c>
      <c r="AP69" s="153">
        <v>0</v>
      </c>
      <c r="AQ69" s="153">
        <v>0</v>
      </c>
      <c r="AR69" s="153">
        <v>0</v>
      </c>
      <c r="AS69" s="155">
        <v>0</v>
      </c>
      <c r="AT69" s="155">
        <v>0</v>
      </c>
      <c r="AU69" s="156">
        <v>0</v>
      </c>
      <c r="AV69" s="556"/>
      <c r="AW69" s="556"/>
      <c r="AX69" s="556"/>
      <c r="AY69" s="556"/>
      <c r="AZ69" s="556"/>
      <c r="BA69" s="278">
        <v>0</v>
      </c>
      <c r="BB69" s="153">
        <v>0</v>
      </c>
      <c r="BC69" s="153">
        <v>0</v>
      </c>
      <c r="BD69" s="153">
        <v>0</v>
      </c>
      <c r="BE69" s="153">
        <v>0</v>
      </c>
      <c r="BF69" s="153">
        <v>0</v>
      </c>
      <c r="BG69" s="156">
        <v>0</v>
      </c>
      <c r="BH69" s="166">
        <v>107.6234</v>
      </c>
      <c r="BI69" s="168">
        <v>76.320100000000011</v>
      </c>
      <c r="BJ69" s="170">
        <v>113.67219999999998</v>
      </c>
      <c r="BK69" s="170">
        <v>112.5587</v>
      </c>
      <c r="BL69" s="168">
        <v>89.660500000000013</v>
      </c>
      <c r="BM69" s="167">
        <v>45.067199999999993</v>
      </c>
      <c r="BN69" s="169">
        <v>54.785300000000014</v>
      </c>
      <c r="BO69" s="166">
        <v>107.037745</v>
      </c>
      <c r="BP69" s="168">
        <v>75.721576999999996</v>
      </c>
      <c r="BQ69" s="170">
        <v>113.11002500000001</v>
      </c>
      <c r="BR69" s="170">
        <v>111.91647499999999</v>
      </c>
      <c r="BS69" s="168">
        <v>89.051614999999984</v>
      </c>
      <c r="BT69" s="167">
        <v>44.5413</v>
      </c>
      <c r="BU69" s="169">
        <v>54.23192499999999</v>
      </c>
      <c r="BV69" s="171" t="s">
        <v>467</v>
      </c>
      <c r="BW69" s="171" t="s">
        <v>246</v>
      </c>
      <c r="BX69" s="604" t="s">
        <v>488</v>
      </c>
      <c r="BY69" s="615"/>
      <c r="BZ69" s="616"/>
      <c r="CA69" s="617"/>
      <c r="CB69" s="618" t="s">
        <v>947</v>
      </c>
      <c r="CC69" s="619" t="s">
        <v>948</v>
      </c>
      <c r="CD69" s="619">
        <v>30</v>
      </c>
      <c r="CE69" s="616"/>
      <c r="CF69" s="616"/>
      <c r="CG69" s="617"/>
      <c r="CH69" s="616"/>
      <c r="CI69" s="616"/>
      <c r="CJ69" s="617"/>
      <c r="CK69" s="616"/>
      <c r="CL69" s="616"/>
      <c r="CM69" s="617"/>
      <c r="CN69" s="618" t="s">
        <v>949</v>
      </c>
      <c r="CO69" s="619" t="s">
        <v>950</v>
      </c>
      <c r="CP69" s="619">
        <v>10</v>
      </c>
      <c r="CQ69" s="616"/>
      <c r="CR69" s="616"/>
      <c r="CS69" s="617"/>
      <c r="CT69" s="616"/>
      <c r="CU69" s="616"/>
      <c r="CV69" s="617"/>
      <c r="CW69" s="616"/>
      <c r="CX69" s="616"/>
      <c r="CY69" s="617"/>
      <c r="CZ69" s="618" t="s">
        <v>951</v>
      </c>
      <c r="DA69" s="619" t="s">
        <v>952</v>
      </c>
      <c r="DB69" s="619">
        <v>7</v>
      </c>
      <c r="DC69" s="616"/>
      <c r="DD69" s="620"/>
    </row>
    <row r="70" spans="1:108" ht="25">
      <c r="A70" s="44"/>
      <c r="B70" s="82">
        <f t="shared" ref="B70:B112" si="10">B69+1</f>
        <v>66</v>
      </c>
      <c r="C70" s="83" t="s">
        <v>490</v>
      </c>
      <c r="D70" s="270" t="s">
        <v>491</v>
      </c>
      <c r="E70" s="82" t="s">
        <v>148</v>
      </c>
      <c r="F70" s="84"/>
      <c r="G70" s="82" t="s">
        <v>492</v>
      </c>
      <c r="H70" s="84">
        <v>100</v>
      </c>
      <c r="I70" s="728">
        <f>SUM(H70:H72)</f>
        <v>300</v>
      </c>
      <c r="J70" s="271" t="s">
        <v>415</v>
      </c>
      <c r="K70" s="82" t="s">
        <v>493</v>
      </c>
      <c r="L70" s="86" t="s">
        <v>494</v>
      </c>
      <c r="M70" s="82" t="s">
        <v>192</v>
      </c>
      <c r="N70" s="86" t="str">
        <f t="shared" si="4"/>
        <v>2528</v>
      </c>
      <c r="O70" s="86">
        <f t="shared" si="9"/>
        <v>34</v>
      </c>
      <c r="P70" s="90"/>
      <c r="Q70" s="87"/>
      <c r="R70" s="87"/>
      <c r="S70" s="172" t="s">
        <v>495</v>
      </c>
      <c r="T70" s="91">
        <v>89.603940258751891</v>
      </c>
      <c r="U70" s="92">
        <v>91.09081511000258</v>
      </c>
      <c r="V70" s="92">
        <v>79.313885494462994</v>
      </c>
      <c r="W70" s="93">
        <v>88.789999999999992</v>
      </c>
      <c r="X70" s="94">
        <v>83.77</v>
      </c>
      <c r="Y70" s="92" t="e">
        <f>#REF!</f>
        <v>#REF!</v>
      </c>
      <c r="Z70" s="95">
        <v>79.763520761962184</v>
      </c>
      <c r="AA70" s="91">
        <v>3.1782724505327167</v>
      </c>
      <c r="AB70" s="96">
        <v>0</v>
      </c>
      <c r="AC70" s="96">
        <v>11.0724043715847</v>
      </c>
      <c r="AD70" s="96">
        <v>0</v>
      </c>
      <c r="AE70" s="175">
        <v>0</v>
      </c>
      <c r="AF70" s="96">
        <v>1.8769025875190297</v>
      </c>
      <c r="AG70" s="176">
        <v>0</v>
      </c>
      <c r="AH70" s="91">
        <v>0.29337899543379009</v>
      </c>
      <c r="AI70" s="92">
        <v>0.4720704310868245</v>
      </c>
      <c r="AJ70" s="92">
        <v>0.396933819064967</v>
      </c>
      <c r="AK70" s="93">
        <v>1.3</v>
      </c>
      <c r="AL70" s="94">
        <v>0.38</v>
      </c>
      <c r="AM70" s="92">
        <v>0.10787671232876711</v>
      </c>
      <c r="AN70" s="95">
        <v>5.8439587128111682E-2</v>
      </c>
      <c r="AO70" s="91">
        <v>0</v>
      </c>
      <c r="AP70" s="92">
        <v>0</v>
      </c>
      <c r="AQ70" s="92">
        <v>0</v>
      </c>
      <c r="AR70" s="92">
        <v>0</v>
      </c>
      <c r="AS70" s="94">
        <v>0</v>
      </c>
      <c r="AT70" s="94">
        <v>0</v>
      </c>
      <c r="AU70" s="95">
        <v>0</v>
      </c>
      <c r="AV70" s="555"/>
      <c r="AW70" s="555"/>
      <c r="AX70" s="555"/>
      <c r="AY70" s="555"/>
      <c r="AZ70" s="555"/>
      <c r="BA70" s="272">
        <v>0</v>
      </c>
      <c r="BB70" s="92">
        <v>0</v>
      </c>
      <c r="BC70" s="92">
        <v>0</v>
      </c>
      <c r="BD70" s="92">
        <v>0</v>
      </c>
      <c r="BE70" s="92">
        <v>0</v>
      </c>
      <c r="BF70" s="92">
        <v>0</v>
      </c>
      <c r="BG70" s="95">
        <v>0</v>
      </c>
      <c r="BH70" s="105">
        <v>298.71969999999999</v>
      </c>
      <c r="BI70" s="107">
        <v>335.56189999999998</v>
      </c>
      <c r="BJ70" s="109">
        <v>325.30590000000001</v>
      </c>
      <c r="BK70" s="109">
        <v>308.77989999999994</v>
      </c>
      <c r="BL70" s="107">
        <v>252.1053</v>
      </c>
      <c r="BM70" s="106">
        <v>197.72529999999995</v>
      </c>
      <c r="BN70" s="108">
        <v>143.94610000000003</v>
      </c>
      <c r="BO70" s="105">
        <v>297.96267225000003</v>
      </c>
      <c r="BP70" s="107">
        <v>334.84329999999994</v>
      </c>
      <c r="BQ70" s="109">
        <v>324.68229999999994</v>
      </c>
      <c r="BR70" s="109">
        <v>308.03910000000002</v>
      </c>
      <c r="BS70" s="107">
        <v>251.4093</v>
      </c>
      <c r="BT70" s="106">
        <v>197.05300000000003</v>
      </c>
      <c r="BU70" s="108">
        <v>143.21040000000002</v>
      </c>
      <c r="BV70" s="110" t="s">
        <v>467</v>
      </c>
      <c r="BW70" s="110" t="s">
        <v>246</v>
      </c>
      <c r="BX70" s="624" t="s">
        <v>491</v>
      </c>
      <c r="BY70" s="632" t="s">
        <v>923</v>
      </c>
      <c r="BZ70" s="623" t="s">
        <v>953</v>
      </c>
      <c r="CA70" s="623">
        <v>132</v>
      </c>
      <c r="CB70" s="609"/>
      <c r="CC70" s="609"/>
      <c r="CD70" s="606"/>
      <c r="CE70" s="622" t="s">
        <v>954</v>
      </c>
      <c r="CF70" s="623" t="s">
        <v>955</v>
      </c>
      <c r="CG70" s="623">
        <v>10</v>
      </c>
      <c r="CH70" s="609"/>
      <c r="CI70" s="609"/>
      <c r="CJ70" s="606"/>
      <c r="CK70" s="609"/>
      <c r="CL70" s="609"/>
      <c r="CM70" s="606"/>
      <c r="CN70" s="609"/>
      <c r="CO70" s="609"/>
      <c r="CP70" s="606"/>
      <c r="CQ70" s="622" t="s">
        <v>956</v>
      </c>
      <c r="CR70" s="623" t="s">
        <v>957</v>
      </c>
      <c r="CS70" s="623">
        <v>10</v>
      </c>
      <c r="CT70" s="609"/>
      <c r="CU70" s="609"/>
      <c r="CV70" s="606"/>
      <c r="CW70" s="609"/>
      <c r="CX70" s="609"/>
      <c r="CY70" s="606"/>
      <c r="CZ70" s="609"/>
      <c r="DA70" s="609"/>
      <c r="DB70" s="606"/>
      <c r="DC70" s="609"/>
      <c r="DD70" s="610"/>
    </row>
    <row r="71" spans="1:108" ht="25">
      <c r="A71" s="44"/>
      <c r="B71" s="111">
        <f t="shared" si="10"/>
        <v>67</v>
      </c>
      <c r="C71" s="112" t="s">
        <v>496</v>
      </c>
      <c r="D71" s="273" t="s">
        <v>497</v>
      </c>
      <c r="E71" s="111" t="s">
        <v>148</v>
      </c>
      <c r="F71" s="113"/>
      <c r="G71" s="111" t="s">
        <v>492</v>
      </c>
      <c r="H71" s="111">
        <v>100</v>
      </c>
      <c r="I71" s="729"/>
      <c r="J71" s="274" t="s">
        <v>415</v>
      </c>
      <c r="K71" s="111" t="s">
        <v>493</v>
      </c>
      <c r="L71" s="115" t="s">
        <v>498</v>
      </c>
      <c r="M71" s="111" t="s">
        <v>192</v>
      </c>
      <c r="N71" s="115" t="str">
        <f t="shared" si="4"/>
        <v>2528</v>
      </c>
      <c r="O71" s="115">
        <f t="shared" si="9"/>
        <v>34</v>
      </c>
      <c r="P71" s="119"/>
      <c r="Q71" s="116"/>
      <c r="R71" s="116"/>
      <c r="S71" s="177" t="s">
        <v>495</v>
      </c>
      <c r="T71" s="120">
        <v>89.497283105022831</v>
      </c>
      <c r="U71" s="121">
        <v>85.225169764006296</v>
      </c>
      <c r="V71" s="121">
        <v>87.973849668840501</v>
      </c>
      <c r="W71" s="122">
        <v>88.89</v>
      </c>
      <c r="X71" s="123">
        <v>81.8</v>
      </c>
      <c r="Y71" s="121" t="e">
        <f>#REF!</f>
        <v>#REF!</v>
      </c>
      <c r="Z71" s="124">
        <v>79.748094371492328</v>
      </c>
      <c r="AA71" s="120">
        <v>3.1782724505327167</v>
      </c>
      <c r="AB71" s="121">
        <v>6.1963038858530624</v>
      </c>
      <c r="AC71" s="121">
        <v>0</v>
      </c>
      <c r="AD71" s="121">
        <v>0</v>
      </c>
      <c r="AE71" s="122">
        <v>2.2000000000000002</v>
      </c>
      <c r="AF71" s="121">
        <v>0</v>
      </c>
      <c r="AG71" s="140">
        <v>0</v>
      </c>
      <c r="AH71" s="120">
        <v>0.39897260273972612</v>
      </c>
      <c r="AI71" s="121">
        <v>0.39181086824529437</v>
      </c>
      <c r="AJ71" s="121">
        <v>2.8121205221615102</v>
      </c>
      <c r="AK71" s="122">
        <v>1.21</v>
      </c>
      <c r="AL71" s="123">
        <v>0.49</v>
      </c>
      <c r="AM71" s="121">
        <v>9.7602739726027482E-2</v>
      </c>
      <c r="AN71" s="124">
        <v>7.7223740133576163E-2</v>
      </c>
      <c r="AO71" s="120">
        <v>0</v>
      </c>
      <c r="AP71" s="121">
        <v>0</v>
      </c>
      <c r="AQ71" s="121">
        <v>0</v>
      </c>
      <c r="AR71" s="121">
        <v>0</v>
      </c>
      <c r="AS71" s="123">
        <v>0</v>
      </c>
      <c r="AT71" s="123">
        <v>0</v>
      </c>
      <c r="AU71" s="124">
        <v>0</v>
      </c>
      <c r="AV71" s="549"/>
      <c r="AW71" s="549"/>
      <c r="AX71" s="549"/>
      <c r="AY71" s="549"/>
      <c r="AZ71" s="549"/>
      <c r="BA71" s="276">
        <v>0</v>
      </c>
      <c r="BB71" s="121">
        <v>0</v>
      </c>
      <c r="BC71" s="121">
        <v>0</v>
      </c>
      <c r="BD71" s="121">
        <v>0</v>
      </c>
      <c r="BE71" s="121">
        <v>0</v>
      </c>
      <c r="BF71" s="121">
        <v>0</v>
      </c>
      <c r="BG71" s="124">
        <v>0</v>
      </c>
      <c r="BH71" s="134">
        <v>297.88749999999993</v>
      </c>
      <c r="BI71" s="136">
        <v>307.75320000000005</v>
      </c>
      <c r="BJ71" s="138">
        <v>384.16880000000003</v>
      </c>
      <c r="BK71" s="138">
        <v>281.63210000000004</v>
      </c>
      <c r="BL71" s="136">
        <v>251.31670000000003</v>
      </c>
      <c r="BM71" s="135">
        <v>198.80650000000003</v>
      </c>
      <c r="BN71" s="137">
        <v>145.33360000000002</v>
      </c>
      <c r="BO71" s="134">
        <v>297.13216795999995</v>
      </c>
      <c r="BP71" s="136">
        <v>307.10390000000007</v>
      </c>
      <c r="BQ71" s="138">
        <v>383.42229999999995</v>
      </c>
      <c r="BR71" s="138">
        <v>280.96260000000001</v>
      </c>
      <c r="BS71" s="136">
        <v>250.62180000000004</v>
      </c>
      <c r="BT71" s="135">
        <v>198.13369999999998</v>
      </c>
      <c r="BU71" s="137">
        <v>144.59010000000001</v>
      </c>
      <c r="BV71" s="139" t="s">
        <v>467</v>
      </c>
      <c r="BW71" s="139" t="s">
        <v>246</v>
      </c>
      <c r="BX71" s="273" t="s">
        <v>497</v>
      </c>
      <c r="BY71" s="611"/>
      <c r="BZ71" s="539"/>
      <c r="CA71" s="576"/>
      <c r="CB71" s="578" t="s">
        <v>958</v>
      </c>
      <c r="CC71" s="569" t="s">
        <v>959</v>
      </c>
      <c r="CD71" s="569">
        <v>10</v>
      </c>
      <c r="CE71" s="539"/>
      <c r="CF71" s="539"/>
      <c r="CG71" s="576"/>
      <c r="CH71" s="539"/>
      <c r="CI71" s="539"/>
      <c r="CJ71" s="576"/>
      <c r="CK71" s="539"/>
      <c r="CL71" s="539"/>
      <c r="CM71" s="576"/>
      <c r="CN71" s="578" t="s">
        <v>960</v>
      </c>
      <c r="CO71" s="569" t="s">
        <v>961</v>
      </c>
      <c r="CP71" s="569">
        <v>10</v>
      </c>
      <c r="CQ71" s="539"/>
      <c r="CR71" s="539"/>
      <c r="CS71" s="576"/>
      <c r="CT71" s="539"/>
      <c r="CU71" s="539"/>
      <c r="CV71" s="576"/>
      <c r="CW71" s="539"/>
      <c r="CX71" s="539"/>
      <c r="CY71" s="576"/>
      <c r="CZ71" s="578" t="s">
        <v>962</v>
      </c>
      <c r="DA71" s="569" t="s">
        <v>963</v>
      </c>
      <c r="DB71" s="569">
        <v>20</v>
      </c>
      <c r="DC71" s="539"/>
      <c r="DD71" s="613"/>
    </row>
    <row r="72" spans="1:108" ht="26" thickBot="1">
      <c r="A72" s="44"/>
      <c r="B72" s="143">
        <f t="shared" si="10"/>
        <v>68</v>
      </c>
      <c r="C72" s="144" t="s">
        <v>499</v>
      </c>
      <c r="D72" s="209" t="s">
        <v>500</v>
      </c>
      <c r="E72" s="143" t="s">
        <v>148</v>
      </c>
      <c r="F72" s="145"/>
      <c r="G72" s="143" t="s">
        <v>492</v>
      </c>
      <c r="H72" s="145">
        <v>100</v>
      </c>
      <c r="I72" s="730"/>
      <c r="J72" s="277" t="s">
        <v>415</v>
      </c>
      <c r="K72" s="143" t="s">
        <v>493</v>
      </c>
      <c r="L72" s="147" t="s">
        <v>501</v>
      </c>
      <c r="M72" s="143" t="s">
        <v>192</v>
      </c>
      <c r="N72" s="147" t="str">
        <f t="shared" si="4"/>
        <v>2527</v>
      </c>
      <c r="O72" s="147">
        <f t="shared" si="9"/>
        <v>35</v>
      </c>
      <c r="P72" s="151"/>
      <c r="Q72" s="148"/>
      <c r="R72" s="148"/>
      <c r="S72" s="180" t="s">
        <v>495</v>
      </c>
      <c r="T72" s="152">
        <v>83.43131278538813</v>
      </c>
      <c r="U72" s="153">
        <v>90.839333591526668</v>
      </c>
      <c r="V72" s="153">
        <v>87.830304160818997</v>
      </c>
      <c r="W72" s="154">
        <v>86.62</v>
      </c>
      <c r="X72" s="155">
        <v>83.74</v>
      </c>
      <c r="Y72" s="121" t="e">
        <f>#REF!</f>
        <v>#REF!</v>
      </c>
      <c r="Z72" s="156">
        <v>51.464050787482712</v>
      </c>
      <c r="AA72" s="152">
        <v>9.3982115677321119</v>
      </c>
      <c r="AB72" s="157">
        <v>0</v>
      </c>
      <c r="AC72" s="157">
        <v>0</v>
      </c>
      <c r="AD72" s="157">
        <v>2.36</v>
      </c>
      <c r="AE72" s="281">
        <v>0</v>
      </c>
      <c r="AF72" s="157">
        <v>0</v>
      </c>
      <c r="AG72" s="235">
        <v>32.786885245901637</v>
      </c>
      <c r="AH72" s="152">
        <v>0.24676560121765592</v>
      </c>
      <c r="AI72" s="153">
        <v>0.74055100182149347</v>
      </c>
      <c r="AJ72" s="153">
        <v>2.9540452337583498</v>
      </c>
      <c r="AK72" s="154">
        <v>1.1200000000000001</v>
      </c>
      <c r="AL72" s="155">
        <v>0.42</v>
      </c>
      <c r="AM72" s="153">
        <v>0.24238964992389647</v>
      </c>
      <c r="AN72" s="156">
        <v>9.4869459623557941E-3</v>
      </c>
      <c r="AO72" s="152">
        <v>0</v>
      </c>
      <c r="AP72" s="153">
        <v>0</v>
      </c>
      <c r="AQ72" s="153">
        <v>0</v>
      </c>
      <c r="AR72" s="153">
        <v>0</v>
      </c>
      <c r="AS72" s="155">
        <v>0</v>
      </c>
      <c r="AT72" s="155">
        <v>0</v>
      </c>
      <c r="AU72" s="156">
        <v>0</v>
      </c>
      <c r="AV72" s="556"/>
      <c r="AW72" s="556"/>
      <c r="AX72" s="556"/>
      <c r="AY72" s="556"/>
      <c r="AZ72" s="556"/>
      <c r="BA72" s="278">
        <v>0</v>
      </c>
      <c r="BB72" s="153">
        <v>0</v>
      </c>
      <c r="BC72" s="153">
        <v>0</v>
      </c>
      <c r="BD72" s="153">
        <v>0</v>
      </c>
      <c r="BE72" s="153">
        <v>0</v>
      </c>
      <c r="BF72" s="153">
        <v>0</v>
      </c>
      <c r="BG72" s="156">
        <v>0</v>
      </c>
      <c r="BH72" s="166">
        <v>279.14569999999998</v>
      </c>
      <c r="BI72" s="168">
        <v>347.33449999999999</v>
      </c>
      <c r="BJ72" s="170">
        <v>359.77490000000006</v>
      </c>
      <c r="BK72" s="170">
        <v>281.10659999999996</v>
      </c>
      <c r="BL72" s="168">
        <v>252.18540000000002</v>
      </c>
      <c r="BM72" s="167">
        <v>198.02899999999997</v>
      </c>
      <c r="BN72" s="169">
        <v>126.69840000000001</v>
      </c>
      <c r="BO72" s="166">
        <v>278.44575978999995</v>
      </c>
      <c r="BP72" s="168">
        <v>346.60460000000006</v>
      </c>
      <c r="BQ72" s="170">
        <v>359.08319999999998</v>
      </c>
      <c r="BR72" s="170">
        <v>280.43690000000004</v>
      </c>
      <c r="BS72" s="168">
        <v>251.489</v>
      </c>
      <c r="BT72" s="167">
        <v>197.35789999999994</v>
      </c>
      <c r="BU72" s="169">
        <v>126.17840000000002</v>
      </c>
      <c r="BV72" s="171" t="s">
        <v>467</v>
      </c>
      <c r="BW72" s="171" t="s">
        <v>246</v>
      </c>
      <c r="BX72" s="604" t="s">
        <v>500</v>
      </c>
      <c r="BY72" s="633" t="s">
        <v>964</v>
      </c>
      <c r="BZ72" s="619" t="s">
        <v>965</v>
      </c>
      <c r="CA72" s="619">
        <v>10</v>
      </c>
      <c r="CB72" s="616"/>
      <c r="CC72" s="616"/>
      <c r="CD72" s="617"/>
      <c r="CE72" s="616"/>
      <c r="CF72" s="616"/>
      <c r="CG72" s="617"/>
      <c r="CH72" s="616"/>
      <c r="CI72" s="616"/>
      <c r="CJ72" s="617"/>
      <c r="CK72" s="618" t="s">
        <v>966</v>
      </c>
      <c r="CL72" s="619" t="s">
        <v>967</v>
      </c>
      <c r="CM72" s="619">
        <v>10</v>
      </c>
      <c r="CN72" s="616"/>
      <c r="CO72" s="616"/>
      <c r="CP72" s="617"/>
      <c r="CQ72" s="616"/>
      <c r="CR72" s="616"/>
      <c r="CS72" s="617"/>
      <c r="CT72" s="616"/>
      <c r="CU72" s="616"/>
      <c r="CV72" s="617"/>
      <c r="CW72" s="618" t="s">
        <v>968</v>
      </c>
      <c r="CX72" s="619" t="s">
        <v>969</v>
      </c>
      <c r="CY72" s="619">
        <v>20</v>
      </c>
      <c r="CZ72" s="616"/>
      <c r="DA72" s="616"/>
      <c r="DB72" s="617"/>
      <c r="DC72" s="616"/>
      <c r="DD72" s="620"/>
    </row>
    <row r="73" spans="1:108" ht="25">
      <c r="A73" s="44"/>
      <c r="B73" s="82">
        <f t="shared" si="10"/>
        <v>69</v>
      </c>
      <c r="C73" s="83" t="s">
        <v>502</v>
      </c>
      <c r="D73" s="282" t="s">
        <v>503</v>
      </c>
      <c r="E73" s="82" t="s">
        <v>148</v>
      </c>
      <c r="F73" s="84"/>
      <c r="G73" s="82" t="s">
        <v>504</v>
      </c>
      <c r="H73" s="82">
        <v>80</v>
      </c>
      <c r="I73" s="728">
        <f>SUM(H73:H75)</f>
        <v>240</v>
      </c>
      <c r="J73" s="271" t="s">
        <v>415</v>
      </c>
      <c r="K73" s="82" t="s">
        <v>505</v>
      </c>
      <c r="L73" s="86" t="s">
        <v>506</v>
      </c>
      <c r="M73" s="82" t="s">
        <v>192</v>
      </c>
      <c r="N73" s="86" t="str">
        <f t="shared" si="4"/>
        <v>2530</v>
      </c>
      <c r="O73" s="86">
        <f t="shared" si="9"/>
        <v>32</v>
      </c>
      <c r="P73" s="90"/>
      <c r="Q73" s="87"/>
      <c r="R73" s="87"/>
      <c r="S73" s="172" t="s">
        <v>495</v>
      </c>
      <c r="T73" s="91">
        <v>99.757420091324207</v>
      </c>
      <c r="U73" s="92">
        <v>95.180820921739823</v>
      </c>
      <c r="V73" s="92">
        <v>98.097570432166194</v>
      </c>
      <c r="W73" s="93">
        <v>96.97</v>
      </c>
      <c r="X73" s="94">
        <v>95.35</v>
      </c>
      <c r="Y73" s="92">
        <v>99.622336470373142</v>
      </c>
      <c r="Z73" s="95">
        <v>82.620102957081087</v>
      </c>
      <c r="AA73" s="96">
        <v>0</v>
      </c>
      <c r="AB73" s="92">
        <v>4.6357012750455375</v>
      </c>
      <c r="AC73" s="92">
        <v>0</v>
      </c>
      <c r="AD73" s="92">
        <v>0</v>
      </c>
      <c r="AE73" s="175">
        <v>0</v>
      </c>
      <c r="AF73" s="92">
        <v>0</v>
      </c>
      <c r="AG73" s="176">
        <v>17.21311475409836</v>
      </c>
      <c r="AH73" s="91">
        <v>0.24257990867579907</v>
      </c>
      <c r="AI73" s="92">
        <v>0.18347753491196117</v>
      </c>
      <c r="AJ73" s="92">
        <v>0.55498633879781401</v>
      </c>
      <c r="AK73" s="93">
        <v>0.33</v>
      </c>
      <c r="AL73" s="94">
        <v>4.4400000000000004</v>
      </c>
      <c r="AM73" s="92">
        <v>0.37766362252663627</v>
      </c>
      <c r="AN73" s="95">
        <v>0.16678051001821495</v>
      </c>
      <c r="AO73" s="91">
        <v>0</v>
      </c>
      <c r="AP73" s="92">
        <v>0</v>
      </c>
      <c r="AQ73" s="92">
        <v>0</v>
      </c>
      <c r="AR73" s="92">
        <v>0</v>
      </c>
      <c r="AS73" s="94">
        <v>0</v>
      </c>
      <c r="AT73" s="94">
        <v>0</v>
      </c>
      <c r="AU73" s="95">
        <v>0</v>
      </c>
      <c r="AV73" s="555"/>
      <c r="AW73" s="555"/>
      <c r="AX73" s="555"/>
      <c r="AY73" s="555"/>
      <c r="AZ73" s="555"/>
      <c r="BA73" s="272">
        <v>0</v>
      </c>
      <c r="BB73" s="92">
        <v>0</v>
      </c>
      <c r="BC73" s="92">
        <v>0</v>
      </c>
      <c r="BD73" s="92">
        <v>0</v>
      </c>
      <c r="BE73" s="92">
        <v>0</v>
      </c>
      <c r="BF73" s="92">
        <v>0</v>
      </c>
      <c r="BG73" s="95">
        <v>0</v>
      </c>
      <c r="BH73" s="105">
        <v>156.35700000000003</v>
      </c>
      <c r="BI73" s="107">
        <v>121.96299999999998</v>
      </c>
      <c r="BJ73" s="109">
        <v>215.91200000000001</v>
      </c>
      <c r="BK73" s="109">
        <v>128.499</v>
      </c>
      <c r="BL73" s="107">
        <v>163.01</v>
      </c>
      <c r="BM73" s="106">
        <v>129.51300000000001</v>
      </c>
      <c r="BN73" s="108">
        <v>189.41500000000005</v>
      </c>
      <c r="BO73" s="105">
        <v>155.87449999999998</v>
      </c>
      <c r="BP73" s="107">
        <v>121.43279999999997</v>
      </c>
      <c r="BQ73" s="109">
        <v>215.3896</v>
      </c>
      <c r="BR73" s="109">
        <v>127.99719999999999</v>
      </c>
      <c r="BS73" s="107">
        <v>162.12260000000003</v>
      </c>
      <c r="BT73" s="106">
        <v>128.9812</v>
      </c>
      <c r="BU73" s="108">
        <v>188.93959999999998</v>
      </c>
      <c r="BV73" s="110" t="s">
        <v>382</v>
      </c>
      <c r="BW73" s="110" t="s">
        <v>196</v>
      </c>
      <c r="BX73" s="282" t="s">
        <v>503</v>
      </c>
      <c r="BY73" s="621"/>
      <c r="BZ73" s="609"/>
      <c r="CA73" s="606"/>
      <c r="CB73" s="609"/>
      <c r="CC73" s="609"/>
      <c r="CD73" s="606"/>
      <c r="CE73" s="609"/>
      <c r="CF73" s="609"/>
      <c r="CG73" s="606"/>
      <c r="CH73" s="622" t="s">
        <v>970</v>
      </c>
      <c r="CI73" s="623" t="s">
        <v>971</v>
      </c>
      <c r="CJ73" s="623">
        <v>180</v>
      </c>
      <c r="CK73" s="609"/>
      <c r="CL73" s="609"/>
      <c r="CM73" s="606"/>
      <c r="CN73" s="609"/>
      <c r="CO73" s="609"/>
      <c r="CP73" s="606"/>
      <c r="CQ73" s="609"/>
      <c r="CR73" s="609"/>
      <c r="CS73" s="606"/>
      <c r="CT73" s="622" t="s">
        <v>972</v>
      </c>
      <c r="CU73" s="623" t="s">
        <v>973</v>
      </c>
      <c r="CV73" s="623">
        <v>10</v>
      </c>
      <c r="CW73" s="609"/>
      <c r="CX73" s="609"/>
      <c r="CY73" s="606"/>
      <c r="CZ73" s="609"/>
      <c r="DA73" s="609"/>
      <c r="DB73" s="606"/>
      <c r="DC73" s="609"/>
      <c r="DD73" s="610"/>
    </row>
    <row r="74" spans="1:108" ht="25">
      <c r="A74" s="44"/>
      <c r="B74" s="111">
        <f t="shared" si="10"/>
        <v>70</v>
      </c>
      <c r="C74" s="112" t="s">
        <v>507</v>
      </c>
      <c r="D74" s="231" t="s">
        <v>508</v>
      </c>
      <c r="E74" s="111" t="s">
        <v>148</v>
      </c>
      <c r="F74" s="113"/>
      <c r="G74" s="111" t="s">
        <v>504</v>
      </c>
      <c r="H74" s="113">
        <v>80</v>
      </c>
      <c r="I74" s="729"/>
      <c r="J74" s="274" t="s">
        <v>415</v>
      </c>
      <c r="K74" s="111" t="s">
        <v>505</v>
      </c>
      <c r="L74" s="115" t="s">
        <v>509</v>
      </c>
      <c r="M74" s="111" t="s">
        <v>192</v>
      </c>
      <c r="N74" s="115" t="str">
        <f t="shared" si="4"/>
        <v>2530</v>
      </c>
      <c r="O74" s="115">
        <f t="shared" si="9"/>
        <v>32</v>
      </c>
      <c r="P74" s="119"/>
      <c r="Q74" s="116"/>
      <c r="R74" s="116"/>
      <c r="S74" s="177" t="s">
        <v>495</v>
      </c>
      <c r="T74" s="120">
        <v>99.589041095890408</v>
      </c>
      <c r="U74" s="121">
        <v>91.564775972626919</v>
      </c>
      <c r="V74" s="121">
        <v>98.363430536336196</v>
      </c>
      <c r="W74" s="122">
        <v>93.4</v>
      </c>
      <c r="X74" s="123">
        <v>79.55</v>
      </c>
      <c r="Y74" s="121">
        <v>99.80136997449344</v>
      </c>
      <c r="Z74" s="124">
        <v>96.764382020154756</v>
      </c>
      <c r="AA74" s="125">
        <v>0</v>
      </c>
      <c r="AB74" s="121">
        <v>8.1957726168791751</v>
      </c>
      <c r="AC74" s="125">
        <v>0</v>
      </c>
      <c r="AD74" s="125">
        <v>3.5</v>
      </c>
      <c r="AE74" s="126">
        <v>19.829999999999998</v>
      </c>
      <c r="AF74" s="125">
        <v>0</v>
      </c>
      <c r="AG74" s="127">
        <v>0</v>
      </c>
      <c r="AH74" s="120">
        <v>0.41095890410958902</v>
      </c>
      <c r="AI74" s="121">
        <v>0.23945051608986034</v>
      </c>
      <c r="AJ74" s="121">
        <v>0.27322404371584702</v>
      </c>
      <c r="AK74" s="122">
        <v>0.4</v>
      </c>
      <c r="AL74" s="123">
        <v>0.41</v>
      </c>
      <c r="AM74" s="121">
        <v>0.19863013698630139</v>
      </c>
      <c r="AN74" s="124">
        <v>3.235617789921069</v>
      </c>
      <c r="AO74" s="120">
        <v>0</v>
      </c>
      <c r="AP74" s="121">
        <v>0</v>
      </c>
      <c r="AQ74" s="121">
        <v>0</v>
      </c>
      <c r="AR74" s="121">
        <v>0</v>
      </c>
      <c r="AS74" s="123">
        <v>0</v>
      </c>
      <c r="AT74" s="123">
        <v>0</v>
      </c>
      <c r="AU74" s="124">
        <v>0</v>
      </c>
      <c r="AV74" s="549"/>
      <c r="AW74" s="549"/>
      <c r="AX74" s="549"/>
      <c r="AY74" s="549"/>
      <c r="AZ74" s="549"/>
      <c r="BA74" s="276">
        <v>0</v>
      </c>
      <c r="BB74" s="121">
        <v>0</v>
      </c>
      <c r="BC74" s="121">
        <v>0</v>
      </c>
      <c r="BD74" s="121">
        <v>0</v>
      </c>
      <c r="BE74" s="121">
        <v>0</v>
      </c>
      <c r="BF74" s="121">
        <v>0</v>
      </c>
      <c r="BG74" s="124">
        <v>0</v>
      </c>
      <c r="BH74" s="134">
        <v>155.76599999999999</v>
      </c>
      <c r="BI74" s="136">
        <v>122.97799999999999</v>
      </c>
      <c r="BJ74" s="138">
        <v>216.37100000000001</v>
      </c>
      <c r="BK74" s="138">
        <v>127.47199999999999</v>
      </c>
      <c r="BL74" s="136">
        <v>158.28899999999999</v>
      </c>
      <c r="BM74" s="135">
        <v>118.12809999999998</v>
      </c>
      <c r="BN74" s="137">
        <v>196.28</v>
      </c>
      <c r="BO74" s="134">
        <v>155.27879999999999</v>
      </c>
      <c r="BP74" s="136">
        <v>122.48599999999999</v>
      </c>
      <c r="BQ74" s="138">
        <v>215.85100000000003</v>
      </c>
      <c r="BR74" s="138">
        <v>126.9756</v>
      </c>
      <c r="BS74" s="136">
        <v>157.4693</v>
      </c>
      <c r="BT74" s="135">
        <v>117.62989999999999</v>
      </c>
      <c r="BU74" s="137">
        <v>195.69720000000004</v>
      </c>
      <c r="BV74" s="139" t="s">
        <v>382</v>
      </c>
      <c r="BW74" s="139" t="s">
        <v>196</v>
      </c>
      <c r="BX74" s="603" t="s">
        <v>508</v>
      </c>
      <c r="BY74" s="614" t="s">
        <v>974</v>
      </c>
      <c r="BZ74" s="569" t="s">
        <v>829</v>
      </c>
      <c r="CA74" s="569">
        <v>13</v>
      </c>
      <c r="CB74" s="539"/>
      <c r="CC74" s="539"/>
      <c r="CD74" s="576"/>
      <c r="CE74" s="539"/>
      <c r="CF74" s="539"/>
      <c r="CG74" s="576"/>
      <c r="CH74" s="539"/>
      <c r="CI74" s="539"/>
      <c r="CJ74" s="576"/>
      <c r="CK74" s="578" t="s">
        <v>975</v>
      </c>
      <c r="CL74" s="569" t="s">
        <v>976</v>
      </c>
      <c r="CM74" s="569">
        <v>180</v>
      </c>
      <c r="CN74" s="539"/>
      <c r="CO74" s="539"/>
      <c r="CP74" s="576"/>
      <c r="CQ74" s="539"/>
      <c r="CR74" s="539"/>
      <c r="CS74" s="576"/>
      <c r="CT74" s="539"/>
      <c r="CU74" s="539"/>
      <c r="CV74" s="576"/>
      <c r="CW74" s="578" t="s">
        <v>977</v>
      </c>
      <c r="CX74" s="569" t="s">
        <v>978</v>
      </c>
      <c r="CY74" s="569">
        <v>10</v>
      </c>
      <c r="CZ74" s="539"/>
      <c r="DA74" s="539"/>
      <c r="DB74" s="576"/>
      <c r="DC74" s="539"/>
      <c r="DD74" s="613"/>
    </row>
    <row r="75" spans="1:108" ht="26" thickBot="1">
      <c r="A75" s="44"/>
      <c r="B75" s="143">
        <f t="shared" si="10"/>
        <v>71</v>
      </c>
      <c r="C75" s="144" t="s">
        <v>510</v>
      </c>
      <c r="D75" s="209" t="s">
        <v>511</v>
      </c>
      <c r="E75" s="143" t="s">
        <v>148</v>
      </c>
      <c r="F75" s="145"/>
      <c r="G75" s="143" t="s">
        <v>504</v>
      </c>
      <c r="H75" s="143">
        <v>80</v>
      </c>
      <c r="I75" s="730"/>
      <c r="J75" s="277" t="s">
        <v>415</v>
      </c>
      <c r="K75" s="143" t="s">
        <v>505</v>
      </c>
      <c r="L75" s="147" t="s">
        <v>512</v>
      </c>
      <c r="M75" s="143" t="s">
        <v>192</v>
      </c>
      <c r="N75" s="147" t="str">
        <f t="shared" si="4"/>
        <v>2530</v>
      </c>
      <c r="O75" s="147">
        <f t="shared" si="9"/>
        <v>32</v>
      </c>
      <c r="P75" s="151"/>
      <c r="Q75" s="148"/>
      <c r="R75" s="148"/>
      <c r="S75" s="180" t="s">
        <v>495</v>
      </c>
      <c r="T75" s="152">
        <v>99.771689497716892</v>
      </c>
      <c r="U75" s="153">
        <v>95.304339605168138</v>
      </c>
      <c r="V75" s="153">
        <v>94.959462493799194</v>
      </c>
      <c r="W75" s="154">
        <v>97.05</v>
      </c>
      <c r="X75" s="155">
        <v>95.49</v>
      </c>
      <c r="Y75" s="153">
        <v>99.744672494827341</v>
      </c>
      <c r="Z75" s="156">
        <v>96.740285376599161</v>
      </c>
      <c r="AA75" s="157">
        <v>0</v>
      </c>
      <c r="AB75" s="153">
        <v>4.5309653916211294</v>
      </c>
      <c r="AC75" s="157">
        <v>3.4380692167577398</v>
      </c>
      <c r="AD75" s="157">
        <v>0</v>
      </c>
      <c r="AE75" s="281">
        <v>0</v>
      </c>
      <c r="AF75" s="157">
        <v>0</v>
      </c>
      <c r="AG75" s="235">
        <v>0</v>
      </c>
      <c r="AH75" s="152">
        <v>0.22831050228310501</v>
      </c>
      <c r="AI75" s="153">
        <v>0.16469338190649671</v>
      </c>
      <c r="AJ75" s="153">
        <v>0.23869156041287201</v>
      </c>
      <c r="AK75" s="154">
        <v>0.25</v>
      </c>
      <c r="AL75" s="155">
        <v>4.29</v>
      </c>
      <c r="AM75" s="153">
        <v>0.25532724505327242</v>
      </c>
      <c r="AN75" s="156">
        <v>3.2597146326654483</v>
      </c>
      <c r="AO75" s="152">
        <v>0</v>
      </c>
      <c r="AP75" s="153">
        <v>0</v>
      </c>
      <c r="AQ75" s="153">
        <v>0</v>
      </c>
      <c r="AR75" s="153">
        <v>0</v>
      </c>
      <c r="AS75" s="155">
        <v>0</v>
      </c>
      <c r="AT75" s="155">
        <v>0</v>
      </c>
      <c r="AU75" s="156">
        <v>0</v>
      </c>
      <c r="AV75" s="556"/>
      <c r="AW75" s="556"/>
      <c r="AX75" s="556"/>
      <c r="AY75" s="556"/>
      <c r="AZ75" s="556"/>
      <c r="BA75" s="278">
        <v>0</v>
      </c>
      <c r="BB75" s="153">
        <v>0</v>
      </c>
      <c r="BC75" s="153">
        <v>0</v>
      </c>
      <c r="BD75" s="153">
        <v>0</v>
      </c>
      <c r="BE75" s="153">
        <v>0</v>
      </c>
      <c r="BF75" s="153">
        <v>0</v>
      </c>
      <c r="BG75" s="156">
        <v>0</v>
      </c>
      <c r="BH75" s="166">
        <v>158.15300000000002</v>
      </c>
      <c r="BI75" s="168">
        <v>123.09900000000002</v>
      </c>
      <c r="BJ75" s="170">
        <v>214.78200000000004</v>
      </c>
      <c r="BK75" s="170">
        <v>126.77500000000001</v>
      </c>
      <c r="BL75" s="168">
        <v>148.96299999999999</v>
      </c>
      <c r="BM75" s="167">
        <v>119.07399999999998</v>
      </c>
      <c r="BN75" s="169">
        <v>201.94900000000001</v>
      </c>
      <c r="BO75" s="166">
        <v>157.64759999999995</v>
      </c>
      <c r="BP75" s="168">
        <v>122.5552</v>
      </c>
      <c r="BQ75" s="170">
        <v>214.26480000000001</v>
      </c>
      <c r="BR75" s="170">
        <v>126.28829999999999</v>
      </c>
      <c r="BS75" s="168">
        <v>148.0814</v>
      </c>
      <c r="BT75" s="167">
        <v>118.59599999999999</v>
      </c>
      <c r="BU75" s="169">
        <v>201.34379999999999</v>
      </c>
      <c r="BV75" s="171" t="s">
        <v>382</v>
      </c>
      <c r="BW75" s="171" t="s">
        <v>196</v>
      </c>
      <c r="BX75" s="604" t="s">
        <v>511</v>
      </c>
      <c r="BY75" s="615"/>
      <c r="BZ75" s="616"/>
      <c r="CA75" s="617"/>
      <c r="CB75" s="618" t="s">
        <v>979</v>
      </c>
      <c r="CC75" s="619" t="s">
        <v>980</v>
      </c>
      <c r="CD75" s="619">
        <v>13</v>
      </c>
      <c r="CE75" s="616"/>
      <c r="CF75" s="616"/>
      <c r="CG75" s="617"/>
      <c r="CH75" s="616"/>
      <c r="CI75" s="616"/>
      <c r="CJ75" s="617"/>
      <c r="CK75" s="618"/>
      <c r="CL75" s="619"/>
      <c r="CM75" s="619"/>
      <c r="CN75" s="618" t="s">
        <v>981</v>
      </c>
      <c r="CO75" s="619" t="s">
        <v>982</v>
      </c>
      <c r="CP75" s="619">
        <v>180</v>
      </c>
      <c r="CQ75" s="616"/>
      <c r="CR75" s="616"/>
      <c r="CS75" s="617"/>
      <c r="CT75" s="616"/>
      <c r="CU75" s="616"/>
      <c r="CV75" s="617"/>
      <c r="CW75" s="616"/>
      <c r="CX75" s="616"/>
      <c r="CY75" s="617"/>
      <c r="CZ75" s="618" t="s">
        <v>983</v>
      </c>
      <c r="DA75" s="619" t="s">
        <v>984</v>
      </c>
      <c r="DB75" s="619">
        <v>10</v>
      </c>
      <c r="DC75" s="616"/>
      <c r="DD75" s="620"/>
    </row>
    <row r="76" spans="1:108" ht="25">
      <c r="A76" s="44"/>
      <c r="B76" s="82">
        <f t="shared" si="10"/>
        <v>72</v>
      </c>
      <c r="C76" s="172" t="s">
        <v>513</v>
      </c>
      <c r="D76" s="279" t="s">
        <v>514</v>
      </c>
      <c r="E76" s="82" t="s">
        <v>148</v>
      </c>
      <c r="F76" s="84"/>
      <c r="G76" s="82" t="s">
        <v>515</v>
      </c>
      <c r="H76" s="84">
        <v>24</v>
      </c>
      <c r="I76" s="728">
        <f>SUM(H76:H78)</f>
        <v>76</v>
      </c>
      <c r="J76" s="271" t="s">
        <v>415</v>
      </c>
      <c r="K76" s="82" t="s">
        <v>516</v>
      </c>
      <c r="L76" s="174" t="s">
        <v>517</v>
      </c>
      <c r="M76" s="215" t="s">
        <v>192</v>
      </c>
      <c r="N76" s="174" t="str">
        <f t="shared" ref="N76:N140" si="11">RIGHT(L76,4)</f>
        <v>2524</v>
      </c>
      <c r="O76" s="86">
        <f t="shared" si="9"/>
        <v>38</v>
      </c>
      <c r="P76" s="90"/>
      <c r="Q76" s="87"/>
      <c r="R76" s="87"/>
      <c r="S76" s="172" t="s">
        <v>518</v>
      </c>
      <c r="T76" s="91">
        <v>99.420852205923865</v>
      </c>
      <c r="U76" s="92">
        <v>96.705752157131428</v>
      </c>
      <c r="V76" s="92">
        <v>99.556390008422696</v>
      </c>
      <c r="W76" s="93">
        <v>96.91</v>
      </c>
      <c r="X76" s="94">
        <v>51.83</v>
      </c>
      <c r="Y76" s="92">
        <v>26.699010152831288</v>
      </c>
      <c r="Z76" s="95">
        <v>91.552253987185509</v>
      </c>
      <c r="AA76" s="96">
        <v>0</v>
      </c>
      <c r="AB76" s="92">
        <v>2.4362477231329693</v>
      </c>
      <c r="AC76" s="96">
        <v>0</v>
      </c>
      <c r="AD76" s="96">
        <v>0</v>
      </c>
      <c r="AE76" s="97">
        <v>41.83</v>
      </c>
      <c r="AF76" s="96">
        <v>68.573630136986296</v>
      </c>
      <c r="AG76" s="98">
        <v>3.3469945355191255</v>
      </c>
      <c r="AH76" s="91">
        <v>0.57914764079147685</v>
      </c>
      <c r="AI76" s="92">
        <v>0.8579993928354589</v>
      </c>
      <c r="AJ76" s="92">
        <v>0.44360959319975801</v>
      </c>
      <c r="AK76" s="93">
        <v>3.09</v>
      </c>
      <c r="AL76" s="94">
        <v>6.35</v>
      </c>
      <c r="AM76" s="92">
        <v>4.7273592085235965</v>
      </c>
      <c r="AN76" s="95">
        <v>5.1007513661202193</v>
      </c>
      <c r="AO76" s="91">
        <v>0</v>
      </c>
      <c r="AP76" s="92">
        <v>0</v>
      </c>
      <c r="AQ76" s="92">
        <v>0</v>
      </c>
      <c r="AR76" s="92">
        <v>0</v>
      </c>
      <c r="AS76" s="94">
        <v>0</v>
      </c>
      <c r="AT76" s="94">
        <v>0</v>
      </c>
      <c r="AU76" s="95">
        <v>0</v>
      </c>
      <c r="AV76" s="555"/>
      <c r="AW76" s="555"/>
      <c r="AX76" s="555"/>
      <c r="AY76" s="555"/>
      <c r="AZ76" s="555"/>
      <c r="BA76" s="272">
        <v>0</v>
      </c>
      <c r="BB76" s="92">
        <v>0</v>
      </c>
      <c r="BC76" s="92">
        <v>0</v>
      </c>
      <c r="BD76" s="92">
        <v>0</v>
      </c>
      <c r="BE76" s="92">
        <v>0</v>
      </c>
      <c r="BF76" s="92">
        <v>0</v>
      </c>
      <c r="BG76" s="95">
        <v>0</v>
      </c>
      <c r="BH76" s="105">
        <v>92.749000000000009</v>
      </c>
      <c r="BI76" s="107">
        <v>115.285</v>
      </c>
      <c r="BJ76" s="109">
        <v>86.177999999999997</v>
      </c>
      <c r="BK76" s="109">
        <v>79.22999999999999</v>
      </c>
      <c r="BL76" s="107">
        <v>50.836000000000006</v>
      </c>
      <c r="BM76" s="106">
        <v>45.158000000000001</v>
      </c>
      <c r="BN76" s="108">
        <v>87.675999999999988</v>
      </c>
      <c r="BO76" s="105">
        <v>92.439803861734831</v>
      </c>
      <c r="BP76" s="107">
        <v>114.942339534</v>
      </c>
      <c r="BQ76" s="109">
        <v>85.864699999999999</v>
      </c>
      <c r="BR76" s="109">
        <v>78.821299999999994</v>
      </c>
      <c r="BS76" s="107">
        <v>50.576599999999999</v>
      </c>
      <c r="BT76" s="106">
        <v>45.044700000000006</v>
      </c>
      <c r="BU76" s="108">
        <v>87.255799999999994</v>
      </c>
      <c r="BV76" s="110" t="s">
        <v>519</v>
      </c>
      <c r="BW76" s="110" t="s">
        <v>196</v>
      </c>
      <c r="BX76" s="282" t="s">
        <v>514</v>
      </c>
      <c r="BY76" s="632" t="s">
        <v>985</v>
      </c>
      <c r="BZ76" s="623" t="s">
        <v>986</v>
      </c>
      <c r="CA76" s="623">
        <v>107</v>
      </c>
      <c r="CB76" s="609"/>
      <c r="CC76" s="609"/>
      <c r="CD76" s="606"/>
      <c r="CE76" s="622" t="s">
        <v>887</v>
      </c>
      <c r="CF76" s="623" t="s">
        <v>987</v>
      </c>
      <c r="CG76" s="623">
        <v>10</v>
      </c>
      <c r="CH76" s="609"/>
      <c r="CI76" s="609"/>
      <c r="CJ76" s="606"/>
      <c r="CK76" s="609"/>
      <c r="CL76" s="609"/>
      <c r="CM76" s="606"/>
      <c r="CN76" s="609"/>
      <c r="CO76" s="609"/>
      <c r="CP76" s="606"/>
      <c r="CQ76" s="622" t="s">
        <v>988</v>
      </c>
      <c r="CR76" s="623" t="s">
        <v>989</v>
      </c>
      <c r="CS76" s="623">
        <v>10</v>
      </c>
      <c r="CT76" s="609"/>
      <c r="CU76" s="609"/>
      <c r="CV76" s="606"/>
      <c r="CW76" s="609"/>
      <c r="CX76" s="609"/>
      <c r="CY76" s="606"/>
      <c r="CZ76" s="609"/>
      <c r="DA76" s="609"/>
      <c r="DB76" s="606"/>
      <c r="DC76" s="609"/>
      <c r="DD76" s="610"/>
    </row>
    <row r="77" spans="1:108" ht="25">
      <c r="A77" s="44"/>
      <c r="B77" s="111">
        <f t="shared" si="10"/>
        <v>73</v>
      </c>
      <c r="C77" s="177" t="s">
        <v>520</v>
      </c>
      <c r="D77" s="232" t="s">
        <v>521</v>
      </c>
      <c r="E77" s="111" t="s">
        <v>148</v>
      </c>
      <c r="F77" s="113"/>
      <c r="G77" s="111" t="s">
        <v>522</v>
      </c>
      <c r="H77" s="111">
        <v>28</v>
      </c>
      <c r="I77" s="729"/>
      <c r="J77" s="274" t="s">
        <v>415</v>
      </c>
      <c r="K77" s="111" t="s">
        <v>516</v>
      </c>
      <c r="L77" s="115" t="s">
        <v>523</v>
      </c>
      <c r="M77" s="111" t="s">
        <v>192</v>
      </c>
      <c r="N77" s="115" t="str">
        <f t="shared" si="11"/>
        <v>2524</v>
      </c>
      <c r="O77" s="115">
        <f t="shared" si="9"/>
        <v>38</v>
      </c>
      <c r="P77" s="119"/>
      <c r="Q77" s="116"/>
      <c r="R77" s="116"/>
      <c r="S77" s="177" t="s">
        <v>518</v>
      </c>
      <c r="T77" s="120">
        <v>99.487252663622513</v>
      </c>
      <c r="U77" s="121">
        <v>95.462014481452428</v>
      </c>
      <c r="V77" s="121">
        <v>99.245788754878404</v>
      </c>
      <c r="W77" s="122">
        <v>33.129999999999995</v>
      </c>
      <c r="X77" s="123">
        <v>52.83</v>
      </c>
      <c r="Y77" s="121">
        <v>81.91057847950556</v>
      </c>
      <c r="Z77" s="124">
        <v>77.973587068558913</v>
      </c>
      <c r="AA77" s="125">
        <v>0</v>
      </c>
      <c r="AB77" s="121">
        <v>4.0604128718882855</v>
      </c>
      <c r="AC77" s="125">
        <v>0</v>
      </c>
      <c r="AD77" s="125">
        <v>66.72</v>
      </c>
      <c r="AE77" s="126">
        <v>43.75</v>
      </c>
      <c r="AF77" s="125">
        <v>0</v>
      </c>
      <c r="AG77" s="127">
        <v>12.737173649058894</v>
      </c>
      <c r="AH77" s="120">
        <v>0.51274733637747372</v>
      </c>
      <c r="AI77" s="121">
        <v>0.47757285974499086</v>
      </c>
      <c r="AJ77" s="121">
        <v>0.75421220400728595</v>
      </c>
      <c r="AK77" s="122">
        <v>0.15</v>
      </c>
      <c r="AL77" s="123">
        <v>3.43</v>
      </c>
      <c r="AM77" s="121">
        <v>18.089421613394205</v>
      </c>
      <c r="AN77" s="124">
        <v>9.2892380085003055</v>
      </c>
      <c r="AO77" s="120">
        <v>0</v>
      </c>
      <c r="AP77" s="121">
        <v>0</v>
      </c>
      <c r="AQ77" s="121">
        <v>0</v>
      </c>
      <c r="AR77" s="121">
        <v>0</v>
      </c>
      <c r="AS77" s="123">
        <v>0</v>
      </c>
      <c r="AT77" s="123">
        <v>0</v>
      </c>
      <c r="AU77" s="124">
        <v>0</v>
      </c>
      <c r="AV77" s="549"/>
      <c r="AW77" s="549"/>
      <c r="AX77" s="549"/>
      <c r="AY77" s="549"/>
      <c r="AZ77" s="549"/>
      <c r="BA77" s="276">
        <v>0</v>
      </c>
      <c r="BB77" s="121">
        <v>0</v>
      </c>
      <c r="BC77" s="121">
        <v>0</v>
      </c>
      <c r="BD77" s="121">
        <v>0</v>
      </c>
      <c r="BE77" s="121">
        <v>0</v>
      </c>
      <c r="BF77" s="121">
        <v>0</v>
      </c>
      <c r="BG77" s="124">
        <v>0</v>
      </c>
      <c r="BH77" s="134">
        <v>95.431999999999988</v>
      </c>
      <c r="BI77" s="136">
        <v>112.82799999999999</v>
      </c>
      <c r="BJ77" s="138">
        <v>88.722999999999999</v>
      </c>
      <c r="BK77" s="138">
        <v>17.544999999999998</v>
      </c>
      <c r="BL77" s="136">
        <v>47.053999999999995</v>
      </c>
      <c r="BM77" s="135">
        <v>138.327</v>
      </c>
      <c r="BN77" s="137">
        <v>63.210999999999991</v>
      </c>
      <c r="BO77" s="134">
        <v>95.11005749296389</v>
      </c>
      <c r="BP77" s="136">
        <v>112.48894635200001</v>
      </c>
      <c r="BQ77" s="138">
        <v>88.404800000000009</v>
      </c>
      <c r="BR77" s="138">
        <v>17.434200000000001</v>
      </c>
      <c r="BS77" s="136">
        <v>46.811000000000007</v>
      </c>
      <c r="BT77" s="135">
        <v>137.93800000000002</v>
      </c>
      <c r="BU77" s="137">
        <v>62.939199999999985</v>
      </c>
      <c r="BV77" s="139" t="s">
        <v>519</v>
      </c>
      <c r="BW77" s="139" t="s">
        <v>196</v>
      </c>
      <c r="BX77" s="273" t="s">
        <v>521</v>
      </c>
      <c r="BY77" s="614" t="s">
        <v>990</v>
      </c>
      <c r="BZ77" s="569" t="s">
        <v>991</v>
      </c>
      <c r="CA77" s="569">
        <v>107</v>
      </c>
      <c r="CB77" s="578" t="s">
        <v>992</v>
      </c>
      <c r="CC77" s="569" t="s">
        <v>993</v>
      </c>
      <c r="CD77" s="569">
        <v>10</v>
      </c>
      <c r="CE77" s="539"/>
      <c r="CF77" s="539"/>
      <c r="CG77" s="576"/>
      <c r="CH77" s="539"/>
      <c r="CI77" s="539"/>
      <c r="CJ77" s="576"/>
      <c r="CK77" s="539"/>
      <c r="CL77" s="539"/>
      <c r="CM77" s="576"/>
      <c r="CN77" s="578" t="s">
        <v>994</v>
      </c>
      <c r="CO77" s="569" t="s">
        <v>995</v>
      </c>
      <c r="CP77" s="569">
        <v>10</v>
      </c>
      <c r="CQ77" s="539"/>
      <c r="CR77" s="539"/>
      <c r="CS77" s="576"/>
      <c r="CT77" s="539"/>
      <c r="CU77" s="539"/>
      <c r="CV77" s="576"/>
      <c r="CW77" s="539"/>
      <c r="CX77" s="539"/>
      <c r="CY77" s="576"/>
      <c r="CZ77" s="578" t="s">
        <v>996</v>
      </c>
      <c r="DA77" s="569" t="s">
        <v>997</v>
      </c>
      <c r="DB77" s="569">
        <v>30</v>
      </c>
      <c r="DC77" s="539"/>
      <c r="DD77" s="613"/>
    </row>
    <row r="78" spans="1:108" ht="26" thickBot="1">
      <c r="A78" s="44"/>
      <c r="B78" s="143">
        <f t="shared" si="10"/>
        <v>74</v>
      </c>
      <c r="C78" s="180" t="s">
        <v>524</v>
      </c>
      <c r="D78" s="234" t="s">
        <v>525</v>
      </c>
      <c r="E78" s="143" t="s">
        <v>148</v>
      </c>
      <c r="F78" s="145"/>
      <c r="G78" s="143" t="s">
        <v>515</v>
      </c>
      <c r="H78" s="145">
        <v>24</v>
      </c>
      <c r="I78" s="730"/>
      <c r="J78" s="277" t="s">
        <v>415</v>
      </c>
      <c r="K78" s="143" t="s">
        <v>516</v>
      </c>
      <c r="L78" s="147" t="s">
        <v>526</v>
      </c>
      <c r="M78" s="143" t="s">
        <v>192</v>
      </c>
      <c r="N78" s="147" t="str">
        <f t="shared" si="11"/>
        <v>2524</v>
      </c>
      <c r="O78" s="147">
        <f t="shared" si="9"/>
        <v>38</v>
      </c>
      <c r="P78" s="151"/>
      <c r="Q78" s="148"/>
      <c r="R78" s="148"/>
      <c r="S78" s="180" t="s">
        <v>418</v>
      </c>
      <c r="T78" s="152">
        <v>99.650875055554096</v>
      </c>
      <c r="U78" s="153">
        <v>96.947099709988521</v>
      </c>
      <c r="V78" s="153">
        <v>99.3159915389042</v>
      </c>
      <c r="W78" s="154">
        <v>97.72</v>
      </c>
      <c r="X78" s="155">
        <v>92.49</v>
      </c>
      <c r="Y78" s="153">
        <v>67.473362046797732</v>
      </c>
      <c r="Z78" s="156">
        <v>0</v>
      </c>
      <c r="AA78" s="157">
        <v>0</v>
      </c>
      <c r="AB78" s="153">
        <v>2.7322404371584699</v>
      </c>
      <c r="AC78" s="153">
        <v>0</v>
      </c>
      <c r="AD78" s="153">
        <v>0</v>
      </c>
      <c r="AE78" s="281">
        <v>0</v>
      </c>
      <c r="AF78" s="153">
        <v>29.202815829528163</v>
      </c>
      <c r="AG78" s="235">
        <v>100</v>
      </c>
      <c r="AH78" s="152">
        <v>0.34912480974124815</v>
      </c>
      <c r="AI78" s="153">
        <v>0.3206587735276259</v>
      </c>
      <c r="AJ78" s="153">
        <v>0.68400880388585406</v>
      </c>
      <c r="AK78" s="154">
        <v>2.2799999999999998</v>
      </c>
      <c r="AL78" s="155">
        <v>7.51</v>
      </c>
      <c r="AM78" s="153">
        <v>3.3238203957382044</v>
      </c>
      <c r="AN78" s="156">
        <v>0</v>
      </c>
      <c r="AO78" s="152">
        <v>0</v>
      </c>
      <c r="AP78" s="153">
        <v>0</v>
      </c>
      <c r="AQ78" s="153">
        <v>0</v>
      </c>
      <c r="AR78" s="153">
        <v>0</v>
      </c>
      <c r="AS78" s="155">
        <v>0</v>
      </c>
      <c r="AT78" s="155">
        <v>0</v>
      </c>
      <c r="AU78" s="156">
        <v>0</v>
      </c>
      <c r="AV78" s="556"/>
      <c r="AW78" s="556"/>
      <c r="AX78" s="556"/>
      <c r="AY78" s="556"/>
      <c r="AZ78" s="556"/>
      <c r="BA78" s="278">
        <v>0</v>
      </c>
      <c r="BB78" s="153">
        <v>0</v>
      </c>
      <c r="BC78" s="153">
        <v>0</v>
      </c>
      <c r="BD78" s="153">
        <v>0</v>
      </c>
      <c r="BE78" s="153">
        <v>0</v>
      </c>
      <c r="BF78" s="153">
        <v>0</v>
      </c>
      <c r="BG78" s="156">
        <v>0</v>
      </c>
      <c r="BH78" s="166">
        <v>94.512999999999977</v>
      </c>
      <c r="BI78" s="168">
        <v>110.77199999999999</v>
      </c>
      <c r="BJ78" s="170">
        <v>82.605999999999995</v>
      </c>
      <c r="BK78" s="170">
        <v>92.156999999999996</v>
      </c>
      <c r="BL78" s="168">
        <v>79.836000000000013</v>
      </c>
      <c r="BM78" s="167">
        <v>104.943</v>
      </c>
      <c r="BN78" s="169">
        <v>0</v>
      </c>
      <c r="BO78" s="166">
        <v>94.196041838301397</v>
      </c>
      <c r="BP78" s="168">
        <v>110.43915999800001</v>
      </c>
      <c r="BQ78" s="170">
        <v>82.307900000000004</v>
      </c>
      <c r="BR78" s="170">
        <v>91.692799999999991</v>
      </c>
      <c r="BS78" s="168">
        <v>79.338800000000006</v>
      </c>
      <c r="BT78" s="167">
        <v>104.59539999999998</v>
      </c>
      <c r="BU78" s="169">
        <v>0</v>
      </c>
      <c r="BV78" s="171" t="s">
        <v>519</v>
      </c>
      <c r="BW78" s="171" t="s">
        <v>196</v>
      </c>
      <c r="BX78" s="280" t="s">
        <v>525</v>
      </c>
      <c r="BY78" s="633" t="s">
        <v>998</v>
      </c>
      <c r="BZ78" s="619" t="s">
        <v>999</v>
      </c>
      <c r="CA78" s="619">
        <v>30</v>
      </c>
      <c r="CB78" s="616"/>
      <c r="CC78" s="616"/>
      <c r="CD78" s="617"/>
      <c r="CE78" s="616"/>
      <c r="CF78" s="616"/>
      <c r="CG78" s="617"/>
      <c r="CH78" s="616"/>
      <c r="CI78" s="616"/>
      <c r="CJ78" s="617"/>
      <c r="CK78" s="618" t="s">
        <v>1000</v>
      </c>
      <c r="CL78" s="619" t="s">
        <v>1001</v>
      </c>
      <c r="CM78" s="619">
        <v>10</v>
      </c>
      <c r="CN78" s="616"/>
      <c r="CO78" s="616"/>
      <c r="CP78" s="617"/>
      <c r="CQ78" s="616"/>
      <c r="CR78" s="616"/>
      <c r="CS78" s="617"/>
      <c r="CT78" s="616"/>
      <c r="CU78" s="616"/>
      <c r="CV78" s="617"/>
      <c r="CW78" s="618" t="s">
        <v>1002</v>
      </c>
      <c r="CX78" s="619" t="s">
        <v>1003</v>
      </c>
      <c r="CY78" s="619">
        <v>10</v>
      </c>
      <c r="CZ78" s="616"/>
      <c r="DA78" s="616"/>
      <c r="DB78" s="617"/>
      <c r="DC78" s="616"/>
      <c r="DD78" s="620"/>
    </row>
    <row r="79" spans="1:108" ht="25">
      <c r="A79" s="44"/>
      <c r="B79" s="82">
        <f t="shared" si="10"/>
        <v>75</v>
      </c>
      <c r="C79" s="83" t="s">
        <v>527</v>
      </c>
      <c r="D79" s="279" t="s">
        <v>528</v>
      </c>
      <c r="E79" s="82" t="s">
        <v>148</v>
      </c>
      <c r="F79" s="84"/>
      <c r="G79" s="82" t="s">
        <v>529</v>
      </c>
      <c r="H79" s="82">
        <v>8.4</v>
      </c>
      <c r="I79" s="728">
        <f>SUM(H79:H81)</f>
        <v>25.200000000000003</v>
      </c>
      <c r="J79" s="271" t="s">
        <v>415</v>
      </c>
      <c r="K79" s="82" t="s">
        <v>530</v>
      </c>
      <c r="L79" s="82" t="s">
        <v>531</v>
      </c>
      <c r="M79" s="82" t="s">
        <v>192</v>
      </c>
      <c r="N79" s="82" t="str">
        <f t="shared" si="11"/>
        <v>2509</v>
      </c>
      <c r="O79" s="86">
        <f t="shared" si="9"/>
        <v>53</v>
      </c>
      <c r="P79" s="90"/>
      <c r="Q79" s="87"/>
      <c r="R79" s="87"/>
      <c r="S79" s="283" t="s">
        <v>532</v>
      </c>
      <c r="T79" s="91">
        <v>87.162603283322454</v>
      </c>
      <c r="U79" s="92">
        <v>0</v>
      </c>
      <c r="V79" s="92">
        <v>0</v>
      </c>
      <c r="W79" s="93">
        <v>0</v>
      </c>
      <c r="X79" s="94">
        <v>3.03</v>
      </c>
      <c r="Y79" s="92">
        <v>36.647609120427809</v>
      </c>
      <c r="Z79" s="95">
        <v>82.886180517857113</v>
      </c>
      <c r="AA79" s="91">
        <v>10.93569254185693</v>
      </c>
      <c r="AB79" s="92">
        <v>100</v>
      </c>
      <c r="AC79" s="92">
        <v>100</v>
      </c>
      <c r="AD79" s="92">
        <v>100</v>
      </c>
      <c r="AE79" s="93">
        <v>96.65</v>
      </c>
      <c r="AF79" s="92">
        <v>57.745814307458147</v>
      </c>
      <c r="AG79" s="214">
        <v>1.2056010928961749</v>
      </c>
      <c r="AH79" s="91">
        <v>8.9421613394216101E-2</v>
      </c>
      <c r="AI79" s="92">
        <v>0</v>
      </c>
      <c r="AJ79" s="92">
        <v>0</v>
      </c>
      <c r="AK79" s="93">
        <v>0</v>
      </c>
      <c r="AL79" s="94">
        <v>0</v>
      </c>
      <c r="AM79" s="92">
        <v>0.39954337899543385</v>
      </c>
      <c r="AN79" s="95">
        <v>2.3288554948391016</v>
      </c>
      <c r="AO79" s="91">
        <v>0</v>
      </c>
      <c r="AP79" s="92">
        <v>0</v>
      </c>
      <c r="AQ79" s="92">
        <v>0</v>
      </c>
      <c r="AR79" s="92">
        <v>0</v>
      </c>
      <c r="AS79" s="94">
        <v>0</v>
      </c>
      <c r="AT79" s="94">
        <v>0</v>
      </c>
      <c r="AU79" s="95">
        <v>0</v>
      </c>
      <c r="AV79" s="555"/>
      <c r="AW79" s="555"/>
      <c r="AX79" s="555"/>
      <c r="AY79" s="555"/>
      <c r="AZ79" s="555"/>
      <c r="BA79" s="272">
        <v>0</v>
      </c>
      <c r="BB79" s="92">
        <v>0</v>
      </c>
      <c r="BC79" s="92">
        <v>0</v>
      </c>
      <c r="BD79" s="92">
        <v>0</v>
      </c>
      <c r="BE79" s="92">
        <v>0</v>
      </c>
      <c r="BF79" s="92">
        <v>0</v>
      </c>
      <c r="BG79" s="95">
        <v>0</v>
      </c>
      <c r="BH79" s="105">
        <v>26.98450000000005</v>
      </c>
      <c r="BI79" s="107">
        <v>0</v>
      </c>
      <c r="BJ79" s="109">
        <v>0</v>
      </c>
      <c r="BK79" s="109">
        <v>0</v>
      </c>
      <c r="BL79" s="107">
        <v>1.6099999999999997</v>
      </c>
      <c r="BM79" s="106">
        <v>4.5324000000000249</v>
      </c>
      <c r="BN79" s="108">
        <v>12.569599999999971</v>
      </c>
      <c r="BO79" s="105">
        <v>26.844333555267529</v>
      </c>
      <c r="BP79" s="107">
        <v>0</v>
      </c>
      <c r="BQ79" s="109">
        <v>0</v>
      </c>
      <c r="BR79" s="109">
        <v>0</v>
      </c>
      <c r="BS79" s="107">
        <v>1.6009110827697242</v>
      </c>
      <c r="BT79" s="106">
        <v>4.3950537207954365</v>
      </c>
      <c r="BU79" s="108">
        <v>12.390958626626229</v>
      </c>
      <c r="BV79" s="110" t="s">
        <v>338</v>
      </c>
      <c r="BW79" s="110" t="s">
        <v>339</v>
      </c>
      <c r="BX79" s="282" t="s">
        <v>528</v>
      </c>
      <c r="BY79" s="632"/>
      <c r="BZ79" s="623"/>
      <c r="CA79" s="623"/>
      <c r="CB79" s="609"/>
      <c r="CC79" s="609"/>
      <c r="CD79" s="606"/>
      <c r="CE79" s="609"/>
      <c r="CF79" s="609"/>
      <c r="CG79" s="606"/>
      <c r="CH79" s="622" t="s">
        <v>1006</v>
      </c>
      <c r="CI79" s="623" t="s">
        <v>1007</v>
      </c>
      <c r="CJ79" s="623">
        <v>5</v>
      </c>
      <c r="CK79" s="609"/>
      <c r="CL79" s="609"/>
      <c r="CM79" s="606"/>
      <c r="CN79" s="609"/>
      <c r="CO79" s="609"/>
      <c r="CP79" s="606"/>
      <c r="CQ79" s="609"/>
      <c r="CR79" s="609"/>
      <c r="CS79" s="606"/>
      <c r="CT79" s="622" t="s">
        <v>1010</v>
      </c>
      <c r="CU79" s="623" t="s">
        <v>1011</v>
      </c>
      <c r="CV79" s="623">
        <v>10</v>
      </c>
      <c r="CW79" s="609"/>
      <c r="CX79" s="609"/>
      <c r="CY79" s="606"/>
      <c r="CZ79" s="609"/>
      <c r="DA79" s="609"/>
      <c r="DB79" s="606"/>
      <c r="DC79" s="609"/>
      <c r="DD79" s="610"/>
    </row>
    <row r="80" spans="1:108" ht="25">
      <c r="A80" s="44"/>
      <c r="B80" s="111">
        <f t="shared" si="10"/>
        <v>76</v>
      </c>
      <c r="C80" s="112" t="s">
        <v>533</v>
      </c>
      <c r="D80" s="231" t="s">
        <v>534</v>
      </c>
      <c r="E80" s="111" t="s">
        <v>148</v>
      </c>
      <c r="F80" s="113"/>
      <c r="G80" s="111" t="s">
        <v>529</v>
      </c>
      <c r="H80" s="113">
        <v>8.4</v>
      </c>
      <c r="I80" s="729"/>
      <c r="J80" s="274" t="s">
        <v>415</v>
      </c>
      <c r="K80" s="111" t="s">
        <v>530</v>
      </c>
      <c r="L80" s="111" t="s">
        <v>531</v>
      </c>
      <c r="M80" s="111" t="s">
        <v>192</v>
      </c>
      <c r="N80" s="111" t="str">
        <f t="shared" si="11"/>
        <v>2509</v>
      </c>
      <c r="O80" s="115">
        <f t="shared" si="9"/>
        <v>53</v>
      </c>
      <c r="P80" s="119"/>
      <c r="Q80" s="116"/>
      <c r="R80" s="116"/>
      <c r="S80" s="233" t="s">
        <v>532</v>
      </c>
      <c r="T80" s="120">
        <v>95.472996847140664</v>
      </c>
      <c r="U80" s="121">
        <v>96.769452867221389</v>
      </c>
      <c r="V80" s="121">
        <v>88.369103991522607</v>
      </c>
      <c r="W80" s="122">
        <v>92.91</v>
      </c>
      <c r="X80" s="123">
        <v>86.82</v>
      </c>
      <c r="Y80" s="121">
        <v>90.844248182541875</v>
      </c>
      <c r="Z80" s="124">
        <v>85.439366937789913</v>
      </c>
      <c r="AA80" s="120">
        <v>2.535197869101975</v>
      </c>
      <c r="AB80" s="121">
        <v>5.6921675774134787E-3</v>
      </c>
      <c r="AC80" s="125">
        <v>4.24863387978142</v>
      </c>
      <c r="AD80" s="125">
        <v>0</v>
      </c>
      <c r="AE80" s="126">
        <v>5.95</v>
      </c>
      <c r="AF80" s="125">
        <v>0</v>
      </c>
      <c r="AG80" s="127">
        <v>0.89727534911961182</v>
      </c>
      <c r="AH80" s="120">
        <v>0.18074581430745812</v>
      </c>
      <c r="AI80" s="121">
        <v>0.41571797207043099</v>
      </c>
      <c r="AJ80" s="121">
        <v>1.48091226472374</v>
      </c>
      <c r="AK80" s="122">
        <v>0.25</v>
      </c>
      <c r="AL80" s="123">
        <v>0.45</v>
      </c>
      <c r="AM80" s="121">
        <v>0.2785388127853885</v>
      </c>
      <c r="AN80" s="124">
        <v>3.5670916818457771E-2</v>
      </c>
      <c r="AO80" s="120">
        <v>0</v>
      </c>
      <c r="AP80" s="121">
        <v>0</v>
      </c>
      <c r="AQ80" s="121">
        <v>0</v>
      </c>
      <c r="AR80" s="121">
        <v>0</v>
      </c>
      <c r="AS80" s="123">
        <v>0</v>
      </c>
      <c r="AT80" s="123">
        <v>0</v>
      </c>
      <c r="AU80" s="124">
        <v>0</v>
      </c>
      <c r="AV80" s="549"/>
      <c r="AW80" s="549"/>
      <c r="AX80" s="549"/>
      <c r="AY80" s="549"/>
      <c r="AZ80" s="549"/>
      <c r="BA80" s="276">
        <v>0</v>
      </c>
      <c r="BB80" s="121">
        <v>0</v>
      </c>
      <c r="BC80" s="121">
        <v>0</v>
      </c>
      <c r="BD80" s="121">
        <v>0</v>
      </c>
      <c r="BE80" s="121">
        <v>0</v>
      </c>
      <c r="BF80" s="121">
        <v>0</v>
      </c>
      <c r="BG80" s="124">
        <v>0</v>
      </c>
      <c r="BH80" s="134">
        <v>30.280499999999996</v>
      </c>
      <c r="BI80" s="136">
        <v>53.827500000000008</v>
      </c>
      <c r="BJ80" s="138">
        <v>33.116699999999952</v>
      </c>
      <c r="BK80" s="138">
        <v>19.607300000000045</v>
      </c>
      <c r="BL80" s="136">
        <v>18.470000000000006</v>
      </c>
      <c r="BM80" s="135">
        <v>7.2834999999999983</v>
      </c>
      <c r="BN80" s="137">
        <v>12.982500000000005</v>
      </c>
      <c r="BO80" s="134">
        <v>30.128056315980238</v>
      </c>
      <c r="BP80" s="136">
        <v>53.598328300317455</v>
      </c>
      <c r="BQ80" s="138">
        <v>32.929210405032094</v>
      </c>
      <c r="BR80" s="138">
        <v>19.493213549399741</v>
      </c>
      <c r="BS80" s="136">
        <v>18.356379604833911</v>
      </c>
      <c r="BT80" s="135">
        <v>7.1955715917943124</v>
      </c>
      <c r="BU80" s="137">
        <v>12.887056622248613</v>
      </c>
      <c r="BV80" s="139" t="s">
        <v>338</v>
      </c>
      <c r="BW80" s="139" t="s">
        <v>339</v>
      </c>
      <c r="BX80" s="603" t="s">
        <v>534</v>
      </c>
      <c r="BY80" s="614" t="s">
        <v>1012</v>
      </c>
      <c r="BZ80" s="569" t="s">
        <v>1013</v>
      </c>
      <c r="CA80" s="569">
        <v>4</v>
      </c>
      <c r="CB80" s="578" t="s">
        <v>1014</v>
      </c>
      <c r="CC80" s="569" t="s">
        <v>1015</v>
      </c>
      <c r="CD80" s="569">
        <v>10</v>
      </c>
      <c r="CE80" s="539"/>
      <c r="CF80" s="539"/>
      <c r="CG80" s="576"/>
      <c r="CH80" s="578"/>
      <c r="CI80" s="569"/>
      <c r="CJ80" s="569"/>
      <c r="CK80" s="578" t="s">
        <v>1016</v>
      </c>
      <c r="CL80" s="569" t="s">
        <v>1017</v>
      </c>
      <c r="CM80" s="569">
        <v>5</v>
      </c>
      <c r="CN80" s="539"/>
      <c r="CO80" s="539"/>
      <c r="CP80" s="576"/>
      <c r="CQ80" s="539"/>
      <c r="CR80" s="539"/>
      <c r="CS80" s="576"/>
      <c r="CT80" s="539"/>
      <c r="CU80" s="539"/>
      <c r="CV80" s="576"/>
      <c r="CW80" s="578" t="s">
        <v>1018</v>
      </c>
      <c r="CX80" s="569" t="s">
        <v>1019</v>
      </c>
      <c r="CY80" s="569">
        <v>5</v>
      </c>
      <c r="CZ80" s="539"/>
      <c r="DA80" s="539"/>
      <c r="DB80" s="576"/>
      <c r="DC80" s="539"/>
      <c r="DD80" s="613"/>
    </row>
    <row r="81" spans="1:108" ht="26" thickBot="1">
      <c r="A81" s="44"/>
      <c r="B81" s="143">
        <f t="shared" si="10"/>
        <v>77</v>
      </c>
      <c r="C81" s="144" t="s">
        <v>535</v>
      </c>
      <c r="D81" s="209" t="s">
        <v>536</v>
      </c>
      <c r="E81" s="143" t="s">
        <v>148</v>
      </c>
      <c r="F81" s="145"/>
      <c r="G81" s="143" t="s">
        <v>529</v>
      </c>
      <c r="H81" s="143">
        <v>8.4</v>
      </c>
      <c r="I81" s="730"/>
      <c r="J81" s="277" t="s">
        <v>415</v>
      </c>
      <c r="K81" s="143" t="s">
        <v>530</v>
      </c>
      <c r="L81" s="143" t="s">
        <v>537</v>
      </c>
      <c r="M81" s="143" t="s">
        <v>192</v>
      </c>
      <c r="N81" s="143" t="str">
        <f t="shared" si="11"/>
        <v>2511</v>
      </c>
      <c r="O81" s="147">
        <f t="shared" si="9"/>
        <v>51</v>
      </c>
      <c r="P81" s="151"/>
      <c r="Q81" s="148"/>
      <c r="R81" s="148"/>
      <c r="S81" s="210" t="s">
        <v>532</v>
      </c>
      <c r="T81" s="152">
        <v>95.437391280713214</v>
      </c>
      <c r="U81" s="153">
        <v>96.362070685872197</v>
      </c>
      <c r="V81" s="153">
        <v>93.599781099300799</v>
      </c>
      <c r="W81" s="154">
        <v>90.56</v>
      </c>
      <c r="X81" s="155">
        <v>92.54</v>
      </c>
      <c r="Y81" s="153">
        <v>88.16051048792518</v>
      </c>
      <c r="Z81" s="156">
        <v>81.61521268090047</v>
      </c>
      <c r="AA81" s="152">
        <v>2.6027397260273974</v>
      </c>
      <c r="AB81" s="157">
        <v>0</v>
      </c>
      <c r="AC81" s="157">
        <v>0</v>
      </c>
      <c r="AD81" s="157">
        <v>2.63</v>
      </c>
      <c r="AE81" s="281">
        <v>0</v>
      </c>
      <c r="AF81" s="157">
        <v>2.4063926940639271</v>
      </c>
      <c r="AG81" s="235">
        <v>4.5506982392228261</v>
      </c>
      <c r="AH81" s="152">
        <v>0.14649923896499203</v>
      </c>
      <c r="AI81" s="153">
        <v>0.835420461445052</v>
      </c>
      <c r="AJ81" s="153">
        <v>0.23565573770491799</v>
      </c>
      <c r="AK81" s="154">
        <v>0.18</v>
      </c>
      <c r="AL81" s="155">
        <v>0.68</v>
      </c>
      <c r="AM81" s="153">
        <v>0.65239726027397271</v>
      </c>
      <c r="AN81" s="156">
        <v>6.1095931997571379E-2</v>
      </c>
      <c r="AO81" s="152">
        <v>0</v>
      </c>
      <c r="AP81" s="153">
        <v>0</v>
      </c>
      <c r="AQ81" s="153">
        <v>0</v>
      </c>
      <c r="AR81" s="153">
        <v>0</v>
      </c>
      <c r="AS81" s="155">
        <v>0</v>
      </c>
      <c r="AT81" s="155">
        <v>0</v>
      </c>
      <c r="AU81" s="156">
        <v>0</v>
      </c>
      <c r="AV81" s="556"/>
      <c r="AW81" s="556"/>
      <c r="AX81" s="556"/>
      <c r="AY81" s="556"/>
      <c r="AZ81" s="556"/>
      <c r="BA81" s="278">
        <v>0</v>
      </c>
      <c r="BB81" s="153">
        <v>0</v>
      </c>
      <c r="BC81" s="153">
        <v>0</v>
      </c>
      <c r="BD81" s="153">
        <v>0</v>
      </c>
      <c r="BE81" s="153">
        <v>0</v>
      </c>
      <c r="BF81" s="153">
        <v>0</v>
      </c>
      <c r="BG81" s="156">
        <v>0</v>
      </c>
      <c r="BH81" s="166">
        <v>25.472800000000028</v>
      </c>
      <c r="BI81" s="168">
        <v>51.614000000000004</v>
      </c>
      <c r="BJ81" s="170">
        <v>24.692</v>
      </c>
      <c r="BK81" s="170">
        <v>20.938699999999951</v>
      </c>
      <c r="BL81" s="168">
        <v>16.980100000000103</v>
      </c>
      <c r="BM81" s="167">
        <v>2.5631999999999535</v>
      </c>
      <c r="BN81" s="169">
        <v>14.762000000000008</v>
      </c>
      <c r="BO81" s="166">
        <v>25.347158128752319</v>
      </c>
      <c r="BP81" s="168">
        <v>51.39544169968255</v>
      </c>
      <c r="BQ81" s="170">
        <v>24.567227594967854</v>
      </c>
      <c r="BR81" s="170">
        <v>20.814040450600253</v>
      </c>
      <c r="BS81" s="168">
        <v>16.889235312396472</v>
      </c>
      <c r="BT81" s="167">
        <v>2.534012687410224</v>
      </c>
      <c r="BU81" s="169">
        <v>14.558374751125127</v>
      </c>
      <c r="BV81" s="171" t="s">
        <v>338</v>
      </c>
      <c r="BW81" s="171" t="s">
        <v>339</v>
      </c>
      <c r="BX81" s="604" t="s">
        <v>536</v>
      </c>
      <c r="BY81" s="633" t="s">
        <v>1004</v>
      </c>
      <c r="BZ81" s="619" t="s">
        <v>1005</v>
      </c>
      <c r="CA81" s="619">
        <v>4</v>
      </c>
      <c r="CB81" s="618" t="s">
        <v>844</v>
      </c>
      <c r="CC81" s="619" t="s">
        <v>1020</v>
      </c>
      <c r="CD81" s="619">
        <v>10</v>
      </c>
      <c r="CE81" s="616"/>
      <c r="CF81" s="616"/>
      <c r="CG81" s="617"/>
      <c r="CH81" s="616"/>
      <c r="CI81" s="616"/>
      <c r="CJ81" s="617"/>
      <c r="CK81" s="618" t="s">
        <v>1021</v>
      </c>
      <c r="CL81" s="619" t="s">
        <v>1022</v>
      </c>
      <c r="CM81" s="619">
        <v>5</v>
      </c>
      <c r="CN81" s="616"/>
      <c r="CO81" s="616"/>
      <c r="CP81" s="617"/>
      <c r="CQ81" s="616"/>
      <c r="CR81" s="616"/>
      <c r="CS81" s="617"/>
      <c r="CT81" s="616"/>
      <c r="CU81" s="616"/>
      <c r="CV81" s="617"/>
      <c r="CW81" s="618" t="s">
        <v>1023</v>
      </c>
      <c r="CX81" s="619" t="s">
        <v>1024</v>
      </c>
      <c r="CY81" s="619">
        <v>5</v>
      </c>
      <c r="CZ81" s="616"/>
      <c r="DA81" s="616"/>
      <c r="DB81" s="617"/>
      <c r="DC81" s="616"/>
      <c r="DD81" s="620"/>
    </row>
    <row r="82" spans="1:108" ht="25">
      <c r="A82" s="44"/>
      <c r="B82" s="82">
        <f t="shared" si="10"/>
        <v>78</v>
      </c>
      <c r="C82" s="83" t="s">
        <v>538</v>
      </c>
      <c r="D82" s="270" t="s">
        <v>539</v>
      </c>
      <c r="E82" s="82" t="s">
        <v>148</v>
      </c>
      <c r="F82" s="84"/>
      <c r="G82" s="82" t="s">
        <v>540</v>
      </c>
      <c r="H82" s="84">
        <v>12</v>
      </c>
      <c r="I82" s="728">
        <f>SUM(H82:H84)</f>
        <v>36</v>
      </c>
      <c r="J82" s="271" t="s">
        <v>415</v>
      </c>
      <c r="K82" s="82" t="s">
        <v>541</v>
      </c>
      <c r="L82" s="82" t="s">
        <v>542</v>
      </c>
      <c r="M82" s="82" t="s">
        <v>192</v>
      </c>
      <c r="N82" s="82" t="str">
        <f t="shared" si="11"/>
        <v>2514</v>
      </c>
      <c r="O82" s="86">
        <f t="shared" si="9"/>
        <v>48</v>
      </c>
      <c r="P82" s="90"/>
      <c r="Q82" s="87"/>
      <c r="R82" s="87"/>
      <c r="S82" s="88" t="s">
        <v>543</v>
      </c>
      <c r="T82" s="91">
        <v>97.379185692541867</v>
      </c>
      <c r="U82" s="92">
        <v>98.918867962391545</v>
      </c>
      <c r="V82" s="92">
        <v>91.963038974336996</v>
      </c>
      <c r="W82" s="93">
        <v>99.52</v>
      </c>
      <c r="X82" s="94">
        <v>97.21</v>
      </c>
      <c r="Y82" s="92">
        <v>99.609969024424686</v>
      </c>
      <c r="Z82" s="95">
        <v>99.903233799703614</v>
      </c>
      <c r="AA82" s="91">
        <v>2.5568873668188701</v>
      </c>
      <c r="AB82" s="92">
        <v>0.90790072859744997</v>
      </c>
      <c r="AC82" s="96">
        <v>7.9517683667273804</v>
      </c>
      <c r="AD82" s="96">
        <v>0</v>
      </c>
      <c r="AE82" s="97">
        <v>2.54</v>
      </c>
      <c r="AF82" s="96">
        <v>0</v>
      </c>
      <c r="AG82" s="98">
        <v>0</v>
      </c>
      <c r="AH82" s="91">
        <v>6.3926940639269403E-2</v>
      </c>
      <c r="AI82" s="92">
        <v>0.1732316332726169</v>
      </c>
      <c r="AJ82" s="92">
        <v>8.5192774741955093E-2</v>
      </c>
      <c r="AK82" s="93">
        <v>0.48</v>
      </c>
      <c r="AL82" s="94">
        <v>0.25</v>
      </c>
      <c r="AM82" s="92">
        <v>0.39003044140030452</v>
      </c>
      <c r="AN82" s="95">
        <v>9.676684881602915E-2</v>
      </c>
      <c r="AO82" s="91">
        <v>0</v>
      </c>
      <c r="AP82" s="92">
        <v>0</v>
      </c>
      <c r="AQ82" s="92">
        <v>0</v>
      </c>
      <c r="AR82" s="92">
        <v>0</v>
      </c>
      <c r="AS82" s="94">
        <v>0</v>
      </c>
      <c r="AT82" s="94">
        <v>0</v>
      </c>
      <c r="AU82" s="95">
        <v>0</v>
      </c>
      <c r="AV82" s="555"/>
      <c r="AW82" s="555"/>
      <c r="AX82" s="555"/>
      <c r="AY82" s="555"/>
      <c r="AZ82" s="555"/>
      <c r="BA82" s="272">
        <v>0</v>
      </c>
      <c r="BB82" s="92">
        <v>0</v>
      </c>
      <c r="BC82" s="92">
        <v>0</v>
      </c>
      <c r="BD82" s="92">
        <v>0</v>
      </c>
      <c r="BE82" s="92">
        <v>0</v>
      </c>
      <c r="BF82" s="92">
        <v>0</v>
      </c>
      <c r="BG82" s="95">
        <v>0</v>
      </c>
      <c r="BH82" s="105">
        <v>41.521500000000003</v>
      </c>
      <c r="BI82" s="107">
        <v>30.390000000000008</v>
      </c>
      <c r="BJ82" s="109">
        <v>22.288900000000027</v>
      </c>
      <c r="BK82" s="109">
        <v>28.612099999999984</v>
      </c>
      <c r="BL82" s="107">
        <v>55.297999999999995</v>
      </c>
      <c r="BM82" s="106">
        <v>15.264200000000015</v>
      </c>
      <c r="BN82" s="108">
        <v>15.36799999999994</v>
      </c>
      <c r="BO82" s="105">
        <v>41.422616487714969</v>
      </c>
      <c r="BP82" s="107">
        <v>30.294508182915756</v>
      </c>
      <c r="BQ82" s="109">
        <v>22.201840378449845</v>
      </c>
      <c r="BR82" s="109">
        <v>28.505980441570074</v>
      </c>
      <c r="BS82" s="107">
        <v>55.131110353719734</v>
      </c>
      <c r="BT82" s="106">
        <v>15.182364757626891</v>
      </c>
      <c r="BU82" s="108">
        <v>15.314322763104153</v>
      </c>
      <c r="BV82" s="110" t="s">
        <v>544</v>
      </c>
      <c r="BW82" s="110" t="s">
        <v>339</v>
      </c>
      <c r="BX82" s="624" t="s">
        <v>539</v>
      </c>
      <c r="BY82" s="632" t="s">
        <v>1025</v>
      </c>
      <c r="BZ82" s="623" t="s">
        <v>1026</v>
      </c>
      <c r="CA82" s="623">
        <v>10</v>
      </c>
      <c r="CB82" s="609"/>
      <c r="CC82" s="609"/>
      <c r="CD82" s="606"/>
      <c r="CE82" s="609"/>
      <c r="CF82" s="609"/>
      <c r="CG82" s="606"/>
      <c r="CH82" s="622" t="s">
        <v>970</v>
      </c>
      <c r="CI82" s="623" t="s">
        <v>1027</v>
      </c>
      <c r="CJ82" s="623">
        <v>4</v>
      </c>
      <c r="CK82" s="609"/>
      <c r="CL82" s="609"/>
      <c r="CM82" s="606"/>
      <c r="CN82" s="609"/>
      <c r="CO82" s="609"/>
      <c r="CP82" s="606"/>
      <c r="CQ82" s="609"/>
      <c r="CR82" s="609"/>
      <c r="CS82" s="606"/>
      <c r="CT82" s="622" t="s">
        <v>1028</v>
      </c>
      <c r="CU82" s="623" t="s">
        <v>1029</v>
      </c>
      <c r="CV82" s="623">
        <v>4</v>
      </c>
      <c r="CW82" s="609"/>
      <c r="CX82" s="609"/>
      <c r="CY82" s="606"/>
      <c r="CZ82" s="609"/>
      <c r="DA82" s="609"/>
      <c r="DB82" s="606"/>
      <c r="DC82" s="609"/>
      <c r="DD82" s="610"/>
    </row>
    <row r="83" spans="1:108" ht="25">
      <c r="A83" s="44"/>
      <c r="B83" s="111">
        <f t="shared" si="10"/>
        <v>79</v>
      </c>
      <c r="C83" s="112" t="s">
        <v>545</v>
      </c>
      <c r="D83" s="231" t="s">
        <v>546</v>
      </c>
      <c r="E83" s="111" t="s">
        <v>148</v>
      </c>
      <c r="F83" s="113"/>
      <c r="G83" s="111" t="s">
        <v>540</v>
      </c>
      <c r="H83" s="111">
        <v>12</v>
      </c>
      <c r="I83" s="729"/>
      <c r="J83" s="274" t="s">
        <v>415</v>
      </c>
      <c r="K83" s="111" t="s">
        <v>541</v>
      </c>
      <c r="L83" s="111" t="s">
        <v>542</v>
      </c>
      <c r="M83" s="111" t="s">
        <v>192</v>
      </c>
      <c r="N83" s="111" t="str">
        <f t="shared" si="11"/>
        <v>2514</v>
      </c>
      <c r="O83" s="115">
        <f t="shared" si="9"/>
        <v>48</v>
      </c>
      <c r="P83" s="119"/>
      <c r="Q83" s="116"/>
      <c r="R83" s="116"/>
      <c r="S83" s="177" t="s">
        <v>543</v>
      </c>
      <c r="T83" s="120">
        <v>97.246385083713875</v>
      </c>
      <c r="U83" s="121">
        <v>96.81542165509218</v>
      </c>
      <c r="V83" s="121">
        <v>99.817851865079803</v>
      </c>
      <c r="W83" s="122">
        <v>90.83</v>
      </c>
      <c r="X83" s="123">
        <v>99.75</v>
      </c>
      <c r="Y83" s="121">
        <v>5.2397260273972606</v>
      </c>
      <c r="Z83" s="124">
        <v>22.007247766150389</v>
      </c>
      <c r="AA83" s="120">
        <v>2.6253805175038014</v>
      </c>
      <c r="AB83" s="121">
        <v>0.89651639344262291</v>
      </c>
      <c r="AC83" s="125">
        <v>0</v>
      </c>
      <c r="AD83" s="125">
        <v>8.01</v>
      </c>
      <c r="AE83" s="141">
        <v>0</v>
      </c>
      <c r="AF83" s="125">
        <v>94.703196347031977</v>
      </c>
      <c r="AG83" s="142">
        <v>77.992751973284768</v>
      </c>
      <c r="AH83" s="120">
        <v>0.12823439878234397</v>
      </c>
      <c r="AI83" s="121">
        <v>2.288061627200968</v>
      </c>
      <c r="AJ83" s="121">
        <v>0.18214936247723101</v>
      </c>
      <c r="AK83" s="122">
        <v>1.1599999999999999</v>
      </c>
      <c r="AL83" s="123">
        <v>0.25</v>
      </c>
      <c r="AM83" s="121">
        <v>5.7077625570776253E-2</v>
      </c>
      <c r="AN83" s="124">
        <v>0</v>
      </c>
      <c r="AO83" s="120">
        <v>0</v>
      </c>
      <c r="AP83" s="121">
        <v>0</v>
      </c>
      <c r="AQ83" s="121">
        <v>0</v>
      </c>
      <c r="AR83" s="121">
        <v>0</v>
      </c>
      <c r="AS83" s="123">
        <v>0</v>
      </c>
      <c r="AT83" s="123">
        <v>0</v>
      </c>
      <c r="AU83" s="124">
        <v>0</v>
      </c>
      <c r="AV83" s="549"/>
      <c r="AW83" s="549"/>
      <c r="AX83" s="549"/>
      <c r="AY83" s="549"/>
      <c r="AZ83" s="549"/>
      <c r="BA83" s="276">
        <v>0</v>
      </c>
      <c r="BB83" s="121">
        <v>0</v>
      </c>
      <c r="BC83" s="121">
        <v>0</v>
      </c>
      <c r="BD83" s="121">
        <v>0</v>
      </c>
      <c r="BE83" s="121">
        <v>0</v>
      </c>
      <c r="BF83" s="121">
        <v>0</v>
      </c>
      <c r="BG83" s="124">
        <v>0</v>
      </c>
      <c r="BH83" s="134">
        <v>40.603099999999984</v>
      </c>
      <c r="BI83" s="136">
        <v>30.918900000000022</v>
      </c>
      <c r="BJ83" s="138">
        <v>21.716099999999983</v>
      </c>
      <c r="BK83" s="138">
        <v>25.245500000000007</v>
      </c>
      <c r="BL83" s="136">
        <v>53.617999999999974</v>
      </c>
      <c r="BM83" s="135">
        <v>5.5E-2</v>
      </c>
      <c r="BN83" s="137">
        <v>21.425200000000018</v>
      </c>
      <c r="BO83" s="134">
        <v>40.506933749563011</v>
      </c>
      <c r="BP83" s="136">
        <v>30.822780030346671</v>
      </c>
      <c r="BQ83" s="138">
        <v>21.629720484639787</v>
      </c>
      <c r="BR83" s="138">
        <v>25.156381637166017</v>
      </c>
      <c r="BS83" s="136">
        <v>53.456996878310008</v>
      </c>
      <c r="BT83" s="135">
        <v>4.8151048190449013E-2</v>
      </c>
      <c r="BU83" s="137">
        <v>21.332353487592417</v>
      </c>
      <c r="BV83" s="139" t="s">
        <v>544</v>
      </c>
      <c r="BW83" s="139" t="s">
        <v>339</v>
      </c>
      <c r="BX83" s="603" t="s">
        <v>546</v>
      </c>
      <c r="BY83" s="611"/>
      <c r="BZ83" s="539"/>
      <c r="CA83" s="576"/>
      <c r="CB83" s="539"/>
      <c r="CC83" s="539"/>
      <c r="CD83" s="576"/>
      <c r="CE83" s="578" t="s">
        <v>1030</v>
      </c>
      <c r="CF83" s="569" t="s">
        <v>1031</v>
      </c>
      <c r="CG83" s="569">
        <v>4</v>
      </c>
      <c r="CH83" s="539"/>
      <c r="CI83" s="539"/>
      <c r="CJ83" s="576"/>
      <c r="CK83" s="539"/>
      <c r="CL83" s="539"/>
      <c r="CM83" s="576"/>
      <c r="CN83" s="539"/>
      <c r="CO83" s="539"/>
      <c r="CP83" s="576"/>
      <c r="CQ83" s="578" t="s">
        <v>1032</v>
      </c>
      <c r="CR83" s="569" t="s">
        <v>1033</v>
      </c>
      <c r="CS83" s="569">
        <v>4</v>
      </c>
      <c r="CT83" s="539"/>
      <c r="CU83" s="539"/>
      <c r="CV83" s="576"/>
      <c r="CW83" s="539"/>
      <c r="CX83" s="539"/>
      <c r="CY83" s="576"/>
      <c r="CZ83" s="539"/>
      <c r="DA83" s="539"/>
      <c r="DB83" s="576"/>
      <c r="DC83" s="539"/>
      <c r="DD83" s="613"/>
    </row>
    <row r="84" spans="1:108" ht="26" thickBot="1">
      <c r="A84" s="44"/>
      <c r="B84" s="143">
        <f t="shared" si="10"/>
        <v>80</v>
      </c>
      <c r="C84" s="144" t="s">
        <v>547</v>
      </c>
      <c r="D84" s="280" t="s">
        <v>548</v>
      </c>
      <c r="E84" s="143" t="s">
        <v>148</v>
      </c>
      <c r="F84" s="145"/>
      <c r="G84" s="143" t="s">
        <v>540</v>
      </c>
      <c r="H84" s="145">
        <v>12</v>
      </c>
      <c r="I84" s="730"/>
      <c r="J84" s="277" t="s">
        <v>415</v>
      </c>
      <c r="K84" s="143" t="s">
        <v>541</v>
      </c>
      <c r="L84" s="147" t="s">
        <v>549</v>
      </c>
      <c r="M84" s="143" t="s">
        <v>192</v>
      </c>
      <c r="N84" s="147" t="str">
        <f t="shared" si="11"/>
        <v>2527</v>
      </c>
      <c r="O84" s="147">
        <f t="shared" si="9"/>
        <v>35</v>
      </c>
      <c r="P84" s="148"/>
      <c r="Q84" s="148"/>
      <c r="R84" s="148"/>
      <c r="S84" s="180" t="s">
        <v>543</v>
      </c>
      <c r="T84" s="152">
        <v>97.293759512937584</v>
      </c>
      <c r="U84" s="153">
        <v>99.134789856552402</v>
      </c>
      <c r="V84" s="153">
        <v>99.721274106664694</v>
      </c>
      <c r="W84" s="154">
        <v>97.24</v>
      </c>
      <c r="X84" s="155">
        <v>16.86</v>
      </c>
      <c r="Y84" s="153">
        <v>93.672754784153724</v>
      </c>
      <c r="Z84" s="156">
        <v>99.242562164881562</v>
      </c>
      <c r="AA84" s="152">
        <v>2.5797184170471805</v>
      </c>
      <c r="AB84" s="153">
        <v>0.84244080145719491</v>
      </c>
      <c r="AC84" s="157">
        <v>0</v>
      </c>
      <c r="AD84" s="157">
        <v>2.63</v>
      </c>
      <c r="AE84" s="158">
        <v>83.14</v>
      </c>
      <c r="AF84" s="157">
        <v>5.6333713850837102</v>
      </c>
      <c r="AG84" s="159">
        <v>0.63752276867030977</v>
      </c>
      <c r="AH84" s="152">
        <v>0.12652207001522076</v>
      </c>
      <c r="AI84" s="153">
        <v>2.2768670309653915E-2</v>
      </c>
      <c r="AJ84" s="153">
        <v>0.27872647237401299</v>
      </c>
      <c r="AK84" s="154">
        <v>0.13</v>
      </c>
      <c r="AL84" s="155">
        <v>0</v>
      </c>
      <c r="AM84" s="153">
        <v>0.69387366818873675</v>
      </c>
      <c r="AN84" s="156">
        <v>0.11991499696417725</v>
      </c>
      <c r="AO84" s="152">
        <v>0</v>
      </c>
      <c r="AP84" s="153">
        <v>0</v>
      </c>
      <c r="AQ84" s="153">
        <v>0</v>
      </c>
      <c r="AR84" s="153">
        <v>0</v>
      </c>
      <c r="AS84" s="155">
        <v>0</v>
      </c>
      <c r="AT84" s="155">
        <v>0</v>
      </c>
      <c r="AU84" s="156">
        <v>0</v>
      </c>
      <c r="AV84" s="556"/>
      <c r="AW84" s="556"/>
      <c r="AX84" s="556"/>
      <c r="AY84" s="556"/>
      <c r="AZ84" s="556"/>
      <c r="BA84" s="278">
        <v>0</v>
      </c>
      <c r="BB84" s="153">
        <v>0</v>
      </c>
      <c r="BC84" s="153">
        <v>0</v>
      </c>
      <c r="BD84" s="153">
        <v>0</v>
      </c>
      <c r="BE84" s="153">
        <v>0</v>
      </c>
      <c r="BF84" s="153">
        <v>0</v>
      </c>
      <c r="BG84" s="156">
        <v>0</v>
      </c>
      <c r="BH84" s="166">
        <v>41.950200000000009</v>
      </c>
      <c r="BI84" s="168">
        <v>31.286799999999985</v>
      </c>
      <c r="BJ84" s="170">
        <v>23.204799999999988</v>
      </c>
      <c r="BK84" s="170">
        <v>28.082400000000021</v>
      </c>
      <c r="BL84" s="168">
        <v>8.0942000000000096</v>
      </c>
      <c r="BM84" s="167">
        <v>19.181399999999925</v>
      </c>
      <c r="BN84" s="169">
        <v>20.093499999999992</v>
      </c>
      <c r="BO84" s="166">
        <v>41.850334762722007</v>
      </c>
      <c r="BP84" s="168">
        <v>31.188476786737567</v>
      </c>
      <c r="BQ84" s="170">
        <v>23.112659136910374</v>
      </c>
      <c r="BR84" s="170">
        <v>27.977287921263919</v>
      </c>
      <c r="BS84" s="168">
        <v>8.0730727679702206</v>
      </c>
      <c r="BT84" s="167">
        <v>19.082064194182617</v>
      </c>
      <c r="BU84" s="169">
        <v>20.015823749303411</v>
      </c>
      <c r="BV84" s="171" t="s">
        <v>544</v>
      </c>
      <c r="BW84" s="171" t="s">
        <v>339</v>
      </c>
      <c r="BX84" s="280" t="s">
        <v>548</v>
      </c>
      <c r="BY84" s="633" t="s">
        <v>1034</v>
      </c>
      <c r="BZ84" s="619" t="s">
        <v>1035</v>
      </c>
      <c r="CA84" s="619">
        <v>4</v>
      </c>
      <c r="CB84" s="616"/>
      <c r="CC84" s="616"/>
      <c r="CD84" s="617"/>
      <c r="CE84" s="616"/>
      <c r="CF84" s="616"/>
      <c r="CG84" s="617"/>
      <c r="CH84" s="616"/>
      <c r="CI84" s="616"/>
      <c r="CJ84" s="617"/>
      <c r="CK84" s="618" t="s">
        <v>1036</v>
      </c>
      <c r="CL84" s="619" t="s">
        <v>1037</v>
      </c>
      <c r="CM84" s="619">
        <v>4</v>
      </c>
      <c r="CN84" s="616"/>
      <c r="CO84" s="616"/>
      <c r="CP84" s="617"/>
      <c r="CQ84" s="616"/>
      <c r="CR84" s="616"/>
      <c r="CS84" s="617"/>
      <c r="CT84" s="616"/>
      <c r="CU84" s="616"/>
      <c r="CV84" s="617"/>
      <c r="CW84" s="618" t="s">
        <v>1038</v>
      </c>
      <c r="CX84" s="619" t="s">
        <v>1039</v>
      </c>
      <c r="CY84" s="619">
        <v>10</v>
      </c>
      <c r="CZ84" s="616"/>
      <c r="DA84" s="616"/>
      <c r="DB84" s="617"/>
      <c r="DC84" s="616"/>
      <c r="DD84" s="620"/>
    </row>
    <row r="85" spans="1:108" ht="50">
      <c r="A85" s="44"/>
      <c r="B85" s="82">
        <f t="shared" si="10"/>
        <v>81</v>
      </c>
      <c r="C85" s="83" t="s">
        <v>550</v>
      </c>
      <c r="D85" s="270" t="s">
        <v>551</v>
      </c>
      <c r="E85" s="82" t="s">
        <v>148</v>
      </c>
      <c r="F85" s="84"/>
      <c r="G85" s="82" t="s">
        <v>402</v>
      </c>
      <c r="H85" s="82">
        <v>20</v>
      </c>
      <c r="I85" s="728">
        <f>SUM(H85:H86)</f>
        <v>40</v>
      </c>
      <c r="J85" s="271" t="s">
        <v>415</v>
      </c>
      <c r="K85" s="82" t="s">
        <v>552</v>
      </c>
      <c r="L85" s="86" t="s">
        <v>553</v>
      </c>
      <c r="M85" s="82" t="s">
        <v>192</v>
      </c>
      <c r="N85" s="86" t="str">
        <f t="shared" si="11"/>
        <v>2515</v>
      </c>
      <c r="O85" s="86">
        <f t="shared" si="9"/>
        <v>47</v>
      </c>
      <c r="P85" s="87"/>
      <c r="Q85" s="87"/>
      <c r="R85" s="87"/>
      <c r="S85" s="172" t="s">
        <v>554</v>
      </c>
      <c r="T85" s="91">
        <v>97.762747336377473</v>
      </c>
      <c r="U85" s="92">
        <v>98.669170896136066</v>
      </c>
      <c r="V85" s="92">
        <v>94.002920751794605</v>
      </c>
      <c r="W85" s="92">
        <v>83.38</v>
      </c>
      <c r="X85" s="93">
        <v>0</v>
      </c>
      <c r="Y85" s="92">
        <v>29.25285388127843</v>
      </c>
      <c r="Z85" s="214">
        <v>97.250681971521431</v>
      </c>
      <c r="AA85" s="91">
        <v>2.0146499238964952</v>
      </c>
      <c r="AB85" s="92">
        <v>1.0302823315118397</v>
      </c>
      <c r="AC85" s="96">
        <v>0</v>
      </c>
      <c r="AD85" s="96">
        <v>15.79</v>
      </c>
      <c r="AE85" s="97">
        <v>100</v>
      </c>
      <c r="AF85" s="92">
        <v>68.19006849315069</v>
      </c>
      <c r="AG85" s="98">
        <v>0.45537340619307831</v>
      </c>
      <c r="AH85" s="91">
        <v>0.2226027397260274</v>
      </c>
      <c r="AI85" s="92">
        <v>0.30054644808743169</v>
      </c>
      <c r="AJ85" s="92">
        <v>5.9970780206435998</v>
      </c>
      <c r="AK85" s="93">
        <v>0.83</v>
      </c>
      <c r="AL85" s="94">
        <v>0</v>
      </c>
      <c r="AM85" s="92">
        <v>2.5570776255707761</v>
      </c>
      <c r="AN85" s="95">
        <v>2.2939435336976319</v>
      </c>
      <c r="AO85" s="91">
        <v>0</v>
      </c>
      <c r="AP85" s="92">
        <v>0</v>
      </c>
      <c r="AQ85" s="92">
        <v>0</v>
      </c>
      <c r="AR85" s="92">
        <v>0</v>
      </c>
      <c r="AS85" s="94">
        <v>0</v>
      </c>
      <c r="AT85" s="94">
        <v>0</v>
      </c>
      <c r="AU85" s="95">
        <v>0</v>
      </c>
      <c r="AV85" s="555"/>
      <c r="AW85" s="555"/>
      <c r="AX85" s="555"/>
      <c r="AY85" s="555"/>
      <c r="AZ85" s="555"/>
      <c r="BA85" s="272">
        <v>0</v>
      </c>
      <c r="BB85" s="92">
        <v>0</v>
      </c>
      <c r="BC85" s="92">
        <v>0</v>
      </c>
      <c r="BD85" s="92">
        <v>0</v>
      </c>
      <c r="BE85" s="92">
        <v>0</v>
      </c>
      <c r="BF85" s="92">
        <v>0</v>
      </c>
      <c r="BG85" s="95">
        <v>0</v>
      </c>
      <c r="BH85" s="105">
        <v>37.367400000000032</v>
      </c>
      <c r="BI85" s="107">
        <v>57.851599999999948</v>
      </c>
      <c r="BJ85" s="109">
        <v>34.481900000000024</v>
      </c>
      <c r="BK85" s="109">
        <v>23.972000000000001</v>
      </c>
      <c r="BL85" s="107">
        <v>0</v>
      </c>
      <c r="BM85" s="106">
        <v>6.1959999999999988</v>
      </c>
      <c r="BN85" s="108">
        <v>32.801000000000002</v>
      </c>
      <c r="BO85" s="105">
        <v>37.107946944242094</v>
      </c>
      <c r="BP85" s="107">
        <v>57.598108012691576</v>
      </c>
      <c r="BQ85" s="109">
        <v>34.265019156582738</v>
      </c>
      <c r="BR85" s="109">
        <v>23.808359897166358</v>
      </c>
      <c r="BS85" s="107">
        <v>0</v>
      </c>
      <c r="BT85" s="106">
        <v>6.1397476920589602</v>
      </c>
      <c r="BU85" s="108">
        <v>32.608810639838609</v>
      </c>
      <c r="BV85" s="110" t="s">
        <v>555</v>
      </c>
      <c r="BW85" s="110" t="s">
        <v>339</v>
      </c>
      <c r="BX85" s="624" t="s">
        <v>551</v>
      </c>
      <c r="BY85" s="632" t="s">
        <v>1041</v>
      </c>
      <c r="BZ85" s="623" t="s">
        <v>1042</v>
      </c>
      <c r="CA85" s="634" t="s">
        <v>1043</v>
      </c>
      <c r="CB85" s="609"/>
      <c r="CC85" s="609"/>
      <c r="CD85" s="606"/>
      <c r="CE85" s="622" t="s">
        <v>1044</v>
      </c>
      <c r="CF85" s="623" t="s">
        <v>1045</v>
      </c>
      <c r="CG85" s="623">
        <v>4</v>
      </c>
      <c r="CH85" s="609"/>
      <c r="CI85" s="609"/>
      <c r="CJ85" s="606"/>
      <c r="CK85" s="609"/>
      <c r="CL85" s="609"/>
      <c r="CM85" s="606"/>
      <c r="CN85" s="609"/>
      <c r="CO85" s="609"/>
      <c r="CP85" s="606"/>
      <c r="CQ85" s="622" t="s">
        <v>1046</v>
      </c>
      <c r="CR85" s="623" t="s">
        <v>1047</v>
      </c>
      <c r="CS85" s="623">
        <v>4</v>
      </c>
      <c r="CT85" s="609"/>
      <c r="CU85" s="609"/>
      <c r="CV85" s="606"/>
      <c r="CW85" s="609"/>
      <c r="CX85" s="609"/>
      <c r="CY85" s="606"/>
      <c r="CZ85" s="609"/>
      <c r="DA85" s="609"/>
      <c r="DB85" s="606"/>
      <c r="DC85" s="609"/>
      <c r="DD85" s="610"/>
    </row>
    <row r="86" spans="1:108" ht="26" thickBot="1">
      <c r="A86" s="44"/>
      <c r="B86" s="143">
        <f t="shared" si="10"/>
        <v>82</v>
      </c>
      <c r="C86" s="144" t="s">
        <v>556</v>
      </c>
      <c r="D86" s="280" t="s">
        <v>557</v>
      </c>
      <c r="E86" s="143" t="s">
        <v>148</v>
      </c>
      <c r="F86" s="145"/>
      <c r="G86" s="143" t="s">
        <v>402</v>
      </c>
      <c r="H86" s="145">
        <v>20</v>
      </c>
      <c r="I86" s="730"/>
      <c r="J86" s="277" t="s">
        <v>415</v>
      </c>
      <c r="K86" s="143" t="s">
        <v>552</v>
      </c>
      <c r="L86" s="147" t="s">
        <v>553</v>
      </c>
      <c r="M86" s="143" t="s">
        <v>192</v>
      </c>
      <c r="N86" s="147" t="str">
        <f t="shared" si="11"/>
        <v>2515</v>
      </c>
      <c r="O86" s="147">
        <f t="shared" si="9"/>
        <v>47</v>
      </c>
      <c r="P86" s="148"/>
      <c r="Q86" s="148"/>
      <c r="R86" s="148"/>
      <c r="S86" s="180" t="s">
        <v>554</v>
      </c>
      <c r="T86" s="152">
        <v>97.162480974124819</v>
      </c>
      <c r="U86" s="153">
        <v>94.504591450226243</v>
      </c>
      <c r="V86" s="153">
        <v>99.6605570503026</v>
      </c>
      <c r="W86" s="154">
        <v>97.39</v>
      </c>
      <c r="X86" s="155">
        <v>96.87</v>
      </c>
      <c r="Y86" s="153">
        <v>74.507610187501555</v>
      </c>
      <c r="Z86" s="156">
        <v>34.527740281641222</v>
      </c>
      <c r="AA86" s="152">
        <v>2.5473744292237441</v>
      </c>
      <c r="AB86" s="153">
        <v>5.1001821493624773</v>
      </c>
      <c r="AC86" s="153">
        <v>0</v>
      </c>
      <c r="AD86" s="153">
        <v>2.34</v>
      </c>
      <c r="AE86" s="281">
        <v>0</v>
      </c>
      <c r="AF86" s="153">
        <v>25.205479452054796</v>
      </c>
      <c r="AG86" s="235">
        <v>65.472260170006081</v>
      </c>
      <c r="AH86" s="152">
        <v>0.29014459665144604</v>
      </c>
      <c r="AI86" s="153">
        <v>0.39522616879174238</v>
      </c>
      <c r="AJ86" s="153">
        <v>0.33944292653308999</v>
      </c>
      <c r="AK86" s="154">
        <v>0.27</v>
      </c>
      <c r="AL86" s="155">
        <v>3.13</v>
      </c>
      <c r="AM86" s="153">
        <v>0.28691019786910199</v>
      </c>
      <c r="AN86" s="156">
        <v>0</v>
      </c>
      <c r="AO86" s="152">
        <v>0</v>
      </c>
      <c r="AP86" s="153">
        <v>0</v>
      </c>
      <c r="AQ86" s="153">
        <v>0</v>
      </c>
      <c r="AR86" s="153">
        <v>0</v>
      </c>
      <c r="AS86" s="155">
        <v>0</v>
      </c>
      <c r="AT86" s="155">
        <v>0</v>
      </c>
      <c r="AU86" s="156">
        <v>0</v>
      </c>
      <c r="AV86" s="556"/>
      <c r="AW86" s="556"/>
      <c r="AX86" s="556"/>
      <c r="AY86" s="556"/>
      <c r="AZ86" s="556"/>
      <c r="BA86" s="278">
        <v>0</v>
      </c>
      <c r="BB86" s="153">
        <v>0</v>
      </c>
      <c r="BC86" s="153">
        <v>0</v>
      </c>
      <c r="BD86" s="153">
        <v>0</v>
      </c>
      <c r="BE86" s="153">
        <v>0</v>
      </c>
      <c r="BF86" s="153">
        <v>0</v>
      </c>
      <c r="BG86" s="156">
        <v>0</v>
      </c>
      <c r="BH86" s="166">
        <v>34.485700000000051</v>
      </c>
      <c r="BI86" s="168">
        <v>49.958200000000005</v>
      </c>
      <c r="BJ86" s="170">
        <v>38.336099999999973</v>
      </c>
      <c r="BK86" s="170">
        <v>32.251999999999995</v>
      </c>
      <c r="BL86" s="168">
        <v>52.106999999999999</v>
      </c>
      <c r="BM86" s="167">
        <v>37.616000000000007</v>
      </c>
      <c r="BN86" s="169">
        <v>15.280999999999997</v>
      </c>
      <c r="BO86" s="166">
        <v>34.259903635037965</v>
      </c>
      <c r="BP86" s="168">
        <v>49.733044754468374</v>
      </c>
      <c r="BQ86" s="170">
        <v>38.096064517857265</v>
      </c>
      <c r="BR86" s="170">
        <v>32.019160135873648</v>
      </c>
      <c r="BS86" s="168">
        <v>51.794736202016004</v>
      </c>
      <c r="BT86" s="167">
        <v>37.478812322381039</v>
      </c>
      <c r="BU86" s="169">
        <v>15.219051199521378</v>
      </c>
      <c r="BV86" s="171" t="s">
        <v>555</v>
      </c>
      <c r="BW86" s="171" t="s">
        <v>339</v>
      </c>
      <c r="BX86" s="280" t="s">
        <v>557</v>
      </c>
      <c r="BY86" s="633" t="s">
        <v>1040</v>
      </c>
      <c r="BZ86" s="619" t="s">
        <v>1048</v>
      </c>
      <c r="CA86" s="619">
        <v>22</v>
      </c>
      <c r="CB86" s="616"/>
      <c r="CC86" s="616"/>
      <c r="CD86" s="617"/>
      <c r="CE86" s="616"/>
      <c r="CF86" s="616"/>
      <c r="CG86" s="617"/>
      <c r="CH86" s="618" t="s">
        <v>1049</v>
      </c>
      <c r="CI86" s="619" t="s">
        <v>1050</v>
      </c>
      <c r="CJ86" s="619">
        <v>4</v>
      </c>
      <c r="CK86" s="616"/>
      <c r="CL86" s="616"/>
      <c r="CM86" s="617"/>
      <c r="CN86" s="616"/>
      <c r="CO86" s="616"/>
      <c r="CP86" s="617"/>
      <c r="CQ86" s="616"/>
      <c r="CR86" s="616"/>
      <c r="CS86" s="617"/>
      <c r="CT86" s="618" t="s">
        <v>1051</v>
      </c>
      <c r="CU86" s="619" t="s">
        <v>1052</v>
      </c>
      <c r="CV86" s="619">
        <v>4</v>
      </c>
      <c r="CW86" s="616"/>
      <c r="CX86" s="616"/>
      <c r="CY86" s="617"/>
      <c r="CZ86" s="616"/>
      <c r="DA86" s="616"/>
      <c r="DB86" s="617"/>
      <c r="DC86" s="616"/>
      <c r="DD86" s="620"/>
    </row>
    <row r="87" spans="1:108" ht="26" thickBot="1">
      <c r="A87" s="44"/>
      <c r="B87" s="54">
        <f>B86+1</f>
        <v>83</v>
      </c>
      <c r="C87" s="284" t="s">
        <v>558</v>
      </c>
      <c r="D87" s="285" t="s">
        <v>559</v>
      </c>
      <c r="E87" s="54" t="s">
        <v>148</v>
      </c>
      <c r="F87" s="56"/>
      <c r="G87" s="54" t="s">
        <v>560</v>
      </c>
      <c r="H87" s="54">
        <v>19</v>
      </c>
      <c r="I87" s="54">
        <v>19</v>
      </c>
      <c r="J87" s="286" t="s">
        <v>415</v>
      </c>
      <c r="K87" s="54" t="s">
        <v>561</v>
      </c>
      <c r="L87" s="57" t="s">
        <v>562</v>
      </c>
      <c r="M87" s="54" t="s">
        <v>192</v>
      </c>
      <c r="N87" s="57" t="str">
        <f t="shared" si="11"/>
        <v>2517</v>
      </c>
      <c r="O87" s="57">
        <f t="shared" si="9"/>
        <v>45</v>
      </c>
      <c r="P87" s="58"/>
      <c r="Q87" s="58"/>
      <c r="R87" s="58"/>
      <c r="S87" s="55" t="s">
        <v>563</v>
      </c>
      <c r="T87" s="62">
        <v>91.609779299847801</v>
      </c>
      <c r="U87" s="63">
        <v>83.519277048024108</v>
      </c>
      <c r="V87" s="63">
        <v>92.470161072207404</v>
      </c>
      <c r="W87" s="64">
        <v>77.960000000000008</v>
      </c>
      <c r="X87" s="65">
        <v>79.900000000000006</v>
      </c>
      <c r="Y87" s="63">
        <v>69.858801997293455</v>
      </c>
      <c r="Z87" s="66">
        <v>63.551996348800422</v>
      </c>
      <c r="AA87" s="62">
        <v>8.3673896499238918</v>
      </c>
      <c r="AB87" s="63">
        <v>16.120218579234972</v>
      </c>
      <c r="AC87" s="63">
        <v>0</v>
      </c>
      <c r="AD87" s="63" t="s">
        <v>192</v>
      </c>
      <c r="AE87" s="287">
        <v>0</v>
      </c>
      <c r="AF87" s="63">
        <v>3.4360730593607305</v>
      </c>
      <c r="AG87" s="288">
        <v>0</v>
      </c>
      <c r="AH87" s="62">
        <v>2.2831050228310501E-2</v>
      </c>
      <c r="AI87" s="63">
        <v>0.36050394656952073</v>
      </c>
      <c r="AJ87" s="63">
        <v>1.8784153005464499</v>
      </c>
      <c r="AK87" s="64">
        <v>3.72</v>
      </c>
      <c r="AL87" s="65">
        <v>1.3</v>
      </c>
      <c r="AM87" s="63">
        <v>3.7745433789954301</v>
      </c>
      <c r="AN87" s="66">
        <v>6.6131602914389767</v>
      </c>
      <c r="AO87" s="62">
        <v>0</v>
      </c>
      <c r="AP87" s="63">
        <v>0</v>
      </c>
      <c r="AQ87" s="63">
        <v>0</v>
      </c>
      <c r="AR87" s="63">
        <v>0</v>
      </c>
      <c r="AS87" s="65">
        <v>0</v>
      </c>
      <c r="AT87" s="65">
        <v>0</v>
      </c>
      <c r="AU87" s="66">
        <v>0</v>
      </c>
      <c r="AV87" s="557"/>
      <c r="AW87" s="557"/>
      <c r="AX87" s="557"/>
      <c r="AY87" s="557"/>
      <c r="AZ87" s="557"/>
      <c r="BA87" s="289">
        <v>0</v>
      </c>
      <c r="BB87" s="63">
        <v>0</v>
      </c>
      <c r="BC87" s="63">
        <v>0</v>
      </c>
      <c r="BD87" s="63">
        <v>0</v>
      </c>
      <c r="BE87" s="63">
        <v>0</v>
      </c>
      <c r="BF87" s="63">
        <v>0</v>
      </c>
      <c r="BG87" s="66">
        <v>0</v>
      </c>
      <c r="BH87" s="75">
        <v>78.862000000000009</v>
      </c>
      <c r="BI87" s="77">
        <v>68.710000000000008</v>
      </c>
      <c r="BJ87" s="79">
        <v>63.362000000000002</v>
      </c>
      <c r="BK87" s="79">
        <v>72.365499999999997</v>
      </c>
      <c r="BL87" s="77">
        <v>85.58</v>
      </c>
      <c r="BM87" s="76">
        <v>55.92</v>
      </c>
      <c r="BN87" s="78">
        <v>28.250999999999998</v>
      </c>
      <c r="BO87" s="75">
        <v>78.763234999999995</v>
      </c>
      <c r="BP87" s="77">
        <v>68.626664999999988</v>
      </c>
      <c r="BQ87" s="79">
        <v>63.241048999999997</v>
      </c>
      <c r="BR87" s="79">
        <v>72.234549999999999</v>
      </c>
      <c r="BS87" s="77">
        <v>85.46</v>
      </c>
      <c r="BT87" s="76">
        <v>55.798307999999999</v>
      </c>
      <c r="BU87" s="78">
        <v>28.155791000000001</v>
      </c>
      <c r="BV87" s="81" t="s">
        <v>564</v>
      </c>
      <c r="BW87" s="81" t="s">
        <v>246</v>
      </c>
      <c r="BX87" s="635" t="s">
        <v>559</v>
      </c>
      <c r="BY87" s="636"/>
      <c r="BZ87" s="637"/>
      <c r="CA87" s="638"/>
      <c r="CB87" s="637"/>
      <c r="CC87" s="637"/>
      <c r="CD87" s="638"/>
      <c r="CE87" s="639" t="s">
        <v>1053</v>
      </c>
      <c r="CF87" s="640" t="s">
        <v>1054</v>
      </c>
      <c r="CG87" s="640">
        <v>10</v>
      </c>
      <c r="CH87" s="637"/>
      <c r="CI87" s="637"/>
      <c r="CJ87" s="638"/>
      <c r="CK87" s="637"/>
      <c r="CL87" s="637"/>
      <c r="CM87" s="638"/>
      <c r="CN87" s="637"/>
      <c r="CO87" s="637"/>
      <c r="CP87" s="638"/>
      <c r="CQ87" s="639" t="s">
        <v>1055</v>
      </c>
      <c r="CR87" s="640" t="s">
        <v>1056</v>
      </c>
      <c r="CS87" s="640">
        <v>10</v>
      </c>
      <c r="CT87" s="637"/>
      <c r="CU87" s="637"/>
      <c r="CV87" s="638"/>
      <c r="CW87" s="637"/>
      <c r="CX87" s="637"/>
      <c r="CY87" s="638"/>
      <c r="CZ87" s="637"/>
      <c r="DA87" s="637"/>
      <c r="DB87" s="638"/>
      <c r="DC87" s="637"/>
      <c r="DD87" s="641"/>
    </row>
    <row r="88" spans="1:108" ht="25">
      <c r="A88" s="44"/>
      <c r="B88" s="82">
        <f t="shared" si="10"/>
        <v>84</v>
      </c>
      <c r="C88" s="83" t="s">
        <v>565</v>
      </c>
      <c r="D88" s="270" t="s">
        <v>566</v>
      </c>
      <c r="E88" s="82" t="s">
        <v>148</v>
      </c>
      <c r="F88" s="84"/>
      <c r="G88" s="82" t="s">
        <v>567</v>
      </c>
      <c r="H88" s="84">
        <v>34</v>
      </c>
      <c r="I88" s="728">
        <f>SUM(H88:H91)</f>
        <v>136</v>
      </c>
      <c r="J88" s="271" t="s">
        <v>415</v>
      </c>
      <c r="K88" s="82" t="s">
        <v>568</v>
      </c>
      <c r="L88" s="86" t="s">
        <v>569</v>
      </c>
      <c r="M88" s="82" t="s">
        <v>192</v>
      </c>
      <c r="N88" s="86" t="str">
        <f t="shared" si="11"/>
        <v>2537</v>
      </c>
      <c r="O88" s="86">
        <f t="shared" si="9"/>
        <v>25</v>
      </c>
      <c r="P88" s="87"/>
      <c r="Q88" s="87"/>
      <c r="R88" s="87"/>
      <c r="S88" s="172" t="s">
        <v>570</v>
      </c>
      <c r="T88" s="91">
        <v>71.017224012892839</v>
      </c>
      <c r="U88" s="92">
        <v>82.089438197773475</v>
      </c>
      <c r="V88" s="92">
        <v>83.545573528950001</v>
      </c>
      <c r="W88" s="93">
        <v>85.09</v>
      </c>
      <c r="X88" s="94">
        <v>86.95</v>
      </c>
      <c r="Y88" s="92">
        <v>93.029613005157302</v>
      </c>
      <c r="Z88" s="95">
        <v>91.34757016283038</v>
      </c>
      <c r="AA88" s="91">
        <v>1.3926940639269407</v>
      </c>
      <c r="AB88" s="92">
        <v>0.63752276867030966</v>
      </c>
      <c r="AC88" s="96">
        <v>0</v>
      </c>
      <c r="AD88" s="96">
        <v>7.55</v>
      </c>
      <c r="AE88" s="97">
        <v>0.09</v>
      </c>
      <c r="AF88" s="96">
        <v>0</v>
      </c>
      <c r="AG88" s="98">
        <v>0</v>
      </c>
      <c r="AH88" s="91">
        <v>1.0825722983257229</v>
      </c>
      <c r="AI88" s="92">
        <v>0.36069368548876746</v>
      </c>
      <c r="AJ88" s="92">
        <v>5.4307073466909497</v>
      </c>
      <c r="AK88" s="93">
        <v>0.09</v>
      </c>
      <c r="AL88" s="94">
        <v>8.5</v>
      </c>
      <c r="AM88" s="92">
        <v>0.18835616438356165</v>
      </c>
      <c r="AN88" s="95">
        <v>5.6921675774134796E-3</v>
      </c>
      <c r="AO88" s="91">
        <v>0</v>
      </c>
      <c r="AP88" s="92">
        <v>0</v>
      </c>
      <c r="AQ88" s="92">
        <v>0</v>
      </c>
      <c r="AR88" s="92">
        <v>0</v>
      </c>
      <c r="AS88" s="94">
        <v>0</v>
      </c>
      <c r="AT88" s="94">
        <v>0</v>
      </c>
      <c r="AU88" s="95">
        <v>0</v>
      </c>
      <c r="AV88" s="555"/>
      <c r="AW88" s="555"/>
      <c r="AX88" s="555"/>
      <c r="AY88" s="555"/>
      <c r="AZ88" s="555"/>
      <c r="BA88" s="272">
        <v>0</v>
      </c>
      <c r="BB88" s="92">
        <v>0</v>
      </c>
      <c r="BC88" s="92">
        <v>0</v>
      </c>
      <c r="BD88" s="92">
        <v>0</v>
      </c>
      <c r="BE88" s="92">
        <v>0</v>
      </c>
      <c r="BF88" s="92">
        <v>0</v>
      </c>
      <c r="BG88" s="95">
        <v>0</v>
      </c>
      <c r="BH88" s="105">
        <v>22.765320000000028</v>
      </c>
      <c r="BI88" s="107">
        <v>51.62457999999998</v>
      </c>
      <c r="BJ88" s="109">
        <v>34.229099999999995</v>
      </c>
      <c r="BK88" s="109">
        <v>18.290500000000002</v>
      </c>
      <c r="BL88" s="107">
        <v>51.92</v>
      </c>
      <c r="BM88" s="106">
        <v>11.576499999999999</v>
      </c>
      <c r="BN88" s="108">
        <v>41.204800000000006</v>
      </c>
      <c r="BO88" s="105">
        <v>22.710185017236999</v>
      </c>
      <c r="BP88" s="107">
        <v>51.565619123026664</v>
      </c>
      <c r="BQ88" s="109">
        <v>34.170869649189328</v>
      </c>
      <c r="BR88" s="109">
        <v>18.238914299358452</v>
      </c>
      <c r="BS88" s="107">
        <v>51.858420687458974</v>
      </c>
      <c r="BT88" s="106">
        <v>11.514199255538115</v>
      </c>
      <c r="BU88" s="108">
        <v>41.135361183527522</v>
      </c>
      <c r="BV88" s="110" t="s">
        <v>544</v>
      </c>
      <c r="BW88" s="110" t="s">
        <v>339</v>
      </c>
      <c r="BX88" s="624" t="s">
        <v>566</v>
      </c>
      <c r="BY88" s="621"/>
      <c r="BZ88" s="609"/>
      <c r="CA88" s="606"/>
      <c r="CB88" s="622" t="s">
        <v>1057</v>
      </c>
      <c r="CC88" s="623" t="s">
        <v>827</v>
      </c>
      <c r="CD88" s="623">
        <v>6</v>
      </c>
      <c r="CE88" s="609"/>
      <c r="CF88" s="609"/>
      <c r="CG88" s="606"/>
      <c r="CH88" s="609"/>
      <c r="CI88" s="609"/>
      <c r="CJ88" s="606"/>
      <c r="CK88" s="609"/>
      <c r="CL88" s="609"/>
      <c r="CM88" s="606"/>
      <c r="CN88" s="622" t="s">
        <v>1058</v>
      </c>
      <c r="CO88" s="623" t="s">
        <v>1059</v>
      </c>
      <c r="CP88" s="623">
        <v>15</v>
      </c>
      <c r="CQ88" s="609"/>
      <c r="CR88" s="609"/>
      <c r="CS88" s="606"/>
      <c r="CT88" s="609"/>
      <c r="CU88" s="609"/>
      <c r="CV88" s="606"/>
      <c r="CW88" s="609"/>
      <c r="CX88" s="609"/>
      <c r="CY88" s="606"/>
      <c r="CZ88" s="609"/>
      <c r="DA88" s="609"/>
      <c r="DB88" s="606"/>
      <c r="DC88" s="609"/>
      <c r="DD88" s="610"/>
    </row>
    <row r="89" spans="1:108" ht="25">
      <c r="A89" s="44"/>
      <c r="B89" s="111">
        <f t="shared" si="10"/>
        <v>85</v>
      </c>
      <c r="C89" s="112" t="s">
        <v>571</v>
      </c>
      <c r="D89" s="231" t="s">
        <v>572</v>
      </c>
      <c r="E89" s="111" t="s">
        <v>148</v>
      </c>
      <c r="F89" s="113"/>
      <c r="G89" s="111" t="s">
        <v>567</v>
      </c>
      <c r="H89" s="111">
        <v>34</v>
      </c>
      <c r="I89" s="729"/>
      <c r="J89" s="274" t="s">
        <v>415</v>
      </c>
      <c r="K89" s="111" t="s">
        <v>568</v>
      </c>
      <c r="L89" s="115" t="s">
        <v>573</v>
      </c>
      <c r="M89" s="111" t="s">
        <v>192</v>
      </c>
      <c r="N89" s="115" t="str">
        <f t="shared" si="11"/>
        <v>2537</v>
      </c>
      <c r="O89" s="115">
        <f t="shared" si="9"/>
        <v>25</v>
      </c>
      <c r="P89" s="116"/>
      <c r="Q89" s="116"/>
      <c r="R89" s="116"/>
      <c r="S89" s="177" t="s">
        <v>570</v>
      </c>
      <c r="T89" s="120">
        <v>71.749093473005658</v>
      </c>
      <c r="U89" s="121">
        <v>82.05776328744885</v>
      </c>
      <c r="V89" s="121">
        <v>83.549245048702701</v>
      </c>
      <c r="W89" s="122">
        <v>85.56</v>
      </c>
      <c r="X89" s="123">
        <v>91.26</v>
      </c>
      <c r="Y89" s="121">
        <v>93.036843301419452</v>
      </c>
      <c r="Z89" s="124">
        <v>91.347570363110293</v>
      </c>
      <c r="AA89" s="125">
        <v>0</v>
      </c>
      <c r="AB89" s="121">
        <v>0.63752276867030966</v>
      </c>
      <c r="AC89" s="125">
        <v>0</v>
      </c>
      <c r="AD89" s="125">
        <v>7.03</v>
      </c>
      <c r="AE89" s="126">
        <v>3.55</v>
      </c>
      <c r="AF89" s="125">
        <v>0</v>
      </c>
      <c r="AG89" s="127">
        <v>0</v>
      </c>
      <c r="AH89" s="120">
        <v>0.18835616438356165</v>
      </c>
      <c r="AI89" s="121">
        <v>0.39219034608378872</v>
      </c>
      <c r="AJ89" s="121">
        <v>5.4123026715239897</v>
      </c>
      <c r="AK89" s="122">
        <v>2.38</v>
      </c>
      <c r="AL89" s="123">
        <v>0.87</v>
      </c>
      <c r="AM89" s="121">
        <v>0.18112633181126367</v>
      </c>
      <c r="AN89" s="124">
        <v>5.6921675774134796E-3</v>
      </c>
      <c r="AO89" s="120">
        <v>0</v>
      </c>
      <c r="AP89" s="121">
        <v>0</v>
      </c>
      <c r="AQ89" s="121">
        <v>0</v>
      </c>
      <c r="AR89" s="121">
        <v>0</v>
      </c>
      <c r="AS89" s="123">
        <v>0</v>
      </c>
      <c r="AT89" s="123">
        <v>0</v>
      </c>
      <c r="AU89" s="124">
        <v>0</v>
      </c>
      <c r="AV89" s="549"/>
      <c r="AW89" s="549"/>
      <c r="AX89" s="549"/>
      <c r="AY89" s="549"/>
      <c r="AZ89" s="549"/>
      <c r="BA89" s="276">
        <v>0</v>
      </c>
      <c r="BB89" s="121">
        <v>0</v>
      </c>
      <c r="BC89" s="121">
        <v>0</v>
      </c>
      <c r="BD89" s="121">
        <v>0</v>
      </c>
      <c r="BE89" s="121">
        <v>0</v>
      </c>
      <c r="BF89" s="121">
        <v>0</v>
      </c>
      <c r="BG89" s="124">
        <v>0</v>
      </c>
      <c r="BH89" s="134">
        <v>31.160730000000012</v>
      </c>
      <c r="BI89" s="136">
        <v>48.933909999999962</v>
      </c>
      <c r="BJ89" s="138">
        <v>36.984299999999998</v>
      </c>
      <c r="BK89" s="138">
        <v>23.333500000000001</v>
      </c>
      <c r="BL89" s="136">
        <v>46.3979</v>
      </c>
      <c r="BM89" s="135">
        <v>11.750900000000001</v>
      </c>
      <c r="BN89" s="137">
        <v>35.348800000000004</v>
      </c>
      <c r="BO89" s="134">
        <v>31.088351972377303</v>
      </c>
      <c r="BP89" s="136">
        <v>48.877160573467009</v>
      </c>
      <c r="BQ89" s="138">
        <v>36.920365667443008</v>
      </c>
      <c r="BR89" s="138">
        <v>23.270726302930665</v>
      </c>
      <c r="BS89" s="136">
        <v>46.340002133409087</v>
      </c>
      <c r="BT89" s="135">
        <v>11.688249037988001</v>
      </c>
      <c r="BU89" s="137">
        <v>35.287427643900877</v>
      </c>
      <c r="BV89" s="139" t="s">
        <v>544</v>
      </c>
      <c r="BW89" s="139" t="s">
        <v>339</v>
      </c>
      <c r="BX89" s="603" t="s">
        <v>572</v>
      </c>
      <c r="BY89" s="611"/>
      <c r="BZ89" s="539"/>
      <c r="CA89" s="576"/>
      <c r="CB89" s="578" t="s">
        <v>1060</v>
      </c>
      <c r="CC89" s="569" t="s">
        <v>1061</v>
      </c>
      <c r="CD89" s="569">
        <v>6</v>
      </c>
      <c r="CE89" s="539"/>
      <c r="CF89" s="539"/>
      <c r="CG89" s="576"/>
      <c r="CH89" s="539"/>
      <c r="CI89" s="539"/>
      <c r="CJ89" s="576"/>
      <c r="CK89" s="539"/>
      <c r="CL89" s="539"/>
      <c r="CM89" s="576"/>
      <c r="CN89" s="578" t="s">
        <v>1062</v>
      </c>
      <c r="CO89" s="569" t="s">
        <v>1063</v>
      </c>
      <c r="CP89" s="569">
        <v>15</v>
      </c>
      <c r="CQ89" s="539"/>
      <c r="CR89" s="539"/>
      <c r="CS89" s="576"/>
      <c r="CT89" s="539"/>
      <c r="CU89" s="539"/>
      <c r="CV89" s="576"/>
      <c r="CW89" s="539"/>
      <c r="CX89" s="539"/>
      <c r="CY89" s="576"/>
      <c r="CZ89" s="539"/>
      <c r="DA89" s="539"/>
      <c r="DB89" s="576"/>
      <c r="DC89" s="539"/>
      <c r="DD89" s="613"/>
    </row>
    <row r="90" spans="1:108" ht="25">
      <c r="A90" s="44"/>
      <c r="B90" s="111">
        <f t="shared" si="10"/>
        <v>86</v>
      </c>
      <c r="C90" s="112" t="s">
        <v>574</v>
      </c>
      <c r="D90" s="231" t="s">
        <v>575</v>
      </c>
      <c r="E90" s="111" t="s">
        <v>148</v>
      </c>
      <c r="F90" s="113"/>
      <c r="G90" s="111" t="s">
        <v>567</v>
      </c>
      <c r="H90" s="113">
        <v>34</v>
      </c>
      <c r="I90" s="729"/>
      <c r="J90" s="290" t="s">
        <v>576</v>
      </c>
      <c r="K90" s="111" t="s">
        <v>568</v>
      </c>
      <c r="L90" s="115" t="s">
        <v>577</v>
      </c>
      <c r="M90" s="111" t="s">
        <v>192</v>
      </c>
      <c r="N90" s="115" t="str">
        <f t="shared" si="11"/>
        <v>2537</v>
      </c>
      <c r="O90" s="115">
        <f t="shared" si="9"/>
        <v>25</v>
      </c>
      <c r="P90" s="116"/>
      <c r="Q90" s="116"/>
      <c r="R90" s="116"/>
      <c r="S90" s="177" t="s">
        <v>570</v>
      </c>
      <c r="T90" s="120">
        <v>71.710873847255826</v>
      </c>
      <c r="U90" s="121">
        <v>81.787753703104087</v>
      </c>
      <c r="V90" s="121">
        <v>82.757653986036999</v>
      </c>
      <c r="W90" s="122">
        <v>75.13</v>
      </c>
      <c r="X90" s="123">
        <v>89.89</v>
      </c>
      <c r="Y90" s="121">
        <v>90.310569433252766</v>
      </c>
      <c r="Z90" s="124">
        <v>91.18393772836113</v>
      </c>
      <c r="AA90" s="120">
        <v>2.8710045662100456</v>
      </c>
      <c r="AB90" s="121">
        <v>3.4266848816029141</v>
      </c>
      <c r="AC90" s="125">
        <v>5.9056238615664798</v>
      </c>
      <c r="AD90" s="125">
        <v>17.920000000000002</v>
      </c>
      <c r="AE90" s="126">
        <v>4.5</v>
      </c>
      <c r="AF90" s="125">
        <v>5.5479452054794525</v>
      </c>
      <c r="AG90" s="127">
        <v>0.30908469945355199</v>
      </c>
      <c r="AH90" s="120">
        <v>0.22640791476407912</v>
      </c>
      <c r="AI90" s="121">
        <v>0.36790376442015787</v>
      </c>
      <c r="AJ90" s="121">
        <v>0.298269581056466</v>
      </c>
      <c r="AK90" s="122">
        <v>0.4</v>
      </c>
      <c r="AL90" s="123">
        <v>1.21</v>
      </c>
      <c r="AM90" s="121">
        <v>2.8538812785388126E-2</v>
      </c>
      <c r="AN90" s="124">
        <v>5.6921675774134796E-3</v>
      </c>
      <c r="AO90" s="120">
        <v>0</v>
      </c>
      <c r="AP90" s="121">
        <v>0</v>
      </c>
      <c r="AQ90" s="121">
        <v>0</v>
      </c>
      <c r="AR90" s="121">
        <v>0</v>
      </c>
      <c r="AS90" s="123">
        <v>0</v>
      </c>
      <c r="AT90" s="123">
        <v>0</v>
      </c>
      <c r="AU90" s="124">
        <v>0</v>
      </c>
      <c r="AV90" s="549"/>
      <c r="AW90" s="549"/>
      <c r="AX90" s="549"/>
      <c r="AY90" s="549"/>
      <c r="AZ90" s="549"/>
      <c r="BA90" s="276">
        <v>0</v>
      </c>
      <c r="BB90" s="121">
        <v>0</v>
      </c>
      <c r="BC90" s="121">
        <v>0</v>
      </c>
      <c r="BD90" s="121">
        <v>0</v>
      </c>
      <c r="BE90" s="121">
        <v>0</v>
      </c>
      <c r="BF90" s="121">
        <v>0</v>
      </c>
      <c r="BG90" s="124">
        <v>0</v>
      </c>
      <c r="BH90" s="134">
        <v>24.75616999999998</v>
      </c>
      <c r="BI90" s="136">
        <v>47.85745</v>
      </c>
      <c r="BJ90" s="138">
        <v>33.143000000000001</v>
      </c>
      <c r="BK90" s="138">
        <v>19.283999999999999</v>
      </c>
      <c r="BL90" s="136">
        <v>38.6006</v>
      </c>
      <c r="BM90" s="135">
        <v>1.2968999999999999</v>
      </c>
      <c r="BN90" s="137">
        <v>33.471199999999996</v>
      </c>
      <c r="BO90" s="134">
        <v>24.699634092758487</v>
      </c>
      <c r="BP90" s="136">
        <v>47.805051561767669</v>
      </c>
      <c r="BQ90" s="138">
        <v>33.087081178499901</v>
      </c>
      <c r="BR90" s="138">
        <v>19.234641759140509</v>
      </c>
      <c r="BS90" s="136">
        <v>38.55072270959095</v>
      </c>
      <c r="BT90" s="135">
        <v>1.2861031942273629</v>
      </c>
      <c r="BU90" s="137">
        <v>33.422310973469529</v>
      </c>
      <c r="BV90" s="139" t="s">
        <v>544</v>
      </c>
      <c r="BW90" s="139" t="s">
        <v>339</v>
      </c>
      <c r="BX90" s="603" t="s">
        <v>575</v>
      </c>
      <c r="BY90" s="611"/>
      <c r="BZ90" s="539"/>
      <c r="CA90" s="576"/>
      <c r="CB90" s="539"/>
      <c r="CC90" s="539"/>
      <c r="CD90" s="576"/>
      <c r="CE90" s="578" t="s">
        <v>1064</v>
      </c>
      <c r="CF90" s="569" t="s">
        <v>1065</v>
      </c>
      <c r="CG90" s="569">
        <v>6</v>
      </c>
      <c r="CH90" s="539"/>
      <c r="CI90" s="539"/>
      <c r="CJ90" s="576"/>
      <c r="CK90" s="539"/>
      <c r="CL90" s="539"/>
      <c r="CM90" s="576"/>
      <c r="CN90" s="539"/>
      <c r="CO90" s="539"/>
      <c r="CP90" s="576"/>
      <c r="CQ90" s="578" t="s">
        <v>1066</v>
      </c>
      <c r="CR90" s="569" t="s">
        <v>1067</v>
      </c>
      <c r="CS90" s="569">
        <v>15</v>
      </c>
      <c r="CT90" s="539"/>
      <c r="CU90" s="539"/>
      <c r="CV90" s="576"/>
      <c r="CW90" s="539"/>
      <c r="CX90" s="539"/>
      <c r="CY90" s="576"/>
      <c r="CZ90" s="539"/>
      <c r="DA90" s="539"/>
      <c r="DB90" s="576"/>
      <c r="DC90" s="539"/>
      <c r="DD90" s="613"/>
    </row>
    <row r="91" spans="1:108" ht="26" thickBot="1">
      <c r="A91" s="44"/>
      <c r="B91" s="143">
        <f t="shared" si="10"/>
        <v>87</v>
      </c>
      <c r="C91" s="144" t="s">
        <v>578</v>
      </c>
      <c r="D91" s="280" t="s">
        <v>579</v>
      </c>
      <c r="E91" s="143" t="s">
        <v>148</v>
      </c>
      <c r="F91" s="145"/>
      <c r="G91" s="143" t="s">
        <v>567</v>
      </c>
      <c r="H91" s="143">
        <v>34</v>
      </c>
      <c r="I91" s="730"/>
      <c r="J91" s="277" t="s">
        <v>415</v>
      </c>
      <c r="K91" s="143" t="s">
        <v>568</v>
      </c>
      <c r="L91" s="147" t="s">
        <v>580</v>
      </c>
      <c r="M91" s="143" t="s">
        <v>192</v>
      </c>
      <c r="N91" s="147" t="str">
        <f t="shared" si="11"/>
        <v>2537</v>
      </c>
      <c r="O91" s="147">
        <f t="shared" si="9"/>
        <v>25</v>
      </c>
      <c r="P91" s="148"/>
      <c r="Q91" s="148"/>
      <c r="R91" s="148"/>
      <c r="S91" s="180" t="s">
        <v>570</v>
      </c>
      <c r="T91" s="152">
        <v>71.710873847255826</v>
      </c>
      <c r="U91" s="153">
        <v>79.148251236394429</v>
      </c>
      <c r="V91" s="153">
        <v>80.677446144434498</v>
      </c>
      <c r="W91" s="154">
        <v>73.08</v>
      </c>
      <c r="X91" s="155">
        <v>86.58</v>
      </c>
      <c r="Y91" s="153">
        <v>89.283608778178987</v>
      </c>
      <c r="Z91" s="156">
        <v>91.18393772836113</v>
      </c>
      <c r="AA91" s="157">
        <v>0</v>
      </c>
      <c r="AB91" s="153">
        <v>3.5632969034608379</v>
      </c>
      <c r="AC91" s="157">
        <v>5.5441712204007301</v>
      </c>
      <c r="AD91" s="157">
        <v>18.55</v>
      </c>
      <c r="AE91" s="158">
        <v>8.3000000000000007</v>
      </c>
      <c r="AF91" s="157">
        <v>3.9058219178082187</v>
      </c>
      <c r="AG91" s="159">
        <v>0.30908469945355199</v>
      </c>
      <c r="AH91" s="152">
        <v>0.22640791476407912</v>
      </c>
      <c r="AI91" s="153">
        <v>0.39048269581056461</v>
      </c>
      <c r="AJ91" s="153">
        <v>3.3796296296296302</v>
      </c>
      <c r="AK91" s="154">
        <v>1.59</v>
      </c>
      <c r="AL91" s="155">
        <v>0.65</v>
      </c>
      <c r="AM91" s="153">
        <v>2.8538812785388126E-2</v>
      </c>
      <c r="AN91" s="156">
        <v>5.6921675774134796E-3</v>
      </c>
      <c r="AO91" s="152">
        <v>0</v>
      </c>
      <c r="AP91" s="153">
        <v>0</v>
      </c>
      <c r="AQ91" s="153">
        <v>0</v>
      </c>
      <c r="AR91" s="153">
        <v>0</v>
      </c>
      <c r="AS91" s="155">
        <v>0</v>
      </c>
      <c r="AT91" s="155">
        <v>0</v>
      </c>
      <c r="AU91" s="156">
        <v>0</v>
      </c>
      <c r="AV91" s="556"/>
      <c r="AW91" s="556"/>
      <c r="AX91" s="556"/>
      <c r="AY91" s="556"/>
      <c r="AZ91" s="556"/>
      <c r="BA91" s="278">
        <v>0</v>
      </c>
      <c r="BB91" s="153">
        <v>0</v>
      </c>
      <c r="BC91" s="153">
        <v>0</v>
      </c>
      <c r="BD91" s="153">
        <v>0</v>
      </c>
      <c r="BE91" s="153">
        <v>0</v>
      </c>
      <c r="BF91" s="153">
        <v>0</v>
      </c>
      <c r="BG91" s="156">
        <v>0</v>
      </c>
      <c r="BH91" s="166">
        <v>27.265670000000039</v>
      </c>
      <c r="BI91" s="168">
        <v>45.944259999999964</v>
      </c>
      <c r="BJ91" s="170">
        <v>33.862699999999997</v>
      </c>
      <c r="BK91" s="170">
        <v>17.689599999999999</v>
      </c>
      <c r="BL91" s="168">
        <v>54.940099999999994</v>
      </c>
      <c r="BM91" s="167">
        <v>10.368499999999999</v>
      </c>
      <c r="BN91" s="169">
        <v>33.163099999999993</v>
      </c>
      <c r="BO91" s="166">
        <v>27.202151217627272</v>
      </c>
      <c r="BP91" s="168">
        <v>45.894578741738584</v>
      </c>
      <c r="BQ91" s="170">
        <v>33.806499504867759</v>
      </c>
      <c r="BR91" s="170">
        <v>17.645259638570352</v>
      </c>
      <c r="BS91" s="168">
        <v>54.869240469540792</v>
      </c>
      <c r="BT91" s="167">
        <v>10.310159512246523</v>
      </c>
      <c r="BU91" s="169">
        <v>33.113319199102087</v>
      </c>
      <c r="BV91" s="171" t="s">
        <v>544</v>
      </c>
      <c r="BW91" s="171" t="s">
        <v>339</v>
      </c>
      <c r="BX91" s="280" t="s">
        <v>579</v>
      </c>
      <c r="BY91" s="615"/>
      <c r="BZ91" s="616"/>
      <c r="CA91" s="617"/>
      <c r="CB91" s="616"/>
      <c r="CC91" s="616"/>
      <c r="CD91" s="617"/>
      <c r="CE91" s="618" t="s">
        <v>1068</v>
      </c>
      <c r="CF91" s="619" t="s">
        <v>1069</v>
      </c>
      <c r="CG91" s="619">
        <v>6</v>
      </c>
      <c r="CH91" s="616"/>
      <c r="CI91" s="616"/>
      <c r="CJ91" s="617"/>
      <c r="CK91" s="616"/>
      <c r="CL91" s="616"/>
      <c r="CM91" s="617"/>
      <c r="CN91" s="616"/>
      <c r="CO91" s="616"/>
      <c r="CP91" s="617"/>
      <c r="CQ91" s="618" t="s">
        <v>1070</v>
      </c>
      <c r="CR91" s="619" t="s">
        <v>1071</v>
      </c>
      <c r="CS91" s="619">
        <v>15</v>
      </c>
      <c r="CT91" s="616"/>
      <c r="CU91" s="616"/>
      <c r="CV91" s="617"/>
      <c r="CW91" s="616"/>
      <c r="CX91" s="616"/>
      <c r="CY91" s="617"/>
      <c r="CZ91" s="616"/>
      <c r="DA91" s="616"/>
      <c r="DB91" s="617"/>
      <c r="DC91" s="616"/>
      <c r="DD91" s="620"/>
    </row>
    <row r="92" spans="1:108" ht="25">
      <c r="A92" s="44"/>
      <c r="B92" s="82">
        <f>B91+1</f>
        <v>88</v>
      </c>
      <c r="C92" s="83" t="s">
        <v>581</v>
      </c>
      <c r="D92" s="270" t="s">
        <v>582</v>
      </c>
      <c r="E92" s="82" t="s">
        <v>148</v>
      </c>
      <c r="F92" s="84"/>
      <c r="G92" s="82" t="s">
        <v>583</v>
      </c>
      <c r="H92" s="84">
        <v>250</v>
      </c>
      <c r="I92" s="728">
        <f>SUM(H92:H93)</f>
        <v>500</v>
      </c>
      <c r="J92" s="271" t="s">
        <v>415</v>
      </c>
      <c r="K92" s="82" t="s">
        <v>584</v>
      </c>
      <c r="L92" s="86" t="s">
        <v>585</v>
      </c>
      <c r="M92" s="82" t="s">
        <v>192</v>
      </c>
      <c r="N92" s="86" t="str">
        <f>RIGHT(L92,4)</f>
        <v>2547</v>
      </c>
      <c r="O92" s="86">
        <f t="shared" si="9"/>
        <v>15</v>
      </c>
      <c r="P92" s="87"/>
      <c r="Q92" s="87"/>
      <c r="R92" s="87"/>
      <c r="S92" s="283" t="s">
        <v>586</v>
      </c>
      <c r="T92" s="91">
        <v>97.067541856925416</v>
      </c>
      <c r="U92" s="92">
        <v>87.290339478595797</v>
      </c>
      <c r="V92" s="92">
        <v>93.243209662840201</v>
      </c>
      <c r="W92" s="93">
        <v>95.54</v>
      </c>
      <c r="X92" s="94">
        <v>87.05</v>
      </c>
      <c r="Y92" s="92">
        <v>98.544710202847867</v>
      </c>
      <c r="Z92" s="95">
        <v>99.878566220809958</v>
      </c>
      <c r="AA92" s="91">
        <v>0.37804414003044179</v>
      </c>
      <c r="AB92" s="92">
        <v>5.5299408014571947</v>
      </c>
      <c r="AC92" s="92">
        <v>5.4119231936854897</v>
      </c>
      <c r="AD92" s="92">
        <v>3.66</v>
      </c>
      <c r="AE92" s="93">
        <v>11.64</v>
      </c>
      <c r="AF92" s="92">
        <v>0.66685692541856978</v>
      </c>
      <c r="AG92" s="214">
        <v>0</v>
      </c>
      <c r="AH92" s="91">
        <v>2.5544140030441405</v>
      </c>
      <c r="AI92" s="92">
        <v>7.1797207043108715</v>
      </c>
      <c r="AJ92" s="92">
        <v>1.34486945962356</v>
      </c>
      <c r="AK92" s="93">
        <v>0.8</v>
      </c>
      <c r="AL92" s="94">
        <v>1.31</v>
      </c>
      <c r="AM92" s="92">
        <v>0.78843226788432319</v>
      </c>
      <c r="AN92" s="95">
        <v>0.12143290831815426</v>
      </c>
      <c r="AO92" s="91">
        <v>0</v>
      </c>
      <c r="AP92" s="92">
        <v>0</v>
      </c>
      <c r="AQ92" s="92">
        <v>0</v>
      </c>
      <c r="AR92" s="92">
        <v>0</v>
      </c>
      <c r="AS92" s="94">
        <v>0</v>
      </c>
      <c r="AT92" s="94">
        <v>0</v>
      </c>
      <c r="AU92" s="95">
        <v>0</v>
      </c>
      <c r="AV92" s="555"/>
      <c r="AW92" s="555"/>
      <c r="AX92" s="555"/>
      <c r="AY92" s="555"/>
      <c r="AZ92" s="555"/>
      <c r="BA92" s="272">
        <v>0</v>
      </c>
      <c r="BB92" s="92">
        <v>0</v>
      </c>
      <c r="BC92" s="92">
        <v>0</v>
      </c>
      <c r="BD92" s="92">
        <v>0</v>
      </c>
      <c r="BE92" s="92">
        <v>0</v>
      </c>
      <c r="BF92" s="92">
        <v>0</v>
      </c>
      <c r="BG92" s="95">
        <v>0</v>
      </c>
      <c r="BH92" s="105">
        <v>324.33199999999988</v>
      </c>
      <c r="BI92" s="107">
        <v>183.80500000000009</v>
      </c>
      <c r="BJ92" s="109">
        <v>141.72200000000009</v>
      </c>
      <c r="BK92" s="109">
        <v>102.69999999999999</v>
      </c>
      <c r="BL92" s="107">
        <v>115.19</v>
      </c>
      <c r="BM92" s="106">
        <v>103.81</v>
      </c>
      <c r="BN92" s="108">
        <v>114.28</v>
      </c>
      <c r="BO92" s="105">
        <v>321.85501630628676</v>
      </c>
      <c r="BP92" s="107">
        <v>181.62557281233165</v>
      </c>
      <c r="BQ92" s="109">
        <v>139.97673264757492</v>
      </c>
      <c r="BR92" s="109">
        <v>100.96128279966408</v>
      </c>
      <c r="BS92" s="107">
        <v>113.03486025093039</v>
      </c>
      <c r="BT92" s="106">
        <v>101.81814777790869</v>
      </c>
      <c r="BU92" s="108">
        <v>112.35020905529383</v>
      </c>
      <c r="BV92" s="110" t="s">
        <v>587</v>
      </c>
      <c r="BW92" s="110" t="s">
        <v>339</v>
      </c>
      <c r="BX92" s="624" t="s">
        <v>582</v>
      </c>
      <c r="BY92" s="621"/>
      <c r="BZ92" s="609"/>
      <c r="CA92" s="606"/>
      <c r="CB92" s="609"/>
      <c r="CC92" s="609"/>
      <c r="CD92" s="606"/>
      <c r="CE92" s="622" t="s">
        <v>1072</v>
      </c>
      <c r="CF92" s="623" t="s">
        <v>1073</v>
      </c>
      <c r="CG92" s="623">
        <v>7</v>
      </c>
      <c r="CH92" s="609"/>
      <c r="CI92" s="609"/>
      <c r="CJ92" s="606"/>
      <c r="CK92" s="609"/>
      <c r="CL92" s="609"/>
      <c r="CM92" s="606"/>
      <c r="CN92" s="609"/>
      <c r="CO92" s="609"/>
      <c r="CP92" s="606"/>
      <c r="CQ92" s="622" t="s">
        <v>1074</v>
      </c>
      <c r="CR92" s="623" t="s">
        <v>1075</v>
      </c>
      <c r="CS92" s="623">
        <v>20</v>
      </c>
      <c r="CT92" s="609"/>
      <c r="CU92" s="609"/>
      <c r="CV92" s="606"/>
      <c r="CW92" s="609"/>
      <c r="CX92" s="609"/>
      <c r="CY92" s="606"/>
      <c r="CZ92" s="609"/>
      <c r="DA92" s="609"/>
      <c r="DB92" s="606"/>
      <c r="DC92" s="609"/>
      <c r="DD92" s="610"/>
    </row>
    <row r="93" spans="1:108" ht="26" thickBot="1">
      <c r="A93" s="44"/>
      <c r="B93" s="143">
        <f>B92+1</f>
        <v>89</v>
      </c>
      <c r="C93" s="144" t="s">
        <v>588</v>
      </c>
      <c r="D93" s="280" t="s">
        <v>589</v>
      </c>
      <c r="E93" s="143" t="s">
        <v>148</v>
      </c>
      <c r="F93" s="145"/>
      <c r="G93" s="143" t="s">
        <v>583</v>
      </c>
      <c r="H93" s="143">
        <v>250</v>
      </c>
      <c r="I93" s="730"/>
      <c r="J93" s="277" t="s">
        <v>415</v>
      </c>
      <c r="K93" s="143" t="s">
        <v>584</v>
      </c>
      <c r="L93" s="147" t="s">
        <v>585</v>
      </c>
      <c r="M93" s="143" t="s">
        <v>192</v>
      </c>
      <c r="N93" s="147" t="str">
        <f>RIGHT(L93,4)</f>
        <v>2547</v>
      </c>
      <c r="O93" s="147">
        <f t="shared" si="9"/>
        <v>15</v>
      </c>
      <c r="P93" s="148"/>
      <c r="Q93" s="148"/>
      <c r="R93" s="148"/>
      <c r="S93" s="211" t="s">
        <v>586</v>
      </c>
      <c r="T93" s="152">
        <v>97.539383561643845</v>
      </c>
      <c r="U93" s="153">
        <v>92.468883031486655</v>
      </c>
      <c r="V93" s="153">
        <v>91.716188084522102</v>
      </c>
      <c r="W93" s="154">
        <v>96.99</v>
      </c>
      <c r="X93" s="155">
        <v>87.88</v>
      </c>
      <c r="Y93" s="153">
        <v>85.641362113314116</v>
      </c>
      <c r="Z93" s="156">
        <v>99.825439962678303</v>
      </c>
      <c r="AA93" s="152">
        <v>0.36529680365296802</v>
      </c>
      <c r="AB93" s="153">
        <v>6.6738767455980534</v>
      </c>
      <c r="AC93" s="157">
        <v>3.7057908318154298</v>
      </c>
      <c r="AD93" s="157">
        <v>2.57</v>
      </c>
      <c r="AE93" s="158">
        <v>0.63</v>
      </c>
      <c r="AF93" s="157">
        <v>13.830859969558595</v>
      </c>
      <c r="AG93" s="159">
        <v>0</v>
      </c>
      <c r="AH93" s="152">
        <v>2.0953196347031966</v>
      </c>
      <c r="AI93" s="153">
        <v>0.85724043715846987</v>
      </c>
      <c r="AJ93" s="153">
        <v>4.5780206435944102</v>
      </c>
      <c r="AK93" s="154">
        <v>0.44</v>
      </c>
      <c r="AL93" s="155">
        <v>11.5</v>
      </c>
      <c r="AM93" s="153">
        <v>0.5277777777777779</v>
      </c>
      <c r="AN93" s="156">
        <v>0.17455980570734667</v>
      </c>
      <c r="AO93" s="152">
        <v>0</v>
      </c>
      <c r="AP93" s="153">
        <v>0</v>
      </c>
      <c r="AQ93" s="153">
        <v>0</v>
      </c>
      <c r="AR93" s="153">
        <v>0</v>
      </c>
      <c r="AS93" s="155">
        <v>0</v>
      </c>
      <c r="AT93" s="155">
        <v>0</v>
      </c>
      <c r="AU93" s="156">
        <v>0</v>
      </c>
      <c r="AV93" s="556"/>
      <c r="AW93" s="556"/>
      <c r="AX93" s="556"/>
      <c r="AY93" s="556"/>
      <c r="AZ93" s="556"/>
      <c r="BA93" s="278">
        <v>0</v>
      </c>
      <c r="BB93" s="153">
        <v>0</v>
      </c>
      <c r="BC93" s="153">
        <v>0</v>
      </c>
      <c r="BD93" s="153">
        <v>0</v>
      </c>
      <c r="BE93" s="153">
        <v>0</v>
      </c>
      <c r="BF93" s="153">
        <v>0</v>
      </c>
      <c r="BG93" s="156">
        <v>0</v>
      </c>
      <c r="BH93" s="166">
        <v>290.74400000000014</v>
      </c>
      <c r="BI93" s="168">
        <v>194.18000000000009</v>
      </c>
      <c r="BJ93" s="170">
        <v>133.96899999999991</v>
      </c>
      <c r="BK93" s="170">
        <v>94.55</v>
      </c>
      <c r="BL93" s="168">
        <v>97.42</v>
      </c>
      <c r="BM93" s="167">
        <v>93.51</v>
      </c>
      <c r="BN93" s="169">
        <v>117.68</v>
      </c>
      <c r="BO93" s="166">
        <v>288.531383693713</v>
      </c>
      <c r="BP93" s="168">
        <v>191.92052718766831</v>
      </c>
      <c r="BQ93" s="170">
        <v>132.25219735242507</v>
      </c>
      <c r="BR93" s="170">
        <v>92.854541192499639</v>
      </c>
      <c r="BS93" s="168">
        <v>95.646589749069719</v>
      </c>
      <c r="BT93" s="167">
        <v>91.939452222091347</v>
      </c>
      <c r="BU93" s="169">
        <v>115.71700094470627</v>
      </c>
      <c r="BV93" s="171" t="s">
        <v>587</v>
      </c>
      <c r="BW93" s="171" t="s">
        <v>339</v>
      </c>
      <c r="BX93" s="280" t="s">
        <v>589</v>
      </c>
      <c r="BY93" s="615"/>
      <c r="BZ93" s="616"/>
      <c r="CA93" s="617"/>
      <c r="CB93" s="616"/>
      <c r="CC93" s="616"/>
      <c r="CD93" s="617"/>
      <c r="CE93" s="616"/>
      <c r="CF93" s="616"/>
      <c r="CG93" s="617"/>
      <c r="CH93" s="618" t="s">
        <v>1076</v>
      </c>
      <c r="CI93" s="619" t="s">
        <v>1077</v>
      </c>
      <c r="CJ93" s="619">
        <v>7</v>
      </c>
      <c r="CK93" s="616"/>
      <c r="CL93" s="616"/>
      <c r="CM93" s="617"/>
      <c r="CN93" s="616"/>
      <c r="CO93" s="616"/>
      <c r="CP93" s="617"/>
      <c r="CQ93" s="616"/>
      <c r="CR93" s="616"/>
      <c r="CS93" s="617"/>
      <c r="CT93" s="618" t="s">
        <v>1051</v>
      </c>
      <c r="CU93" s="619" t="s">
        <v>1078</v>
      </c>
      <c r="CV93" s="619">
        <v>20</v>
      </c>
      <c r="CW93" s="616"/>
      <c r="CX93" s="616"/>
      <c r="CY93" s="617"/>
      <c r="CZ93" s="616"/>
      <c r="DA93" s="616"/>
      <c r="DB93" s="617"/>
      <c r="DC93" s="616"/>
      <c r="DD93" s="620"/>
    </row>
    <row r="94" spans="1:108" ht="21">
      <c r="A94" s="44"/>
      <c r="B94" s="82">
        <f>B93+1</f>
        <v>90</v>
      </c>
      <c r="C94" s="83" t="s">
        <v>590</v>
      </c>
      <c r="D94" s="270" t="s">
        <v>591</v>
      </c>
      <c r="E94" s="82" t="s">
        <v>148</v>
      </c>
      <c r="F94" s="84"/>
      <c r="G94" s="82" t="s">
        <v>388</v>
      </c>
      <c r="H94" s="84">
        <v>15</v>
      </c>
      <c r="I94" s="728">
        <f>SUM(H94:H95)</f>
        <v>30</v>
      </c>
      <c r="J94" s="271" t="s">
        <v>415</v>
      </c>
      <c r="K94" s="82" t="s">
        <v>592</v>
      </c>
      <c r="L94" s="86" t="s">
        <v>593</v>
      </c>
      <c r="M94" s="82" t="s">
        <v>192</v>
      </c>
      <c r="N94" s="86" t="str">
        <f t="shared" ref="N94:N95" si="12">RIGHT(L94,4)</f>
        <v>2558</v>
      </c>
      <c r="O94" s="86">
        <f t="shared" si="9"/>
        <v>4</v>
      </c>
      <c r="P94" s="87"/>
      <c r="Q94" s="87"/>
      <c r="R94" s="87"/>
      <c r="S94" s="283"/>
      <c r="T94" s="91"/>
      <c r="U94" s="92"/>
      <c r="V94" s="188"/>
      <c r="W94" s="188"/>
      <c r="X94" s="188"/>
      <c r="Y94" s="188"/>
      <c r="Z94" s="191"/>
      <c r="AA94" s="91"/>
      <c r="AB94" s="92"/>
      <c r="AC94" s="188"/>
      <c r="AD94" s="188"/>
      <c r="AE94" s="188"/>
      <c r="AF94" s="188"/>
      <c r="AG94" s="191"/>
      <c r="AH94" s="91"/>
      <c r="AI94" s="92"/>
      <c r="AJ94" s="188"/>
      <c r="AK94" s="188"/>
      <c r="AL94" s="188"/>
      <c r="AM94" s="189"/>
      <c r="AN94" s="191"/>
      <c r="AO94" s="91">
        <v>0</v>
      </c>
      <c r="AP94" s="92">
        <v>0</v>
      </c>
      <c r="AQ94" s="92">
        <v>0</v>
      </c>
      <c r="AR94" s="92">
        <v>0</v>
      </c>
      <c r="AS94" s="94">
        <v>0</v>
      </c>
      <c r="AT94" s="94">
        <v>0</v>
      </c>
      <c r="AU94" s="95">
        <v>0</v>
      </c>
      <c r="AV94" s="555"/>
      <c r="AW94" s="555"/>
      <c r="AX94" s="555"/>
      <c r="AY94" s="555"/>
      <c r="AZ94" s="555"/>
      <c r="BA94" s="272">
        <v>0</v>
      </c>
      <c r="BB94" s="92">
        <v>0</v>
      </c>
      <c r="BC94" s="92">
        <v>0</v>
      </c>
      <c r="BD94" s="92">
        <v>0</v>
      </c>
      <c r="BE94" s="92">
        <v>0</v>
      </c>
      <c r="BF94" s="92">
        <v>0</v>
      </c>
      <c r="BG94" s="95">
        <v>0</v>
      </c>
      <c r="BH94" s="105">
        <v>324.33199999999988</v>
      </c>
      <c r="BI94" s="107">
        <v>183.80500000000009</v>
      </c>
      <c r="BJ94" s="188"/>
      <c r="BK94" s="188"/>
      <c r="BL94" s="188"/>
      <c r="BM94" s="188"/>
      <c r="BN94" s="191"/>
      <c r="BO94" s="105">
        <v>321.85501630628676</v>
      </c>
      <c r="BP94" s="107">
        <v>181.62557281233165</v>
      </c>
      <c r="BQ94" s="188"/>
      <c r="BR94" s="188"/>
      <c r="BS94" s="188"/>
      <c r="BT94" s="188"/>
      <c r="BU94" s="188"/>
      <c r="BV94" s="110" t="s">
        <v>594</v>
      </c>
      <c r="BW94" s="110" t="s">
        <v>206</v>
      </c>
      <c r="BX94" s="624" t="s">
        <v>591</v>
      </c>
      <c r="BY94" s="642"/>
      <c r="BZ94" s="643"/>
      <c r="CA94" s="644"/>
      <c r="CB94" s="643"/>
      <c r="CC94" s="643"/>
      <c r="CD94" s="644"/>
      <c r="CE94" s="643"/>
      <c r="CF94" s="643"/>
      <c r="CG94" s="644"/>
      <c r="CH94" s="643"/>
      <c r="CI94" s="643"/>
      <c r="CJ94" s="644"/>
      <c r="CK94" s="643"/>
      <c r="CL94" s="643"/>
      <c r="CM94" s="644"/>
      <c r="CN94" s="643"/>
      <c r="CO94" s="643"/>
      <c r="CP94" s="644"/>
      <c r="CQ94" s="643"/>
      <c r="CR94" s="643"/>
      <c r="CS94" s="644"/>
      <c r="CT94" s="643"/>
      <c r="CU94" s="643"/>
      <c r="CV94" s="644"/>
      <c r="CW94" s="643"/>
      <c r="CX94" s="643"/>
      <c r="CY94" s="644"/>
      <c r="CZ94" s="643"/>
      <c r="DA94" s="643"/>
      <c r="DB94" s="644"/>
      <c r="DC94" s="643"/>
      <c r="DD94" s="645"/>
    </row>
    <row r="95" spans="1:108" ht="22" thickBot="1">
      <c r="A95" s="44"/>
      <c r="B95" s="143">
        <f t="shared" ref="B95" si="13">B94+1</f>
        <v>91</v>
      </c>
      <c r="C95" s="144" t="s">
        <v>595</v>
      </c>
      <c r="D95" s="280" t="s">
        <v>596</v>
      </c>
      <c r="E95" s="143" t="s">
        <v>148</v>
      </c>
      <c r="F95" s="145"/>
      <c r="G95" s="143" t="s">
        <v>388</v>
      </c>
      <c r="H95" s="143">
        <v>15</v>
      </c>
      <c r="I95" s="730"/>
      <c r="J95" s="277" t="s">
        <v>415</v>
      </c>
      <c r="K95" s="143" t="s">
        <v>592</v>
      </c>
      <c r="L95" s="147" t="s">
        <v>593</v>
      </c>
      <c r="M95" s="143" t="s">
        <v>192</v>
      </c>
      <c r="N95" s="147" t="str">
        <f t="shared" si="12"/>
        <v>2558</v>
      </c>
      <c r="O95" s="147">
        <f t="shared" si="9"/>
        <v>4</v>
      </c>
      <c r="P95" s="148"/>
      <c r="Q95" s="148"/>
      <c r="R95" s="148"/>
      <c r="S95" s="211"/>
      <c r="T95" s="152"/>
      <c r="U95" s="153"/>
      <c r="V95" s="212"/>
      <c r="W95" s="212"/>
      <c r="X95" s="212"/>
      <c r="Y95" s="212"/>
      <c r="Z95" s="242"/>
      <c r="AA95" s="152"/>
      <c r="AB95" s="153"/>
      <c r="AC95" s="212"/>
      <c r="AD95" s="212"/>
      <c r="AE95" s="212"/>
      <c r="AF95" s="212"/>
      <c r="AG95" s="242"/>
      <c r="AH95" s="152"/>
      <c r="AI95" s="153"/>
      <c r="AJ95" s="212"/>
      <c r="AK95" s="212"/>
      <c r="AL95" s="212"/>
      <c r="AM95" s="213"/>
      <c r="AN95" s="242"/>
      <c r="AO95" s="152">
        <v>0</v>
      </c>
      <c r="AP95" s="153">
        <v>0</v>
      </c>
      <c r="AQ95" s="153">
        <v>0</v>
      </c>
      <c r="AR95" s="153">
        <v>0</v>
      </c>
      <c r="AS95" s="155">
        <v>0</v>
      </c>
      <c r="AT95" s="155">
        <v>0</v>
      </c>
      <c r="AU95" s="156">
        <v>0</v>
      </c>
      <c r="AV95" s="556"/>
      <c r="AW95" s="556"/>
      <c r="AX95" s="556"/>
      <c r="AY95" s="556"/>
      <c r="AZ95" s="556"/>
      <c r="BA95" s="278">
        <v>0</v>
      </c>
      <c r="BB95" s="153">
        <v>0</v>
      </c>
      <c r="BC95" s="153">
        <v>0</v>
      </c>
      <c r="BD95" s="153">
        <v>0</v>
      </c>
      <c r="BE95" s="153">
        <v>0</v>
      </c>
      <c r="BF95" s="153">
        <v>0</v>
      </c>
      <c r="BG95" s="156">
        <v>0</v>
      </c>
      <c r="BH95" s="166">
        <v>290.74400000000014</v>
      </c>
      <c r="BI95" s="168">
        <v>194.18000000000009</v>
      </c>
      <c r="BJ95" s="212"/>
      <c r="BK95" s="212"/>
      <c r="BL95" s="212"/>
      <c r="BM95" s="212"/>
      <c r="BN95" s="242"/>
      <c r="BO95" s="166">
        <v>288.531383693713</v>
      </c>
      <c r="BP95" s="168">
        <v>191.92052718766831</v>
      </c>
      <c r="BQ95" s="212"/>
      <c r="BR95" s="212"/>
      <c r="BS95" s="212"/>
      <c r="BT95" s="212"/>
      <c r="BU95" s="212"/>
      <c r="BV95" s="171" t="s">
        <v>594</v>
      </c>
      <c r="BW95" s="171" t="s">
        <v>206</v>
      </c>
      <c r="BX95" s="280" t="s">
        <v>596</v>
      </c>
      <c r="BY95" s="646"/>
      <c r="BZ95" s="647"/>
      <c r="CA95" s="648"/>
      <c r="CB95" s="647"/>
      <c r="CC95" s="647"/>
      <c r="CD95" s="648"/>
      <c r="CE95" s="647"/>
      <c r="CF95" s="647"/>
      <c r="CG95" s="648"/>
      <c r="CH95" s="647"/>
      <c r="CI95" s="647"/>
      <c r="CJ95" s="648"/>
      <c r="CK95" s="647"/>
      <c r="CL95" s="647"/>
      <c r="CM95" s="648"/>
      <c r="CN95" s="647"/>
      <c r="CO95" s="647"/>
      <c r="CP95" s="648"/>
      <c r="CQ95" s="647"/>
      <c r="CR95" s="647"/>
      <c r="CS95" s="648"/>
      <c r="CT95" s="647"/>
      <c r="CU95" s="647"/>
      <c r="CV95" s="648"/>
      <c r="CW95" s="647"/>
      <c r="CX95" s="647"/>
      <c r="CY95" s="648"/>
      <c r="CZ95" s="647"/>
      <c r="DA95" s="647"/>
      <c r="DB95" s="648"/>
      <c r="DC95" s="647"/>
      <c r="DD95" s="649"/>
    </row>
    <row r="96" spans="1:108" ht="25">
      <c r="A96" s="44"/>
      <c r="B96" s="82">
        <f>B95+1</f>
        <v>92</v>
      </c>
      <c r="C96" s="172" t="s">
        <v>597</v>
      </c>
      <c r="D96" s="279" t="s">
        <v>598</v>
      </c>
      <c r="E96" s="82" t="s">
        <v>148</v>
      </c>
      <c r="F96" s="84"/>
      <c r="G96" s="82" t="s">
        <v>599</v>
      </c>
      <c r="H96" s="84">
        <v>6</v>
      </c>
      <c r="I96" s="728">
        <f>SUM(H96:H97)</f>
        <v>12</v>
      </c>
      <c r="J96" s="271" t="s">
        <v>415</v>
      </c>
      <c r="K96" s="82" t="s">
        <v>600</v>
      </c>
      <c r="L96" s="86" t="s">
        <v>601</v>
      </c>
      <c r="M96" s="82" t="s">
        <v>192</v>
      </c>
      <c r="N96" s="86" t="str">
        <f>RIGHT(L96,4)</f>
        <v>2555</v>
      </c>
      <c r="O96" s="82">
        <f t="shared" si="9"/>
        <v>7</v>
      </c>
      <c r="P96" s="87"/>
      <c r="Q96" s="87"/>
      <c r="R96" s="87"/>
      <c r="S96" s="172" t="s">
        <v>602</v>
      </c>
      <c r="T96" s="91" t="s">
        <v>192</v>
      </c>
      <c r="U96" s="92" t="s">
        <v>192</v>
      </c>
      <c r="V96" s="92" t="s">
        <v>192</v>
      </c>
      <c r="W96" s="92" t="s">
        <v>192</v>
      </c>
      <c r="X96" s="94">
        <v>85.05</v>
      </c>
      <c r="Y96" s="92">
        <v>78.314116827792063</v>
      </c>
      <c r="Z96" s="95">
        <v>83.601245247818298</v>
      </c>
      <c r="AA96" s="91" t="s">
        <v>192</v>
      </c>
      <c r="AB96" s="92" t="s">
        <v>192</v>
      </c>
      <c r="AC96" s="92" t="s">
        <v>192</v>
      </c>
      <c r="AD96" s="92" t="s">
        <v>192</v>
      </c>
      <c r="AE96" s="175">
        <v>0</v>
      </c>
      <c r="AF96" s="92">
        <v>3.6929223744292243</v>
      </c>
      <c r="AG96" s="176">
        <v>0</v>
      </c>
      <c r="AH96" s="91"/>
      <c r="AI96" s="92" t="s">
        <v>192</v>
      </c>
      <c r="AJ96" s="92" t="s">
        <v>192</v>
      </c>
      <c r="AK96" s="92" t="s">
        <v>192</v>
      </c>
      <c r="AL96" s="94">
        <v>14.95</v>
      </c>
      <c r="AM96" s="92">
        <v>17.992960426179611</v>
      </c>
      <c r="AN96" s="95">
        <v>16.398755312689747</v>
      </c>
      <c r="AO96" s="92" t="s">
        <v>192</v>
      </c>
      <c r="AP96" s="92" t="s">
        <v>192</v>
      </c>
      <c r="AQ96" s="92">
        <v>0</v>
      </c>
      <c r="AR96" s="92">
        <v>0</v>
      </c>
      <c r="AS96" s="94">
        <v>0</v>
      </c>
      <c r="AT96" s="94">
        <v>0</v>
      </c>
      <c r="AU96" s="95">
        <v>0</v>
      </c>
      <c r="AV96" s="555"/>
      <c r="AW96" s="555"/>
      <c r="AX96" s="555"/>
      <c r="AY96" s="555"/>
      <c r="AZ96" s="555"/>
      <c r="BA96" s="272"/>
      <c r="BB96" s="92" t="s">
        <v>192</v>
      </c>
      <c r="BC96" s="92">
        <v>0</v>
      </c>
      <c r="BD96" s="92">
        <v>0</v>
      </c>
      <c r="BE96" s="92">
        <v>0</v>
      </c>
      <c r="BF96" s="92">
        <v>0</v>
      </c>
      <c r="BG96" s="95">
        <v>0</v>
      </c>
      <c r="BH96" s="105"/>
      <c r="BI96" s="92" t="s">
        <v>192</v>
      </c>
      <c r="BJ96" s="92" t="s">
        <v>192</v>
      </c>
      <c r="BK96" s="92" t="s">
        <v>192</v>
      </c>
      <c r="BL96" s="92">
        <v>12.695829000000002</v>
      </c>
      <c r="BM96" s="91">
        <v>14.76637</v>
      </c>
      <c r="BN96" s="95">
        <v>17.784840000000003</v>
      </c>
      <c r="BO96" s="105"/>
      <c r="BP96" s="92" t="s">
        <v>192</v>
      </c>
      <c r="BQ96" s="92" t="s">
        <v>192</v>
      </c>
      <c r="BR96" s="92" t="s">
        <v>192</v>
      </c>
      <c r="BS96" s="92">
        <v>12.482316599999999</v>
      </c>
      <c r="BT96" s="91">
        <v>14.478818840000001</v>
      </c>
      <c r="BU96" s="95">
        <v>17.413999999999998</v>
      </c>
      <c r="BV96" s="110" t="s">
        <v>603</v>
      </c>
      <c r="BW96" s="110" t="s">
        <v>246</v>
      </c>
      <c r="BX96" s="282" t="s">
        <v>598</v>
      </c>
      <c r="BY96" s="621"/>
      <c r="BZ96" s="609"/>
      <c r="CA96" s="606"/>
      <c r="CB96" s="622" t="s">
        <v>1079</v>
      </c>
      <c r="CC96" s="623" t="s">
        <v>980</v>
      </c>
      <c r="CD96" s="623">
        <v>80</v>
      </c>
      <c r="CE96" s="609"/>
      <c r="CF96" s="609"/>
      <c r="CG96" s="606"/>
      <c r="CH96" s="622" t="s">
        <v>1080</v>
      </c>
      <c r="CI96" s="623" t="s">
        <v>1081</v>
      </c>
      <c r="CJ96" s="623">
        <v>9</v>
      </c>
      <c r="CK96" s="609"/>
      <c r="CL96" s="609"/>
      <c r="CM96" s="606"/>
      <c r="CN96" s="609"/>
      <c r="CO96" s="609"/>
      <c r="CP96" s="606"/>
      <c r="CQ96" s="622" t="s">
        <v>1082</v>
      </c>
      <c r="CR96" s="623" t="s">
        <v>1083</v>
      </c>
      <c r="CS96" s="623">
        <v>9</v>
      </c>
      <c r="CT96" s="609"/>
      <c r="CU96" s="609"/>
      <c r="CV96" s="606"/>
      <c r="CW96" s="609"/>
      <c r="CX96" s="609"/>
      <c r="CY96" s="606"/>
      <c r="CZ96" s="622" t="s">
        <v>1084</v>
      </c>
      <c r="DA96" s="623" t="s">
        <v>1085</v>
      </c>
      <c r="DB96" s="623">
        <v>9</v>
      </c>
      <c r="DC96" s="609"/>
      <c r="DD96" s="610"/>
    </row>
    <row r="97" spans="1:108" ht="26" thickBot="1">
      <c r="A97" s="44"/>
      <c r="B97" s="143">
        <f>B96+1</f>
        <v>93</v>
      </c>
      <c r="C97" s="180" t="s">
        <v>604</v>
      </c>
      <c r="D97" s="234" t="s">
        <v>605</v>
      </c>
      <c r="E97" s="143" t="s">
        <v>148</v>
      </c>
      <c r="F97" s="145"/>
      <c r="G97" s="143" t="s">
        <v>599</v>
      </c>
      <c r="H97" s="145">
        <v>6</v>
      </c>
      <c r="I97" s="730"/>
      <c r="J97" s="277" t="s">
        <v>415</v>
      </c>
      <c r="K97" s="143" t="s">
        <v>600</v>
      </c>
      <c r="L97" s="147" t="s">
        <v>601</v>
      </c>
      <c r="M97" s="143" t="s">
        <v>192</v>
      </c>
      <c r="N97" s="147" t="str">
        <f>RIGHT(L97,4)</f>
        <v>2555</v>
      </c>
      <c r="O97" s="143">
        <f t="shared" si="9"/>
        <v>7</v>
      </c>
      <c r="P97" s="148"/>
      <c r="Q97" s="148"/>
      <c r="R97" s="148"/>
      <c r="S97" s="180" t="s">
        <v>602</v>
      </c>
      <c r="T97" s="152" t="s">
        <v>192</v>
      </c>
      <c r="U97" s="153" t="s">
        <v>192</v>
      </c>
      <c r="V97" s="153" t="s">
        <v>192</v>
      </c>
      <c r="W97" s="153" t="s">
        <v>192</v>
      </c>
      <c r="X97" s="155">
        <v>99.13</v>
      </c>
      <c r="Y97" s="153">
        <v>80.937785276648114</v>
      </c>
      <c r="Z97" s="156">
        <v>91.849575160848218</v>
      </c>
      <c r="AA97" s="152" t="s">
        <v>192</v>
      </c>
      <c r="AB97" s="153" t="s">
        <v>192</v>
      </c>
      <c r="AC97" s="153" t="s">
        <v>192</v>
      </c>
      <c r="AD97" s="153" t="s">
        <v>192</v>
      </c>
      <c r="AE97" s="281">
        <v>0</v>
      </c>
      <c r="AF97" s="153">
        <v>4.1723744292237441</v>
      </c>
      <c r="AG97" s="235">
        <v>0</v>
      </c>
      <c r="AH97" s="152"/>
      <c r="AI97" s="153" t="s">
        <v>192</v>
      </c>
      <c r="AJ97" s="153" t="s">
        <v>192</v>
      </c>
      <c r="AK97" s="153" t="s">
        <v>192</v>
      </c>
      <c r="AL97" s="155">
        <v>0.87</v>
      </c>
      <c r="AM97" s="153">
        <v>14.889840182648403</v>
      </c>
      <c r="AN97" s="156">
        <v>8.1504250151791098</v>
      </c>
      <c r="AO97" s="153" t="s">
        <v>192</v>
      </c>
      <c r="AP97" s="153" t="s">
        <v>192</v>
      </c>
      <c r="AQ97" s="153">
        <v>0</v>
      </c>
      <c r="AR97" s="153">
        <v>0</v>
      </c>
      <c r="AS97" s="155">
        <v>0</v>
      </c>
      <c r="AT97" s="155">
        <v>0</v>
      </c>
      <c r="AU97" s="156">
        <v>0</v>
      </c>
      <c r="AV97" s="556"/>
      <c r="AW97" s="556"/>
      <c r="AX97" s="556"/>
      <c r="AY97" s="556"/>
      <c r="AZ97" s="556"/>
      <c r="BA97" s="278"/>
      <c r="BB97" s="153" t="s">
        <v>192</v>
      </c>
      <c r="BC97" s="153">
        <v>0</v>
      </c>
      <c r="BD97" s="153">
        <v>0</v>
      </c>
      <c r="BE97" s="153">
        <v>0</v>
      </c>
      <c r="BF97" s="153">
        <v>0</v>
      </c>
      <c r="BG97" s="156">
        <v>0</v>
      </c>
      <c r="BH97" s="166"/>
      <c r="BI97" s="153" t="s">
        <v>192</v>
      </c>
      <c r="BJ97" s="153" t="s">
        <v>192</v>
      </c>
      <c r="BK97" s="153" t="s">
        <v>192</v>
      </c>
      <c r="BL97" s="153">
        <v>26.199876000000007</v>
      </c>
      <c r="BM97" s="152">
        <v>15.940289999999999</v>
      </c>
      <c r="BN97" s="156">
        <v>20.252230000000001</v>
      </c>
      <c r="BO97" s="166"/>
      <c r="BP97" s="153" t="s">
        <v>192</v>
      </c>
      <c r="BQ97" s="153" t="s">
        <v>192</v>
      </c>
      <c r="BR97" s="153" t="s">
        <v>192</v>
      </c>
      <c r="BS97" s="153">
        <v>25.772534999999998</v>
      </c>
      <c r="BT97" s="152">
        <v>15.630808260000002</v>
      </c>
      <c r="BU97" s="156">
        <v>19.8584952</v>
      </c>
      <c r="BV97" s="171" t="s">
        <v>603</v>
      </c>
      <c r="BW97" s="171" t="s">
        <v>246</v>
      </c>
      <c r="BX97" s="280" t="s">
        <v>605</v>
      </c>
      <c r="BY97" s="615"/>
      <c r="BZ97" s="616"/>
      <c r="CA97" s="617"/>
      <c r="CB97" s="618" t="s">
        <v>1086</v>
      </c>
      <c r="CC97" s="619" t="s">
        <v>1087</v>
      </c>
      <c r="CD97" s="619">
        <v>80</v>
      </c>
      <c r="CE97" s="616"/>
      <c r="CF97" s="616"/>
      <c r="CG97" s="617"/>
      <c r="CH97" s="618" t="s">
        <v>1008</v>
      </c>
      <c r="CI97" s="619" t="s">
        <v>1009</v>
      </c>
      <c r="CJ97" s="619">
        <v>9</v>
      </c>
      <c r="CK97" s="616"/>
      <c r="CL97" s="616"/>
      <c r="CM97" s="617"/>
      <c r="CN97" s="616"/>
      <c r="CO97" s="616"/>
      <c r="CP97" s="617"/>
      <c r="CQ97" s="618" t="s">
        <v>1088</v>
      </c>
      <c r="CR97" s="619" t="s">
        <v>1089</v>
      </c>
      <c r="CS97" s="619">
        <v>9</v>
      </c>
      <c r="CT97" s="616"/>
      <c r="CU97" s="616"/>
      <c r="CV97" s="617"/>
      <c r="CW97" s="616"/>
      <c r="CX97" s="616"/>
      <c r="CY97" s="617"/>
      <c r="CZ97" s="618" t="s">
        <v>1090</v>
      </c>
      <c r="DA97" s="619" t="s">
        <v>1091</v>
      </c>
      <c r="DB97" s="619">
        <v>9</v>
      </c>
      <c r="DC97" s="616"/>
      <c r="DD97" s="620"/>
    </row>
    <row r="98" spans="1:108" ht="50">
      <c r="A98" s="44"/>
      <c r="B98" s="82">
        <f>B97+1</f>
        <v>94</v>
      </c>
      <c r="C98" s="83" t="s">
        <v>606</v>
      </c>
      <c r="D98" s="270" t="s">
        <v>607</v>
      </c>
      <c r="E98" s="82" t="s">
        <v>608</v>
      </c>
      <c r="F98" s="84"/>
      <c r="G98" s="82" t="s">
        <v>609</v>
      </c>
      <c r="H98" s="84">
        <v>4.5</v>
      </c>
      <c r="I98" s="728">
        <f>SUM(H98:H99)</f>
        <v>9</v>
      </c>
      <c r="J98" s="271" t="s">
        <v>415</v>
      </c>
      <c r="K98" s="82" t="s">
        <v>610</v>
      </c>
      <c r="L98" s="86" t="s">
        <v>611</v>
      </c>
      <c r="M98" s="82" t="s">
        <v>192</v>
      </c>
      <c r="N98" s="86" t="str">
        <f t="shared" si="11"/>
        <v>2528</v>
      </c>
      <c r="O98" s="86">
        <f t="shared" si="9"/>
        <v>34</v>
      </c>
      <c r="P98" s="87"/>
      <c r="Q98" s="87"/>
      <c r="R98" s="87"/>
      <c r="S98" s="172" t="s">
        <v>563</v>
      </c>
      <c r="T98" s="91">
        <v>93.584094368340971</v>
      </c>
      <c r="U98" s="92">
        <v>95.016823170084251</v>
      </c>
      <c r="V98" s="92">
        <v>96.045651545907702</v>
      </c>
      <c r="W98" s="93">
        <v>77.27000000000001</v>
      </c>
      <c r="X98" s="94">
        <v>94.38</v>
      </c>
      <c r="Y98" s="92">
        <v>76.688229278765732</v>
      </c>
      <c r="Z98" s="95">
        <v>68.504604279843008</v>
      </c>
      <c r="AA98" s="91">
        <v>2.4950532724505368</v>
      </c>
      <c r="AB98" s="96">
        <v>0</v>
      </c>
      <c r="AC98" s="96">
        <v>0</v>
      </c>
      <c r="AD98" s="96">
        <v>7.95</v>
      </c>
      <c r="AE98" s="175">
        <v>0</v>
      </c>
      <c r="AF98" s="96">
        <v>0</v>
      </c>
      <c r="AG98" s="176">
        <v>2.2654826958105647</v>
      </c>
      <c r="AH98" s="91">
        <v>0</v>
      </c>
      <c r="AI98" s="92">
        <v>5.6921675774134787E-3</v>
      </c>
      <c r="AJ98" s="92">
        <v>2.11767607771707</v>
      </c>
      <c r="AK98" s="93">
        <v>1.99</v>
      </c>
      <c r="AL98" s="94">
        <v>0.06</v>
      </c>
      <c r="AM98" s="92">
        <v>2.8538812785388126E-2</v>
      </c>
      <c r="AN98" s="95">
        <v>1.1384335154826959E-2</v>
      </c>
      <c r="AO98" s="91">
        <v>0</v>
      </c>
      <c r="AP98" s="92">
        <v>0</v>
      </c>
      <c r="AQ98" s="92">
        <v>0</v>
      </c>
      <c r="AR98" s="92">
        <v>0</v>
      </c>
      <c r="AS98" s="94">
        <v>0</v>
      </c>
      <c r="AT98" s="94">
        <v>0</v>
      </c>
      <c r="AU98" s="95">
        <v>0</v>
      </c>
      <c r="AV98" s="555"/>
      <c r="AW98" s="555"/>
      <c r="AX98" s="555"/>
      <c r="AY98" s="555"/>
      <c r="AZ98" s="555"/>
      <c r="BA98" s="272">
        <v>0</v>
      </c>
      <c r="BB98" s="92">
        <v>0</v>
      </c>
      <c r="BC98" s="92">
        <v>0</v>
      </c>
      <c r="BD98" s="92">
        <v>0</v>
      </c>
      <c r="BE98" s="92">
        <v>0</v>
      </c>
      <c r="BF98" s="92">
        <v>0</v>
      </c>
      <c r="BG98" s="95">
        <v>0</v>
      </c>
      <c r="BH98" s="105">
        <v>11.075500000000002</v>
      </c>
      <c r="BI98" s="107">
        <v>11.7026</v>
      </c>
      <c r="BJ98" s="109">
        <v>9.448500000000001</v>
      </c>
      <c r="BK98" s="109">
        <v>3.5367999999999999</v>
      </c>
      <c r="BL98" s="107">
        <v>6.5638999999999985</v>
      </c>
      <c r="BM98" s="106">
        <v>3.1512000000000002</v>
      </c>
      <c r="BN98" s="108">
        <v>0.84030000000000005</v>
      </c>
      <c r="BO98" s="105">
        <v>11.018000000000001</v>
      </c>
      <c r="BP98" s="107">
        <v>11.64232</v>
      </c>
      <c r="BQ98" s="109">
        <v>9.3319209999999995</v>
      </c>
      <c r="BR98" s="109">
        <v>3.4838469999999995</v>
      </c>
      <c r="BS98" s="107">
        <v>6.5158189999999987</v>
      </c>
      <c r="BT98" s="106">
        <v>3.1034000000000002</v>
      </c>
      <c r="BU98" s="108">
        <v>0.83008999999999988</v>
      </c>
      <c r="BV98" s="110" t="s">
        <v>612</v>
      </c>
      <c r="BW98" s="110" t="s">
        <v>206</v>
      </c>
      <c r="BX98" s="624" t="s">
        <v>607</v>
      </c>
      <c r="BY98" s="632" t="s">
        <v>1092</v>
      </c>
      <c r="BZ98" s="623" t="s">
        <v>1093</v>
      </c>
      <c r="CA98" s="634" t="s">
        <v>1094</v>
      </c>
      <c r="CB98" s="609"/>
      <c r="CC98" s="609"/>
      <c r="CD98" s="606"/>
      <c r="CE98" s="622" t="s">
        <v>1095</v>
      </c>
      <c r="CF98" s="623" t="s">
        <v>1096</v>
      </c>
      <c r="CG98" s="623">
        <v>30</v>
      </c>
      <c r="CH98" s="609"/>
      <c r="CI98" s="609"/>
      <c r="CJ98" s="606"/>
      <c r="CK98" s="609"/>
      <c r="CL98" s="609"/>
      <c r="CM98" s="606"/>
      <c r="CN98" s="622" t="s">
        <v>1097</v>
      </c>
      <c r="CO98" s="623" t="s">
        <v>1098</v>
      </c>
      <c r="CP98" s="623">
        <v>10</v>
      </c>
      <c r="CQ98" s="609"/>
      <c r="CR98" s="609"/>
      <c r="CS98" s="606"/>
      <c r="CT98" s="609"/>
      <c r="CU98" s="609"/>
      <c r="CV98" s="606"/>
      <c r="CW98" s="622" t="s">
        <v>1099</v>
      </c>
      <c r="CX98" s="623" t="s">
        <v>1100</v>
      </c>
      <c r="CY98" s="623">
        <v>10</v>
      </c>
      <c r="CZ98" s="609"/>
      <c r="DA98" s="609"/>
      <c r="DB98" s="606"/>
      <c r="DC98" s="609"/>
      <c r="DD98" s="610"/>
    </row>
    <row r="99" spans="1:108" ht="51" thickBot="1">
      <c r="A99" s="44"/>
      <c r="B99" s="143">
        <f t="shared" si="10"/>
        <v>95</v>
      </c>
      <c r="C99" s="144" t="s">
        <v>613</v>
      </c>
      <c r="D99" s="209" t="s">
        <v>614</v>
      </c>
      <c r="E99" s="143" t="s">
        <v>608</v>
      </c>
      <c r="F99" s="145"/>
      <c r="G99" s="143" t="s">
        <v>609</v>
      </c>
      <c r="H99" s="143">
        <v>4.5</v>
      </c>
      <c r="I99" s="730"/>
      <c r="J99" s="277" t="s">
        <v>415</v>
      </c>
      <c r="K99" s="143" t="s">
        <v>610</v>
      </c>
      <c r="L99" s="147" t="s">
        <v>611</v>
      </c>
      <c r="M99" s="143" t="s">
        <v>192</v>
      </c>
      <c r="N99" s="147" t="str">
        <f t="shared" si="11"/>
        <v>2528</v>
      </c>
      <c r="O99" s="147">
        <f t="shared" si="9"/>
        <v>34</v>
      </c>
      <c r="P99" s="148"/>
      <c r="Q99" s="148"/>
      <c r="R99" s="148"/>
      <c r="S99" s="180" t="s">
        <v>563</v>
      </c>
      <c r="T99" s="152">
        <v>93.597222222222214</v>
      </c>
      <c r="U99" s="153">
        <v>95.016823697548574</v>
      </c>
      <c r="V99" s="153">
        <v>98.142456581225403</v>
      </c>
      <c r="W99" s="154">
        <v>79.259999999999991</v>
      </c>
      <c r="X99" s="155">
        <v>94.41</v>
      </c>
      <c r="Y99" s="153">
        <v>75.230847232998585</v>
      </c>
      <c r="Z99" s="156">
        <v>68.554189593082185</v>
      </c>
      <c r="AA99" s="152">
        <v>2.4819254185692579</v>
      </c>
      <c r="AB99" s="157">
        <v>0</v>
      </c>
      <c r="AC99" s="157">
        <v>0</v>
      </c>
      <c r="AD99" s="157">
        <v>7.95</v>
      </c>
      <c r="AE99" s="281">
        <v>0</v>
      </c>
      <c r="AF99" s="157">
        <v>0</v>
      </c>
      <c r="AG99" s="235">
        <v>2.0150273224043715</v>
      </c>
      <c r="AH99" s="152">
        <v>0</v>
      </c>
      <c r="AI99" s="153">
        <v>5.6921675774134787E-3</v>
      </c>
      <c r="AJ99" s="153">
        <v>5.6921675774134796E-3</v>
      </c>
      <c r="AK99" s="154">
        <v>2.11</v>
      </c>
      <c r="AL99" s="155">
        <v>0.03</v>
      </c>
      <c r="AM99" s="153">
        <v>1.4840182648401827</v>
      </c>
      <c r="AN99" s="156">
        <v>1.1384335154826959E-2</v>
      </c>
      <c r="AO99" s="152">
        <v>0</v>
      </c>
      <c r="AP99" s="153">
        <v>0</v>
      </c>
      <c r="AQ99" s="153">
        <v>0</v>
      </c>
      <c r="AR99" s="153">
        <v>0</v>
      </c>
      <c r="AS99" s="155">
        <v>0</v>
      </c>
      <c r="AT99" s="155">
        <v>0</v>
      </c>
      <c r="AU99" s="156">
        <v>0</v>
      </c>
      <c r="AV99" s="556"/>
      <c r="AW99" s="556"/>
      <c r="AX99" s="556"/>
      <c r="AY99" s="556"/>
      <c r="AZ99" s="556"/>
      <c r="BA99" s="278">
        <v>0</v>
      </c>
      <c r="BB99" s="153">
        <v>0</v>
      </c>
      <c r="BC99" s="153">
        <v>0</v>
      </c>
      <c r="BD99" s="153">
        <v>0</v>
      </c>
      <c r="BE99" s="153">
        <v>0</v>
      </c>
      <c r="BF99" s="153">
        <v>0</v>
      </c>
      <c r="BG99" s="156">
        <v>0</v>
      </c>
      <c r="BH99" s="166">
        <v>9.6649999999999991</v>
      </c>
      <c r="BI99" s="168">
        <v>4.7491999999999992</v>
      </c>
      <c r="BJ99" s="170">
        <v>7.0662000000000011</v>
      </c>
      <c r="BK99" s="170">
        <v>4.0767000000000007</v>
      </c>
      <c r="BL99" s="168">
        <v>5.9277000000000006</v>
      </c>
      <c r="BM99" s="167">
        <v>5.2874999999999996</v>
      </c>
      <c r="BN99" s="169">
        <v>0.75520000000000009</v>
      </c>
      <c r="BO99" s="166">
        <v>9.6015200000000007</v>
      </c>
      <c r="BP99" s="168">
        <v>4.7263999999999999</v>
      </c>
      <c r="BQ99" s="170">
        <v>7.002929</v>
      </c>
      <c r="BR99" s="170">
        <v>4.0198730000000005</v>
      </c>
      <c r="BS99" s="168">
        <v>5.8843809999999994</v>
      </c>
      <c r="BT99" s="167">
        <v>5.2102900000000023</v>
      </c>
      <c r="BU99" s="169">
        <v>0.74594999999999989</v>
      </c>
      <c r="BV99" s="171" t="s">
        <v>612</v>
      </c>
      <c r="BW99" s="171" t="s">
        <v>206</v>
      </c>
      <c r="BX99" s="604" t="s">
        <v>614</v>
      </c>
      <c r="BY99" s="633" t="s">
        <v>1101</v>
      </c>
      <c r="BZ99" s="619" t="s">
        <v>1102</v>
      </c>
      <c r="CA99" s="650" t="s">
        <v>1103</v>
      </c>
      <c r="CB99" s="618" t="s">
        <v>873</v>
      </c>
      <c r="CC99" s="619" t="s">
        <v>1104</v>
      </c>
      <c r="CD99" s="619">
        <v>31</v>
      </c>
      <c r="CE99" s="618" t="s">
        <v>919</v>
      </c>
      <c r="CF99" s="619" t="s">
        <v>1105</v>
      </c>
      <c r="CG99" s="619">
        <v>30</v>
      </c>
      <c r="CH99" s="616"/>
      <c r="CI99" s="616"/>
      <c r="CJ99" s="617"/>
      <c r="CK99" s="616"/>
      <c r="CL99" s="616"/>
      <c r="CM99" s="617"/>
      <c r="CN99" s="618" t="s">
        <v>1106</v>
      </c>
      <c r="CO99" s="619" t="s">
        <v>1107</v>
      </c>
      <c r="CP99" s="619">
        <v>10</v>
      </c>
      <c r="CQ99" s="616"/>
      <c r="CR99" s="616"/>
      <c r="CS99" s="617"/>
      <c r="CT99" s="616"/>
      <c r="CU99" s="616"/>
      <c r="CV99" s="617"/>
      <c r="CW99" s="618" t="s">
        <v>1108</v>
      </c>
      <c r="CX99" s="619" t="s">
        <v>1109</v>
      </c>
      <c r="CY99" s="619">
        <v>10</v>
      </c>
      <c r="CZ99" s="616"/>
      <c r="DA99" s="616"/>
      <c r="DB99" s="617"/>
      <c r="DC99" s="616"/>
      <c r="DD99" s="620"/>
    </row>
    <row r="100" spans="1:108" ht="25">
      <c r="A100" s="44"/>
      <c r="B100" s="82">
        <f>B99+1</f>
        <v>96</v>
      </c>
      <c r="C100" s="83" t="s">
        <v>615</v>
      </c>
      <c r="D100" s="270" t="s">
        <v>616</v>
      </c>
      <c r="E100" s="82" t="s">
        <v>608</v>
      </c>
      <c r="F100" s="84"/>
      <c r="G100" s="82" t="s">
        <v>617</v>
      </c>
      <c r="H100" s="82">
        <v>3</v>
      </c>
      <c r="I100" s="728">
        <f>SUM(H100:H101)</f>
        <v>6</v>
      </c>
      <c r="J100" s="271" t="s">
        <v>415</v>
      </c>
      <c r="K100" s="82" t="s">
        <v>618</v>
      </c>
      <c r="L100" s="82" t="s">
        <v>619</v>
      </c>
      <c r="M100" s="82" t="s">
        <v>192</v>
      </c>
      <c r="N100" s="82" t="str">
        <f>RIGHT(L100,4)</f>
        <v>2528</v>
      </c>
      <c r="O100" s="86">
        <f t="shared" si="9"/>
        <v>34</v>
      </c>
      <c r="P100" s="87"/>
      <c r="Q100" s="87"/>
      <c r="R100" s="87"/>
      <c r="S100" s="172" t="s">
        <v>620</v>
      </c>
      <c r="T100" s="91">
        <v>81.588793759512939</v>
      </c>
      <c r="U100" s="92">
        <v>94.468933185760733</v>
      </c>
      <c r="V100" s="92">
        <v>90.554531824681405</v>
      </c>
      <c r="W100" s="93">
        <v>90.87</v>
      </c>
      <c r="X100" s="94">
        <v>80.56</v>
      </c>
      <c r="Y100" s="92">
        <v>44.138698638701015</v>
      </c>
      <c r="Z100" s="95">
        <v>1.5785519125679306</v>
      </c>
      <c r="AA100" s="91">
        <v>14.079908675799087</v>
      </c>
      <c r="AB100" s="96">
        <v>0</v>
      </c>
      <c r="AC100" s="92">
        <v>1.95032635094111</v>
      </c>
      <c r="AD100" s="92">
        <v>0.09</v>
      </c>
      <c r="AE100" s="93">
        <v>11.61</v>
      </c>
      <c r="AF100" s="92">
        <v>50.317732115677316</v>
      </c>
      <c r="AG100" s="214">
        <v>98.246053430479677</v>
      </c>
      <c r="AH100" s="91">
        <v>0.66952054794520544</v>
      </c>
      <c r="AI100" s="92">
        <v>0.5320279295689132</v>
      </c>
      <c r="AJ100" s="92">
        <v>0.49711596842744299</v>
      </c>
      <c r="AK100" s="93">
        <v>1.01</v>
      </c>
      <c r="AL100" s="94">
        <v>0.67</v>
      </c>
      <c r="AM100" s="92">
        <v>0.63926940639269403</v>
      </c>
      <c r="AN100" s="95">
        <v>0</v>
      </c>
      <c r="AO100" s="91">
        <v>0</v>
      </c>
      <c r="AP100" s="92">
        <v>0</v>
      </c>
      <c r="AQ100" s="92">
        <v>0</v>
      </c>
      <c r="AR100" s="92">
        <v>0</v>
      </c>
      <c r="AS100" s="94">
        <v>0</v>
      </c>
      <c r="AT100" s="94">
        <v>0</v>
      </c>
      <c r="AU100" s="95">
        <v>0</v>
      </c>
      <c r="AV100" s="555"/>
      <c r="AW100" s="555"/>
      <c r="AX100" s="555"/>
      <c r="AY100" s="555"/>
      <c r="AZ100" s="555"/>
      <c r="BA100" s="272">
        <v>0</v>
      </c>
      <c r="BB100" s="92">
        <v>0</v>
      </c>
      <c r="BC100" s="92">
        <v>0</v>
      </c>
      <c r="BD100" s="92">
        <v>0</v>
      </c>
      <c r="BE100" s="92">
        <v>0</v>
      </c>
      <c r="BF100" s="92">
        <v>0</v>
      </c>
      <c r="BG100" s="95">
        <v>0</v>
      </c>
      <c r="BH100" s="105">
        <v>10.927050000000005</v>
      </c>
      <c r="BI100" s="107">
        <v>11.625350000000001</v>
      </c>
      <c r="BJ100" s="109">
        <v>12.256750000000004</v>
      </c>
      <c r="BK100" s="109">
        <v>7.2501999999999995</v>
      </c>
      <c r="BL100" s="107">
        <v>3.5065000000000004</v>
      </c>
      <c r="BM100" s="106">
        <v>2.641</v>
      </c>
      <c r="BN100" s="108">
        <v>0.39200000000000002</v>
      </c>
      <c r="BO100" s="105">
        <v>10.889542081797261</v>
      </c>
      <c r="BP100" s="107">
        <v>11.589221340749264</v>
      </c>
      <c r="BQ100" s="109">
        <v>12.196913512174595</v>
      </c>
      <c r="BR100" s="109">
        <v>7.1968776039348414</v>
      </c>
      <c r="BS100" s="107">
        <v>3.4722259791649721</v>
      </c>
      <c r="BT100" s="106">
        <v>2.6157180996042282</v>
      </c>
      <c r="BU100" s="108">
        <v>0.38338</v>
      </c>
      <c r="BV100" s="110" t="s">
        <v>621</v>
      </c>
      <c r="BW100" s="110" t="s">
        <v>339</v>
      </c>
      <c r="BX100" s="624" t="s">
        <v>616</v>
      </c>
      <c r="BY100" s="621"/>
      <c r="BZ100" s="609"/>
      <c r="CA100" s="606"/>
      <c r="CB100" s="609"/>
      <c r="CC100" s="609"/>
      <c r="CD100" s="606"/>
      <c r="CE100" s="622" t="s">
        <v>1110</v>
      </c>
      <c r="CF100" s="623" t="s">
        <v>1111</v>
      </c>
      <c r="CG100" s="623">
        <v>4</v>
      </c>
      <c r="CH100" s="609"/>
      <c r="CI100" s="609"/>
      <c r="CJ100" s="606"/>
      <c r="CK100" s="622" t="s">
        <v>1112</v>
      </c>
      <c r="CL100" s="623" t="s">
        <v>1113</v>
      </c>
      <c r="CM100" s="623">
        <v>7</v>
      </c>
      <c r="CN100" s="609"/>
      <c r="CO100" s="609"/>
      <c r="CP100" s="606"/>
      <c r="CQ100" s="622" t="s">
        <v>1114</v>
      </c>
      <c r="CR100" s="623" t="s">
        <v>1115</v>
      </c>
      <c r="CS100" s="623">
        <v>4</v>
      </c>
      <c r="CT100" s="609"/>
      <c r="CU100" s="609"/>
      <c r="CV100" s="606"/>
      <c r="CW100" s="622" t="s">
        <v>1116</v>
      </c>
      <c r="CX100" s="623" t="s">
        <v>1117</v>
      </c>
      <c r="CY100" s="623">
        <v>7</v>
      </c>
      <c r="CZ100" s="609"/>
      <c r="DA100" s="609"/>
      <c r="DB100" s="606"/>
      <c r="DC100" s="609"/>
      <c r="DD100" s="610"/>
    </row>
    <row r="101" spans="1:108" ht="26" thickBot="1">
      <c r="A101" s="44"/>
      <c r="B101" s="143">
        <f>B100+1</f>
        <v>97</v>
      </c>
      <c r="C101" s="144" t="s">
        <v>622</v>
      </c>
      <c r="D101" s="209" t="s">
        <v>623</v>
      </c>
      <c r="E101" s="143" t="s">
        <v>608</v>
      </c>
      <c r="F101" s="145"/>
      <c r="G101" s="143" t="s">
        <v>617</v>
      </c>
      <c r="H101" s="145">
        <v>3</v>
      </c>
      <c r="I101" s="730"/>
      <c r="J101" s="277" t="s">
        <v>415</v>
      </c>
      <c r="K101" s="143" t="s">
        <v>618</v>
      </c>
      <c r="L101" s="143" t="s">
        <v>619</v>
      </c>
      <c r="M101" s="143" t="s">
        <v>192</v>
      </c>
      <c r="N101" s="143" t="str">
        <f>RIGHT(L101,4)</f>
        <v>2528</v>
      </c>
      <c r="O101" s="147">
        <f t="shared" si="9"/>
        <v>34</v>
      </c>
      <c r="P101" s="148"/>
      <c r="Q101" s="148"/>
      <c r="R101" s="148"/>
      <c r="S101" s="180" t="s">
        <v>620</v>
      </c>
      <c r="T101" s="152">
        <v>79.76588026382548</v>
      </c>
      <c r="U101" s="153">
        <v>93.888434174812758</v>
      </c>
      <c r="V101" s="153">
        <v>87.196797262630497</v>
      </c>
      <c r="W101" s="154">
        <v>90.52</v>
      </c>
      <c r="X101" s="155">
        <v>88.71</v>
      </c>
      <c r="Y101" s="153">
        <v>87.776541215266704</v>
      </c>
      <c r="Z101" s="156">
        <v>86.803278771907813</v>
      </c>
      <c r="AA101" s="152">
        <v>14.082572298325719</v>
      </c>
      <c r="AB101" s="157">
        <v>0</v>
      </c>
      <c r="AC101" s="153">
        <v>5.3333712811171798</v>
      </c>
      <c r="AD101" s="153">
        <v>0.63</v>
      </c>
      <c r="AE101" s="154">
        <v>2.15</v>
      </c>
      <c r="AF101" s="153">
        <v>3.644406392694064</v>
      </c>
      <c r="AG101" s="183">
        <v>0</v>
      </c>
      <c r="AH101" s="152">
        <v>2.5220700152207001</v>
      </c>
      <c r="AI101" s="153">
        <v>1.1061778992106863</v>
      </c>
      <c r="AJ101" s="153">
        <v>0.84376897389192496</v>
      </c>
      <c r="AK101" s="154">
        <v>0.87</v>
      </c>
      <c r="AL101" s="155">
        <v>1.06</v>
      </c>
      <c r="AM101" s="153">
        <v>0.68302891933028897</v>
      </c>
      <c r="AN101" s="156">
        <v>3.5519125683060109</v>
      </c>
      <c r="AO101" s="152">
        <v>0</v>
      </c>
      <c r="AP101" s="153">
        <v>0</v>
      </c>
      <c r="AQ101" s="153">
        <v>0</v>
      </c>
      <c r="AR101" s="153">
        <v>0</v>
      </c>
      <c r="AS101" s="155">
        <v>0</v>
      </c>
      <c r="AT101" s="155">
        <v>0</v>
      </c>
      <c r="AU101" s="156">
        <v>0</v>
      </c>
      <c r="AV101" s="556"/>
      <c r="AW101" s="556"/>
      <c r="AX101" s="556"/>
      <c r="AY101" s="556"/>
      <c r="AZ101" s="556"/>
      <c r="BA101" s="278">
        <v>0</v>
      </c>
      <c r="BB101" s="153">
        <v>0</v>
      </c>
      <c r="BC101" s="153">
        <v>0</v>
      </c>
      <c r="BD101" s="153">
        <v>0</v>
      </c>
      <c r="BE101" s="153">
        <v>0</v>
      </c>
      <c r="BF101" s="153">
        <v>0</v>
      </c>
      <c r="BG101" s="156">
        <v>0</v>
      </c>
      <c r="BH101" s="166">
        <v>14.427549999999995</v>
      </c>
      <c r="BI101" s="168">
        <v>12.108449999999998</v>
      </c>
      <c r="BJ101" s="170">
        <v>10.868900000000002</v>
      </c>
      <c r="BK101" s="170">
        <v>6.8518500000000007</v>
      </c>
      <c r="BL101" s="168">
        <v>5.0531999999999995</v>
      </c>
      <c r="BM101" s="167">
        <v>6.5282500000000008</v>
      </c>
      <c r="BN101" s="169">
        <v>7.5523500000000006</v>
      </c>
      <c r="BO101" s="166">
        <v>14.375082918202736</v>
      </c>
      <c r="BP101" s="168">
        <v>12.069648659250735</v>
      </c>
      <c r="BQ101" s="170">
        <v>10.8197744878254</v>
      </c>
      <c r="BR101" s="170">
        <v>6.8013073960651589</v>
      </c>
      <c r="BS101" s="168">
        <v>4.9968790208350233</v>
      </c>
      <c r="BT101" s="167">
        <v>6.4759319003957732</v>
      </c>
      <c r="BU101" s="169">
        <v>7.4862827745664733</v>
      </c>
      <c r="BV101" s="171" t="s">
        <v>621</v>
      </c>
      <c r="BW101" s="171" t="s">
        <v>339</v>
      </c>
      <c r="BX101" s="604" t="s">
        <v>623</v>
      </c>
      <c r="BY101" s="633" t="s">
        <v>1118</v>
      </c>
      <c r="BZ101" s="619" t="s">
        <v>1119</v>
      </c>
      <c r="CA101" s="619">
        <v>10</v>
      </c>
      <c r="CB101" s="616"/>
      <c r="CC101" s="616"/>
      <c r="CD101" s="617"/>
      <c r="CE101" s="616"/>
      <c r="CF101" s="616"/>
      <c r="CG101" s="617"/>
      <c r="CH101" s="618" t="s">
        <v>1120</v>
      </c>
      <c r="CI101" s="619" t="s">
        <v>970</v>
      </c>
      <c r="CJ101" s="619">
        <v>4</v>
      </c>
      <c r="CK101" s="616"/>
      <c r="CL101" s="616"/>
      <c r="CM101" s="617"/>
      <c r="CN101" s="618" t="s">
        <v>981</v>
      </c>
      <c r="CO101" s="619" t="s">
        <v>1121</v>
      </c>
      <c r="CP101" s="619">
        <v>7</v>
      </c>
      <c r="CQ101" s="616"/>
      <c r="CR101" s="616"/>
      <c r="CS101" s="617"/>
      <c r="CT101" s="618" t="s">
        <v>1122</v>
      </c>
      <c r="CU101" s="619" t="s">
        <v>1123</v>
      </c>
      <c r="CV101" s="619">
        <v>4</v>
      </c>
      <c r="CW101" s="616"/>
      <c r="CX101" s="616"/>
      <c r="CY101" s="617"/>
      <c r="CZ101" s="616"/>
      <c r="DA101" s="616"/>
      <c r="DB101" s="617"/>
      <c r="DC101" s="616"/>
      <c r="DD101" s="620"/>
    </row>
    <row r="102" spans="1:108" ht="26" thickBot="1">
      <c r="A102" s="44"/>
      <c r="B102" s="54">
        <f>B101+1</f>
        <v>98</v>
      </c>
      <c r="C102" s="55" t="s">
        <v>624</v>
      </c>
      <c r="D102" s="285" t="s">
        <v>625</v>
      </c>
      <c r="E102" s="54" t="s">
        <v>608</v>
      </c>
      <c r="F102" s="56"/>
      <c r="G102" s="54" t="s">
        <v>626</v>
      </c>
      <c r="H102" s="56">
        <v>1.2749999999999999</v>
      </c>
      <c r="I102" s="54">
        <v>1.2749999999999999</v>
      </c>
      <c r="J102" s="286" t="s">
        <v>415</v>
      </c>
      <c r="K102" s="54" t="s">
        <v>516</v>
      </c>
      <c r="L102" s="57" t="s">
        <v>627</v>
      </c>
      <c r="M102" s="54" t="s">
        <v>192</v>
      </c>
      <c r="N102" s="57" t="str">
        <f t="shared" si="11"/>
        <v>2525</v>
      </c>
      <c r="O102" s="57">
        <f t="shared" si="9"/>
        <v>37</v>
      </c>
      <c r="P102" s="58"/>
      <c r="Q102" s="58"/>
      <c r="R102" s="58"/>
      <c r="S102" s="55" t="s">
        <v>628</v>
      </c>
      <c r="T102" s="62">
        <v>94.72735920852358</v>
      </c>
      <c r="U102" s="63">
        <v>96.363084182785599</v>
      </c>
      <c r="V102" s="63">
        <v>75.996318907468506</v>
      </c>
      <c r="W102" s="64">
        <v>89.39</v>
      </c>
      <c r="X102" s="65">
        <v>96.64</v>
      </c>
      <c r="Y102" s="63">
        <v>98.400875041619116</v>
      </c>
      <c r="Z102" s="66">
        <v>99.640823336464024</v>
      </c>
      <c r="AA102" s="67">
        <v>0</v>
      </c>
      <c r="AB102" s="67">
        <v>0</v>
      </c>
      <c r="AC102" s="63">
        <v>0</v>
      </c>
      <c r="AD102" s="63" t="s">
        <v>192</v>
      </c>
      <c r="AE102" s="64">
        <v>2.27</v>
      </c>
      <c r="AF102" s="63">
        <v>0</v>
      </c>
      <c r="AG102" s="68">
        <v>0</v>
      </c>
      <c r="AH102" s="62">
        <v>5.2726407914764097</v>
      </c>
      <c r="AI102" s="63">
        <v>3.6369156041287196</v>
      </c>
      <c r="AJ102" s="63">
        <v>24.003680935033401</v>
      </c>
      <c r="AK102" s="64">
        <v>10.61</v>
      </c>
      <c r="AL102" s="65">
        <v>1.0900000000000001</v>
      </c>
      <c r="AM102" s="63">
        <v>1.5991248097412483</v>
      </c>
      <c r="AN102" s="66">
        <v>0.35917577413479052</v>
      </c>
      <c r="AO102" s="62">
        <v>0</v>
      </c>
      <c r="AP102" s="63">
        <v>0</v>
      </c>
      <c r="AQ102" s="63">
        <v>0</v>
      </c>
      <c r="AR102" s="63">
        <v>0</v>
      </c>
      <c r="AS102" s="65">
        <v>0</v>
      </c>
      <c r="AT102" s="65">
        <v>0</v>
      </c>
      <c r="AU102" s="66">
        <v>0</v>
      </c>
      <c r="AV102" s="557"/>
      <c r="AW102" s="557"/>
      <c r="AX102" s="557"/>
      <c r="AY102" s="557"/>
      <c r="AZ102" s="557"/>
      <c r="BA102" s="289">
        <v>0</v>
      </c>
      <c r="BB102" s="63">
        <v>0</v>
      </c>
      <c r="BC102" s="63">
        <v>0</v>
      </c>
      <c r="BD102" s="63">
        <v>0</v>
      </c>
      <c r="BE102" s="63">
        <v>0</v>
      </c>
      <c r="BF102" s="63">
        <v>0</v>
      </c>
      <c r="BG102" s="66">
        <v>0</v>
      </c>
      <c r="BH102" s="75">
        <v>7.65</v>
      </c>
      <c r="BI102" s="77">
        <v>8.9144000000000023</v>
      </c>
      <c r="BJ102" s="79">
        <v>5.0432000000000006</v>
      </c>
      <c r="BK102" s="79">
        <v>7.4089000000000009</v>
      </c>
      <c r="BL102" s="77">
        <v>7.06</v>
      </c>
      <c r="BM102" s="76">
        <v>7.7993999999999994</v>
      </c>
      <c r="BN102" s="78">
        <v>4.5500999999999996</v>
      </c>
      <c r="BO102" s="75">
        <v>7.5362999999999998</v>
      </c>
      <c r="BP102" s="77">
        <v>8.8471999999999991</v>
      </c>
      <c r="BQ102" s="79">
        <v>4.9818699999999998</v>
      </c>
      <c r="BR102" s="79">
        <v>7.3366499999999997</v>
      </c>
      <c r="BS102" s="77">
        <v>6.99</v>
      </c>
      <c r="BT102" s="76">
        <v>7.7447999999999988</v>
      </c>
      <c r="BU102" s="78">
        <v>4.50657</v>
      </c>
      <c r="BV102" s="81" t="s">
        <v>519</v>
      </c>
      <c r="BW102" s="81" t="s">
        <v>196</v>
      </c>
      <c r="BX102" s="635" t="s">
        <v>625</v>
      </c>
      <c r="BY102" s="636"/>
      <c r="BZ102" s="637"/>
      <c r="CA102" s="638"/>
      <c r="CB102" s="639" t="s">
        <v>1124</v>
      </c>
      <c r="CC102" s="640" t="s">
        <v>1125</v>
      </c>
      <c r="CD102" s="640">
        <v>9</v>
      </c>
      <c r="CE102" s="637"/>
      <c r="CF102" s="637"/>
      <c r="CG102" s="638"/>
      <c r="CH102" s="637"/>
      <c r="CI102" s="637"/>
      <c r="CJ102" s="638"/>
      <c r="CK102" s="637"/>
      <c r="CL102" s="637"/>
      <c r="CM102" s="638"/>
      <c r="CN102" s="637"/>
      <c r="CO102" s="637"/>
      <c r="CP102" s="638"/>
      <c r="CQ102" s="639" t="s">
        <v>1126</v>
      </c>
      <c r="CR102" s="640" t="s">
        <v>1127</v>
      </c>
      <c r="CS102" s="640">
        <v>20</v>
      </c>
      <c r="CT102" s="637"/>
      <c r="CU102" s="637"/>
      <c r="CV102" s="638"/>
      <c r="CW102" s="637"/>
      <c r="CX102" s="637"/>
      <c r="CY102" s="638"/>
      <c r="CZ102" s="637"/>
      <c r="DA102" s="637"/>
      <c r="DB102" s="638"/>
      <c r="DC102" s="637"/>
      <c r="DD102" s="641"/>
    </row>
    <row r="103" spans="1:108" ht="22" thickBot="1">
      <c r="A103" s="44"/>
      <c r="B103" s="291">
        <f>B102+1</f>
        <v>99</v>
      </c>
      <c r="C103" s="292" t="s">
        <v>629</v>
      </c>
      <c r="D103" s="293" t="s">
        <v>630</v>
      </c>
      <c r="E103" s="54" t="s">
        <v>608</v>
      </c>
      <c r="F103" s="294"/>
      <c r="G103" s="291" t="s">
        <v>631</v>
      </c>
      <c r="H103" s="294">
        <v>8</v>
      </c>
      <c r="I103" s="291">
        <v>8</v>
      </c>
      <c r="J103" s="286" t="s">
        <v>415</v>
      </c>
      <c r="K103" s="291" t="s">
        <v>448</v>
      </c>
      <c r="L103" s="295" t="s">
        <v>632</v>
      </c>
      <c r="M103" s="291" t="s">
        <v>192</v>
      </c>
      <c r="N103" s="295" t="str">
        <f t="shared" si="11"/>
        <v>2557</v>
      </c>
      <c r="O103" s="291">
        <f t="shared" si="9"/>
        <v>5</v>
      </c>
      <c r="P103" s="296"/>
      <c r="Q103" s="296"/>
      <c r="R103" s="296"/>
      <c r="S103" s="292"/>
      <c r="T103" s="297"/>
      <c r="U103" s="298"/>
      <c r="V103" s="254"/>
      <c r="W103" s="254"/>
      <c r="X103" s="255"/>
      <c r="Y103" s="63">
        <v>73.930364535025475</v>
      </c>
      <c r="Z103" s="299">
        <v>94.231555194681007</v>
      </c>
      <c r="AA103" s="297"/>
      <c r="AB103" s="298"/>
      <c r="AC103" s="254"/>
      <c r="AD103" s="254"/>
      <c r="AE103" s="255"/>
      <c r="AF103" s="65">
        <v>14.173325722983252</v>
      </c>
      <c r="AG103" s="300">
        <v>0</v>
      </c>
      <c r="AH103" s="297"/>
      <c r="AI103" s="298"/>
      <c r="AJ103" s="254"/>
      <c r="AK103" s="255"/>
      <c r="AL103" s="301" t="s">
        <v>192</v>
      </c>
      <c r="AM103" s="63">
        <v>11.896308980213099</v>
      </c>
      <c r="AN103" s="299">
        <v>5.7684426229508112</v>
      </c>
      <c r="AO103" s="297"/>
      <c r="AP103" s="298"/>
      <c r="AQ103" s="63">
        <v>0</v>
      </c>
      <c r="AR103" s="63">
        <v>0</v>
      </c>
      <c r="AS103" s="65">
        <v>0</v>
      </c>
      <c r="AT103" s="65">
        <v>0</v>
      </c>
      <c r="AU103" s="66">
        <v>0</v>
      </c>
      <c r="AV103" s="558"/>
      <c r="AW103" s="558"/>
      <c r="AX103" s="558"/>
      <c r="AY103" s="558"/>
      <c r="AZ103" s="558"/>
      <c r="BA103" s="302"/>
      <c r="BB103" s="303" t="s">
        <v>192</v>
      </c>
      <c r="BC103" s="63">
        <v>0</v>
      </c>
      <c r="BD103" s="63">
        <v>0</v>
      </c>
      <c r="BE103" s="63">
        <v>0</v>
      </c>
      <c r="BF103" s="63">
        <v>0</v>
      </c>
      <c r="BG103" s="66">
        <v>0</v>
      </c>
      <c r="BH103" s="304"/>
      <c r="BI103" s="298"/>
      <c r="BJ103" s="254"/>
      <c r="BK103" s="254"/>
      <c r="BL103" s="253"/>
      <c r="BM103" s="64">
        <v>29.263397000000001</v>
      </c>
      <c r="BN103" s="299">
        <v>29.805030000000002</v>
      </c>
      <c r="BO103" s="304"/>
      <c r="BP103" s="298"/>
      <c r="BQ103" s="254"/>
      <c r="BR103" s="254"/>
      <c r="BS103" s="253"/>
      <c r="BT103" s="64">
        <v>28.856350000000003</v>
      </c>
      <c r="BU103" s="299">
        <v>29.336740000000006</v>
      </c>
      <c r="BV103" s="305" t="s">
        <v>594</v>
      </c>
      <c r="BW103" s="305" t="s">
        <v>206</v>
      </c>
      <c r="BX103" s="651" t="s">
        <v>630</v>
      </c>
      <c r="BY103" s="652"/>
      <c r="BZ103" s="653"/>
      <c r="CA103" s="654"/>
      <c r="CB103" s="653"/>
      <c r="CC103" s="653"/>
      <c r="CD103" s="654"/>
      <c r="CE103" s="653"/>
      <c r="CF103" s="653"/>
      <c r="CG103" s="654"/>
      <c r="CH103" s="653"/>
      <c r="CI103" s="653"/>
      <c r="CJ103" s="654"/>
      <c r="CK103" s="653"/>
      <c r="CL103" s="653"/>
      <c r="CM103" s="654"/>
      <c r="CN103" s="653"/>
      <c r="CO103" s="653"/>
      <c r="CP103" s="654"/>
      <c r="CQ103" s="653"/>
      <c r="CR103" s="653"/>
      <c r="CS103" s="654"/>
      <c r="CT103" s="653"/>
      <c r="CU103" s="653"/>
      <c r="CV103" s="654"/>
      <c r="CW103" s="653"/>
      <c r="CX103" s="653"/>
      <c r="CY103" s="654"/>
      <c r="CZ103" s="653"/>
      <c r="DA103" s="653"/>
      <c r="DB103" s="654"/>
      <c r="DC103" s="653"/>
      <c r="DD103" s="655"/>
    </row>
    <row r="104" spans="1:108" ht="26" thickBot="1">
      <c r="A104" s="44"/>
      <c r="B104" s="54">
        <f t="shared" si="10"/>
        <v>100</v>
      </c>
      <c r="C104" s="55" t="s">
        <v>633</v>
      </c>
      <c r="D104" s="306" t="s">
        <v>634</v>
      </c>
      <c r="E104" s="54" t="s">
        <v>608</v>
      </c>
      <c r="F104" s="56"/>
      <c r="G104" s="54" t="s">
        <v>635</v>
      </c>
      <c r="H104" s="54">
        <v>1.06</v>
      </c>
      <c r="I104" s="54">
        <v>1.06</v>
      </c>
      <c r="J104" s="286" t="s">
        <v>415</v>
      </c>
      <c r="K104" s="54" t="s">
        <v>636</v>
      </c>
      <c r="L104" s="57" t="s">
        <v>637</v>
      </c>
      <c r="M104" s="54" t="s">
        <v>192</v>
      </c>
      <c r="N104" s="57" t="str">
        <f t="shared" si="11"/>
        <v>2525</v>
      </c>
      <c r="O104" s="57">
        <f t="shared" si="9"/>
        <v>37</v>
      </c>
      <c r="P104" s="58"/>
      <c r="Q104" s="58"/>
      <c r="R104" s="58"/>
      <c r="S104" s="307" t="s">
        <v>638</v>
      </c>
      <c r="T104" s="62">
        <v>84.732648760805276</v>
      </c>
      <c r="U104" s="63">
        <v>89.544023895368809</v>
      </c>
      <c r="V104" s="63">
        <v>84.476063202358304</v>
      </c>
      <c r="W104" s="64">
        <v>85.12</v>
      </c>
      <c r="X104" s="65">
        <v>84.31</v>
      </c>
      <c r="Y104" s="63">
        <v>81.340031776966299</v>
      </c>
      <c r="Z104" s="66">
        <v>95.246933542902127</v>
      </c>
      <c r="AA104" s="62">
        <v>0.83523592085235843</v>
      </c>
      <c r="AB104" s="67">
        <v>0</v>
      </c>
      <c r="AC104" s="67">
        <v>0</v>
      </c>
      <c r="AD104" s="67">
        <v>1.44</v>
      </c>
      <c r="AE104" s="287">
        <v>0</v>
      </c>
      <c r="AF104" s="67">
        <v>3.8755707762557079</v>
      </c>
      <c r="AG104" s="288">
        <v>0</v>
      </c>
      <c r="AH104" s="62">
        <v>7.4200913242009128E-2</v>
      </c>
      <c r="AI104" s="63">
        <v>4.0983606557377046E-2</v>
      </c>
      <c r="AJ104" s="63">
        <v>0.11384335154826999</v>
      </c>
      <c r="AK104" s="64">
        <v>0.08</v>
      </c>
      <c r="AL104" s="65">
        <v>2.3199999999999998</v>
      </c>
      <c r="AM104" s="63">
        <v>1.58675799086758</v>
      </c>
      <c r="AN104" s="66">
        <v>0</v>
      </c>
      <c r="AO104" s="62">
        <v>0</v>
      </c>
      <c r="AP104" s="63">
        <v>0</v>
      </c>
      <c r="AQ104" s="63">
        <v>0</v>
      </c>
      <c r="AR104" s="63">
        <v>0</v>
      </c>
      <c r="AS104" s="65">
        <v>0</v>
      </c>
      <c r="AT104" s="65">
        <v>0</v>
      </c>
      <c r="AU104" s="66">
        <v>0</v>
      </c>
      <c r="AV104" s="557"/>
      <c r="AW104" s="557"/>
      <c r="AX104" s="557"/>
      <c r="AY104" s="557"/>
      <c r="AZ104" s="557"/>
      <c r="BA104" s="289">
        <v>0</v>
      </c>
      <c r="BB104" s="63">
        <v>0</v>
      </c>
      <c r="BC104" s="63">
        <v>0</v>
      </c>
      <c r="BD104" s="63">
        <v>0</v>
      </c>
      <c r="BE104" s="63">
        <v>0</v>
      </c>
      <c r="BF104" s="63">
        <v>0</v>
      </c>
      <c r="BG104" s="66">
        <v>0</v>
      </c>
      <c r="BH104" s="75">
        <v>2.6620999999999988</v>
      </c>
      <c r="BI104" s="77">
        <v>4.6966300000000034</v>
      </c>
      <c r="BJ104" s="79">
        <v>3.7308599999999972</v>
      </c>
      <c r="BK104" s="79">
        <v>3.5582000000000003</v>
      </c>
      <c r="BL104" s="77">
        <v>3.28</v>
      </c>
      <c r="BM104" s="76">
        <v>2.1261999999999999</v>
      </c>
      <c r="BN104" s="78">
        <v>3.0014999999999996</v>
      </c>
      <c r="BO104" s="75">
        <v>2.6197950000000008</v>
      </c>
      <c r="BP104" s="77">
        <v>4.6539450000000029</v>
      </c>
      <c r="BQ104" s="79">
        <v>3.6867854999999983</v>
      </c>
      <c r="BR104" s="79">
        <v>3.5086625000000007</v>
      </c>
      <c r="BS104" s="77">
        <v>3.25</v>
      </c>
      <c r="BT104" s="76">
        <v>2.0885344999999993</v>
      </c>
      <c r="BU104" s="78">
        <v>2.962705000000001</v>
      </c>
      <c r="BV104" s="81" t="s">
        <v>555</v>
      </c>
      <c r="BW104" s="81" t="s">
        <v>339</v>
      </c>
      <c r="BX104" s="656" t="s">
        <v>634</v>
      </c>
      <c r="BY104" s="636"/>
      <c r="BZ104" s="637"/>
      <c r="CA104" s="638"/>
      <c r="CB104" s="637"/>
      <c r="CC104" s="637"/>
      <c r="CD104" s="638"/>
      <c r="CE104" s="637"/>
      <c r="CF104" s="637"/>
      <c r="CG104" s="638"/>
      <c r="CH104" s="639" t="s">
        <v>1128</v>
      </c>
      <c r="CI104" s="640" t="s">
        <v>1129</v>
      </c>
      <c r="CJ104" s="640">
        <v>3</v>
      </c>
      <c r="CK104" s="637"/>
      <c r="CL104" s="637"/>
      <c r="CM104" s="638"/>
      <c r="CN104" s="637"/>
      <c r="CO104" s="637"/>
      <c r="CP104" s="638"/>
      <c r="CQ104" s="637"/>
      <c r="CR104" s="637"/>
      <c r="CS104" s="638"/>
      <c r="CT104" s="639" t="s">
        <v>1130</v>
      </c>
      <c r="CU104" s="640" t="s">
        <v>1131</v>
      </c>
      <c r="CV104" s="640">
        <v>7</v>
      </c>
      <c r="CW104" s="637"/>
      <c r="CX104" s="637"/>
      <c r="CY104" s="638"/>
      <c r="CZ104" s="637"/>
      <c r="DA104" s="637"/>
      <c r="DB104" s="638"/>
      <c r="DC104" s="637"/>
      <c r="DD104" s="641"/>
    </row>
    <row r="105" spans="1:108" ht="21">
      <c r="A105" s="44"/>
      <c r="B105" s="82">
        <f t="shared" si="10"/>
        <v>101</v>
      </c>
      <c r="C105" s="172" t="s">
        <v>639</v>
      </c>
      <c r="D105" s="279" t="s">
        <v>640</v>
      </c>
      <c r="E105" s="82" t="s">
        <v>608</v>
      </c>
      <c r="F105" s="84"/>
      <c r="G105" s="82" t="s">
        <v>641</v>
      </c>
      <c r="H105" s="84">
        <v>0.09</v>
      </c>
      <c r="I105" s="728">
        <f>SUM(H105:H107)</f>
        <v>0.19999999999999998</v>
      </c>
      <c r="J105" s="271" t="s">
        <v>415</v>
      </c>
      <c r="K105" s="82" t="s">
        <v>416</v>
      </c>
      <c r="L105" s="86" t="s">
        <v>642</v>
      </c>
      <c r="M105" s="82" t="s">
        <v>192</v>
      </c>
      <c r="N105" s="86" t="str">
        <f t="shared" si="11"/>
        <v>2526</v>
      </c>
      <c r="O105" s="86">
        <f t="shared" si="9"/>
        <v>36</v>
      </c>
      <c r="P105" s="87"/>
      <c r="Q105" s="87"/>
      <c r="R105" s="87"/>
      <c r="S105" s="172" t="s">
        <v>643</v>
      </c>
      <c r="T105" s="91">
        <v>81.591831557584982</v>
      </c>
      <c r="U105" s="92">
        <v>87.665541739696408</v>
      </c>
      <c r="V105" s="92">
        <v>86.889862032753101</v>
      </c>
      <c r="W105" s="93">
        <v>80.150000000000006</v>
      </c>
      <c r="X105" s="94">
        <v>61.6</v>
      </c>
      <c r="Y105" s="92">
        <v>26.066928753981077</v>
      </c>
      <c r="Z105" s="95">
        <v>40.014672936179124</v>
      </c>
      <c r="AA105" s="96">
        <v>0</v>
      </c>
      <c r="AB105" s="92">
        <v>0.55536581663630813</v>
      </c>
      <c r="AC105" s="92">
        <v>0</v>
      </c>
      <c r="AD105" s="92" t="s">
        <v>192</v>
      </c>
      <c r="AE105" s="175">
        <v>0</v>
      </c>
      <c r="AF105" s="92">
        <v>0</v>
      </c>
      <c r="AG105" s="176">
        <v>0</v>
      </c>
      <c r="AH105" s="91">
        <v>3.8812785388127886E-2</v>
      </c>
      <c r="AI105" s="92">
        <v>1.0568457802064355</v>
      </c>
      <c r="AJ105" s="92">
        <v>0.22825591985428101</v>
      </c>
      <c r="AK105" s="93">
        <v>0.03</v>
      </c>
      <c r="AL105" s="94">
        <v>12.71</v>
      </c>
      <c r="AM105" s="92">
        <v>63.491248097412488</v>
      </c>
      <c r="AN105" s="95">
        <v>22.153916211293257</v>
      </c>
      <c r="AO105" s="91">
        <v>0</v>
      </c>
      <c r="AP105" s="92">
        <v>0</v>
      </c>
      <c r="AQ105" s="92">
        <v>0</v>
      </c>
      <c r="AR105" s="92">
        <v>0</v>
      </c>
      <c r="AS105" s="94">
        <v>0</v>
      </c>
      <c r="AT105" s="94">
        <v>0</v>
      </c>
      <c r="AU105" s="95">
        <v>0</v>
      </c>
      <c r="AV105" s="555"/>
      <c r="AW105" s="555"/>
      <c r="AX105" s="555"/>
      <c r="AY105" s="555"/>
      <c r="AZ105" s="555"/>
      <c r="BA105" s="272">
        <v>0</v>
      </c>
      <c r="BB105" s="92">
        <v>0</v>
      </c>
      <c r="BC105" s="92">
        <v>0</v>
      </c>
      <c r="BD105" s="92">
        <v>0</v>
      </c>
      <c r="BE105" s="92">
        <v>0</v>
      </c>
      <c r="BF105" s="92">
        <v>0</v>
      </c>
      <c r="BG105" s="95">
        <v>0</v>
      </c>
      <c r="BH105" s="105">
        <v>0.59363999999999995</v>
      </c>
      <c r="BI105" s="107">
        <v>0.68636000000000008</v>
      </c>
      <c r="BJ105" s="109">
        <v>0.61083999999999994</v>
      </c>
      <c r="BK105" s="109">
        <v>0.22484000000000001</v>
      </c>
      <c r="BL105" s="107">
        <v>0.24456000000000003</v>
      </c>
      <c r="BM105" s="106">
        <v>0.10456</v>
      </c>
      <c r="BN105" s="108">
        <v>9.7360000000000002E-2</v>
      </c>
      <c r="BO105" s="105">
        <v>0.56425999999999998</v>
      </c>
      <c r="BP105" s="107">
        <v>0.65309700000000004</v>
      </c>
      <c r="BQ105" s="109">
        <v>0.59815200000000002</v>
      </c>
      <c r="BR105" s="109">
        <v>0.21880339999999998</v>
      </c>
      <c r="BS105" s="107">
        <v>0.2381115</v>
      </c>
      <c r="BT105" s="106">
        <v>0.104156</v>
      </c>
      <c r="BU105" s="108">
        <v>9.5056200000000007E-2</v>
      </c>
      <c r="BV105" s="110" t="s">
        <v>612</v>
      </c>
      <c r="BW105" s="110" t="s">
        <v>206</v>
      </c>
      <c r="BX105" s="282" t="s">
        <v>640</v>
      </c>
      <c r="BY105" s="642"/>
      <c r="BZ105" s="643"/>
      <c r="CA105" s="644"/>
      <c r="CB105" s="643"/>
      <c r="CC105" s="643"/>
      <c r="CD105" s="644"/>
      <c r="CE105" s="643"/>
      <c r="CF105" s="643"/>
      <c r="CG105" s="644"/>
      <c r="CH105" s="643"/>
      <c r="CI105" s="643"/>
      <c r="CJ105" s="644"/>
      <c r="CK105" s="643"/>
      <c r="CL105" s="643"/>
      <c r="CM105" s="644"/>
      <c r="CN105" s="643"/>
      <c r="CO105" s="643"/>
      <c r="CP105" s="644"/>
      <c r="CQ105" s="643"/>
      <c r="CR105" s="643"/>
      <c r="CS105" s="644"/>
      <c r="CT105" s="643"/>
      <c r="CU105" s="643"/>
      <c r="CV105" s="644"/>
      <c r="CW105" s="643"/>
      <c r="CX105" s="643"/>
      <c r="CY105" s="644"/>
      <c r="CZ105" s="643"/>
      <c r="DA105" s="643"/>
      <c r="DB105" s="644"/>
      <c r="DC105" s="643"/>
      <c r="DD105" s="645"/>
    </row>
    <row r="106" spans="1:108" ht="21">
      <c r="A106" s="44"/>
      <c r="B106" s="111">
        <f t="shared" si="10"/>
        <v>102</v>
      </c>
      <c r="C106" s="177" t="s">
        <v>644</v>
      </c>
      <c r="D106" s="232" t="s">
        <v>645</v>
      </c>
      <c r="E106" s="111" t="s">
        <v>608</v>
      </c>
      <c r="F106" s="113"/>
      <c r="G106" s="111" t="s">
        <v>641</v>
      </c>
      <c r="H106" s="113">
        <v>0.09</v>
      </c>
      <c r="I106" s="729"/>
      <c r="J106" s="274" t="s">
        <v>415</v>
      </c>
      <c r="K106" s="111" t="s">
        <v>416</v>
      </c>
      <c r="L106" s="115" t="s">
        <v>642</v>
      </c>
      <c r="M106" s="111" t="s">
        <v>192</v>
      </c>
      <c r="N106" s="115" t="str">
        <f t="shared" si="11"/>
        <v>2526</v>
      </c>
      <c r="O106" s="115">
        <f t="shared" si="9"/>
        <v>36</v>
      </c>
      <c r="P106" s="116"/>
      <c r="Q106" s="116"/>
      <c r="R106" s="116"/>
      <c r="S106" s="177" t="s">
        <v>643</v>
      </c>
      <c r="T106" s="120">
        <v>78.368953999661755</v>
      </c>
      <c r="U106" s="121">
        <v>88.588726778538046</v>
      </c>
      <c r="V106" s="121">
        <v>44.726713570861399</v>
      </c>
      <c r="W106" s="122">
        <v>73.069999999999993</v>
      </c>
      <c r="X106" s="123">
        <v>70.08</v>
      </c>
      <c r="Y106" s="121">
        <v>65.091662147866501</v>
      </c>
      <c r="Z106" s="124">
        <v>62.005223508741018</v>
      </c>
      <c r="AA106" s="125">
        <v>0</v>
      </c>
      <c r="AB106" s="121">
        <v>0.54682756527018783</v>
      </c>
      <c r="AC106" s="121">
        <v>0</v>
      </c>
      <c r="AD106" s="121" t="s">
        <v>192</v>
      </c>
      <c r="AE106" s="122">
        <v>0.57999999999999996</v>
      </c>
      <c r="AF106" s="121">
        <v>0</v>
      </c>
      <c r="AG106" s="140">
        <v>0</v>
      </c>
      <c r="AH106" s="120">
        <v>4.3759512937595092E-3</v>
      </c>
      <c r="AI106" s="121">
        <v>1.0568457802064355</v>
      </c>
      <c r="AJ106" s="121">
        <v>48.2276487553127</v>
      </c>
      <c r="AK106" s="122">
        <v>8.0299999999999994</v>
      </c>
      <c r="AL106" s="123">
        <v>9.06</v>
      </c>
      <c r="AM106" s="121">
        <v>7.1445966514459576</v>
      </c>
      <c r="AN106" s="124">
        <v>1.52455221615058</v>
      </c>
      <c r="AO106" s="120">
        <v>0</v>
      </c>
      <c r="AP106" s="121">
        <v>0</v>
      </c>
      <c r="AQ106" s="121">
        <v>0</v>
      </c>
      <c r="AR106" s="121">
        <v>0</v>
      </c>
      <c r="AS106" s="123">
        <v>0</v>
      </c>
      <c r="AT106" s="123">
        <v>0</v>
      </c>
      <c r="AU106" s="124">
        <v>0</v>
      </c>
      <c r="AV106" s="549"/>
      <c r="AW106" s="549"/>
      <c r="AX106" s="549"/>
      <c r="AY106" s="549"/>
      <c r="AZ106" s="549"/>
      <c r="BA106" s="276">
        <v>0</v>
      </c>
      <c r="BB106" s="121">
        <v>0</v>
      </c>
      <c r="BC106" s="121">
        <v>0</v>
      </c>
      <c r="BD106" s="121">
        <v>0</v>
      </c>
      <c r="BE106" s="121">
        <v>0</v>
      </c>
      <c r="BF106" s="121">
        <v>0</v>
      </c>
      <c r="BG106" s="124">
        <v>0</v>
      </c>
      <c r="BH106" s="134">
        <v>0.51735999999999993</v>
      </c>
      <c r="BI106" s="136">
        <v>0.53071999999999997</v>
      </c>
      <c r="BJ106" s="138">
        <v>0.21324000000000001</v>
      </c>
      <c r="BK106" s="138">
        <v>0.48259999999999997</v>
      </c>
      <c r="BL106" s="136">
        <v>0.50452000000000008</v>
      </c>
      <c r="BM106" s="135">
        <v>0.48332000000000003</v>
      </c>
      <c r="BN106" s="137">
        <v>0.44923999999999997</v>
      </c>
      <c r="BO106" s="134">
        <v>0.49346999999999996</v>
      </c>
      <c r="BP106" s="136">
        <v>0.51123799999999997</v>
      </c>
      <c r="BQ106" s="138">
        <v>0.20705570000000001</v>
      </c>
      <c r="BR106" s="138">
        <v>0.46580489999999997</v>
      </c>
      <c r="BS106" s="136">
        <v>0.48935050000000002</v>
      </c>
      <c r="BT106" s="135">
        <v>0.46876150000000005</v>
      </c>
      <c r="BU106" s="137">
        <v>0.3927830000000001</v>
      </c>
      <c r="BV106" s="139" t="s">
        <v>612</v>
      </c>
      <c r="BW106" s="139" t="s">
        <v>206</v>
      </c>
      <c r="BX106" s="273" t="s">
        <v>645</v>
      </c>
      <c r="BY106" s="657"/>
      <c r="BZ106" s="570"/>
      <c r="CA106" s="658"/>
      <c r="CB106" s="570"/>
      <c r="CC106" s="570"/>
      <c r="CD106" s="658"/>
      <c r="CE106" s="570"/>
      <c r="CF106" s="570"/>
      <c r="CG106" s="658"/>
      <c r="CH106" s="570"/>
      <c r="CI106" s="570"/>
      <c r="CJ106" s="658"/>
      <c r="CK106" s="570"/>
      <c r="CL106" s="570"/>
      <c r="CM106" s="658"/>
      <c r="CN106" s="570"/>
      <c r="CO106" s="570"/>
      <c r="CP106" s="658"/>
      <c r="CQ106" s="570"/>
      <c r="CR106" s="570"/>
      <c r="CS106" s="658"/>
      <c r="CT106" s="570"/>
      <c r="CU106" s="570"/>
      <c r="CV106" s="658"/>
      <c r="CW106" s="570"/>
      <c r="CX106" s="570"/>
      <c r="CY106" s="658"/>
      <c r="CZ106" s="570"/>
      <c r="DA106" s="570"/>
      <c r="DB106" s="658"/>
      <c r="DC106" s="570"/>
      <c r="DD106" s="659"/>
    </row>
    <row r="107" spans="1:108" ht="22" thickBot="1">
      <c r="A107" s="44"/>
      <c r="B107" s="143">
        <f t="shared" si="10"/>
        <v>103</v>
      </c>
      <c r="C107" s="180" t="s">
        <v>646</v>
      </c>
      <c r="D107" s="234" t="s">
        <v>647</v>
      </c>
      <c r="E107" s="143" t="s">
        <v>608</v>
      </c>
      <c r="F107" s="145"/>
      <c r="G107" s="143" t="s">
        <v>648</v>
      </c>
      <c r="H107" s="145">
        <v>0.02</v>
      </c>
      <c r="I107" s="730"/>
      <c r="J107" s="277" t="s">
        <v>415</v>
      </c>
      <c r="K107" s="143" t="s">
        <v>416</v>
      </c>
      <c r="L107" s="147" t="s">
        <v>649</v>
      </c>
      <c r="M107" s="143" t="s">
        <v>192</v>
      </c>
      <c r="N107" s="147" t="str">
        <f t="shared" si="11"/>
        <v>2546</v>
      </c>
      <c r="O107" s="147">
        <f t="shared" si="9"/>
        <v>16</v>
      </c>
      <c r="P107" s="148"/>
      <c r="Q107" s="148"/>
      <c r="R107" s="148"/>
      <c r="S107" s="180" t="s">
        <v>643</v>
      </c>
      <c r="T107" s="152">
        <v>84.109630136986297</v>
      </c>
      <c r="U107" s="153">
        <v>82.819777030074093</v>
      </c>
      <c r="V107" s="153">
        <v>97.818003753495304</v>
      </c>
      <c r="W107" s="154">
        <v>97.95</v>
      </c>
      <c r="X107" s="155">
        <v>95</v>
      </c>
      <c r="Y107" s="153">
        <v>85.273972331007883</v>
      </c>
      <c r="Z107" s="156">
        <v>62.024134943394053</v>
      </c>
      <c r="AA107" s="157">
        <v>0</v>
      </c>
      <c r="AB107" s="153">
        <v>2.7830904675166974</v>
      </c>
      <c r="AC107" s="157">
        <v>0</v>
      </c>
      <c r="AD107" s="157" t="s">
        <v>192</v>
      </c>
      <c r="AE107" s="281">
        <v>0</v>
      </c>
      <c r="AF107" s="157">
        <v>0</v>
      </c>
      <c r="AG107" s="235">
        <v>0</v>
      </c>
      <c r="AH107" s="152">
        <v>0</v>
      </c>
      <c r="AI107" s="153">
        <v>1.3993245294474794</v>
      </c>
      <c r="AJ107" s="153">
        <v>2.18199757134184</v>
      </c>
      <c r="AK107" s="154">
        <v>0</v>
      </c>
      <c r="AL107" s="155">
        <v>0</v>
      </c>
      <c r="AM107" s="153">
        <v>0</v>
      </c>
      <c r="AN107" s="156">
        <v>23.311323618700673</v>
      </c>
      <c r="AO107" s="152">
        <v>0</v>
      </c>
      <c r="AP107" s="153">
        <v>0</v>
      </c>
      <c r="AQ107" s="153">
        <v>0</v>
      </c>
      <c r="AR107" s="153">
        <v>0</v>
      </c>
      <c r="AS107" s="155">
        <v>0</v>
      </c>
      <c r="AT107" s="155">
        <v>0</v>
      </c>
      <c r="AU107" s="156">
        <v>0</v>
      </c>
      <c r="AV107" s="556"/>
      <c r="AW107" s="556"/>
      <c r="AX107" s="556"/>
      <c r="AY107" s="556"/>
      <c r="AZ107" s="556"/>
      <c r="BA107" s="278">
        <v>0</v>
      </c>
      <c r="BB107" s="153">
        <v>0</v>
      </c>
      <c r="BC107" s="153">
        <v>0</v>
      </c>
      <c r="BD107" s="153">
        <v>0</v>
      </c>
      <c r="BE107" s="153">
        <v>0</v>
      </c>
      <c r="BF107" s="153">
        <v>0</v>
      </c>
      <c r="BG107" s="156">
        <v>0</v>
      </c>
      <c r="BH107" s="166">
        <v>8.3096000000000003E-2</v>
      </c>
      <c r="BI107" s="168">
        <v>9.2143000000000003E-2</v>
      </c>
      <c r="BJ107" s="170">
        <v>6.7752000000000007E-2</v>
      </c>
      <c r="BK107" s="170">
        <v>6.5422000000000008E-2</v>
      </c>
      <c r="BL107" s="168">
        <v>1.6509000000000003E-2</v>
      </c>
      <c r="BM107" s="167">
        <v>5.5767000000000004E-2</v>
      </c>
      <c r="BN107" s="169">
        <v>1.8238999999999995E-2</v>
      </c>
      <c r="BO107" s="166">
        <v>8.0360000000000001E-2</v>
      </c>
      <c r="BP107" s="168">
        <v>8.9458999999999997E-2</v>
      </c>
      <c r="BQ107" s="170">
        <v>6.6460400000000003E-2</v>
      </c>
      <c r="BR107" s="170">
        <v>6.3803799999999994E-2</v>
      </c>
      <c r="BS107" s="168">
        <v>1.6361000000000001E-2</v>
      </c>
      <c r="BT107" s="167">
        <v>5.4801700000000002E-2</v>
      </c>
      <c r="BU107" s="169">
        <v>1.7974E-2</v>
      </c>
      <c r="BV107" s="171" t="s">
        <v>612</v>
      </c>
      <c r="BW107" s="171" t="s">
        <v>206</v>
      </c>
      <c r="BX107" s="280" t="s">
        <v>647</v>
      </c>
      <c r="BY107" s="646"/>
      <c r="BZ107" s="647"/>
      <c r="CA107" s="648"/>
      <c r="CB107" s="647"/>
      <c r="CC107" s="647"/>
      <c r="CD107" s="648"/>
      <c r="CE107" s="647"/>
      <c r="CF107" s="647"/>
      <c r="CG107" s="648"/>
      <c r="CH107" s="647"/>
      <c r="CI107" s="647"/>
      <c r="CJ107" s="648"/>
      <c r="CK107" s="647"/>
      <c r="CL107" s="647"/>
      <c r="CM107" s="648"/>
      <c r="CN107" s="647"/>
      <c r="CO107" s="647"/>
      <c r="CP107" s="648"/>
      <c r="CQ107" s="647"/>
      <c r="CR107" s="647"/>
      <c r="CS107" s="648"/>
      <c r="CT107" s="647"/>
      <c r="CU107" s="647"/>
      <c r="CV107" s="648"/>
      <c r="CW107" s="647"/>
      <c r="CX107" s="647"/>
      <c r="CY107" s="648"/>
      <c r="CZ107" s="647"/>
      <c r="DA107" s="647"/>
      <c r="DB107" s="648"/>
      <c r="DC107" s="647"/>
      <c r="DD107" s="649"/>
    </row>
    <row r="108" spans="1:108" ht="21">
      <c r="A108" s="44"/>
      <c r="B108" s="82">
        <f t="shared" si="10"/>
        <v>104</v>
      </c>
      <c r="C108" s="172" t="s">
        <v>650</v>
      </c>
      <c r="D108" s="279" t="s">
        <v>651</v>
      </c>
      <c r="E108" s="82" t="s">
        <v>608</v>
      </c>
      <c r="F108" s="84"/>
      <c r="G108" s="82" t="s">
        <v>652</v>
      </c>
      <c r="H108" s="82">
        <v>5.6000000000000001E-2</v>
      </c>
      <c r="I108" s="728">
        <f>SUM(H108:H110)</f>
        <v>0.1245</v>
      </c>
      <c r="J108" s="271" t="s">
        <v>415</v>
      </c>
      <c r="K108" s="82" t="s">
        <v>416</v>
      </c>
      <c r="L108" s="86" t="s">
        <v>653</v>
      </c>
      <c r="M108" s="82" t="s">
        <v>192</v>
      </c>
      <c r="N108" s="86" t="str">
        <f t="shared" si="11"/>
        <v>2524</v>
      </c>
      <c r="O108" s="86">
        <f t="shared" si="9"/>
        <v>38</v>
      </c>
      <c r="P108" s="87"/>
      <c r="Q108" s="87"/>
      <c r="R108" s="87"/>
      <c r="S108" s="172" t="s">
        <v>654</v>
      </c>
      <c r="T108" s="91">
        <v>77.4682543265817</v>
      </c>
      <c r="U108" s="92">
        <v>63.569958314838537</v>
      </c>
      <c r="V108" s="92">
        <v>65.948843676815002</v>
      </c>
      <c r="W108" s="93">
        <v>64.930000000000007</v>
      </c>
      <c r="X108" s="94">
        <v>42.61</v>
      </c>
      <c r="Y108" s="92">
        <v>23.73450749018421</v>
      </c>
      <c r="Z108" s="95">
        <v>19.722954161676526</v>
      </c>
      <c r="AA108" s="91">
        <v>8.9421613394216101E-2</v>
      </c>
      <c r="AB108" s="96">
        <v>0</v>
      </c>
      <c r="AC108" s="96">
        <v>0</v>
      </c>
      <c r="AD108" s="96" t="s">
        <v>192</v>
      </c>
      <c r="AE108" s="93">
        <v>0.9</v>
      </c>
      <c r="AF108" s="96">
        <v>1.8949771689497716</v>
      </c>
      <c r="AG108" s="214">
        <v>0</v>
      </c>
      <c r="AH108" s="91">
        <v>14.447108066971079</v>
      </c>
      <c r="AI108" s="92">
        <v>20.630312689738915</v>
      </c>
      <c r="AJ108" s="92">
        <v>20.190118397085602</v>
      </c>
      <c r="AK108" s="93" t="s">
        <v>192</v>
      </c>
      <c r="AL108" s="94">
        <v>4.08</v>
      </c>
      <c r="AM108" s="92">
        <v>0</v>
      </c>
      <c r="AN108" s="95">
        <v>0.26183970856102001</v>
      </c>
      <c r="AO108" s="91">
        <v>0</v>
      </c>
      <c r="AP108" s="92">
        <v>0</v>
      </c>
      <c r="AQ108" s="92">
        <v>0</v>
      </c>
      <c r="AR108" s="92">
        <v>0</v>
      </c>
      <c r="AS108" s="94">
        <v>0</v>
      </c>
      <c r="AT108" s="94">
        <v>0</v>
      </c>
      <c r="AU108" s="95">
        <v>0</v>
      </c>
      <c r="AV108" s="555"/>
      <c r="AW108" s="555"/>
      <c r="AX108" s="555"/>
      <c r="AY108" s="555"/>
      <c r="AZ108" s="555"/>
      <c r="BA108" s="272">
        <v>0</v>
      </c>
      <c r="BB108" s="92">
        <v>0</v>
      </c>
      <c r="BC108" s="92">
        <v>0</v>
      </c>
      <c r="BD108" s="92">
        <v>0</v>
      </c>
      <c r="BE108" s="92">
        <v>0</v>
      </c>
      <c r="BF108" s="92">
        <v>0</v>
      </c>
      <c r="BG108" s="95">
        <v>0</v>
      </c>
      <c r="BH108" s="105">
        <v>0.36386599999999997</v>
      </c>
      <c r="BI108" s="107">
        <v>0.2927419</v>
      </c>
      <c r="BJ108" s="109">
        <v>0</v>
      </c>
      <c r="BK108" s="109">
        <v>5.1116000000000002E-2</v>
      </c>
      <c r="BL108" s="107">
        <v>0.123751</v>
      </c>
      <c r="BM108" s="106">
        <v>4.8108000000000005E-2</v>
      </c>
      <c r="BN108" s="108">
        <v>2.2247300000000001E-2</v>
      </c>
      <c r="BO108" s="105">
        <v>0.36386599999999997</v>
      </c>
      <c r="BP108" s="107">
        <v>0.2927419</v>
      </c>
      <c r="BQ108" s="109">
        <v>0</v>
      </c>
      <c r="BR108" s="109">
        <v>5.1116000000000002E-2</v>
      </c>
      <c r="BS108" s="107">
        <v>0.123751</v>
      </c>
      <c r="BT108" s="106">
        <v>4.8108000000000005E-2</v>
      </c>
      <c r="BU108" s="108">
        <v>2.2247300000000001E-2</v>
      </c>
      <c r="BV108" s="110" t="s">
        <v>612</v>
      </c>
      <c r="BW108" s="110" t="s">
        <v>206</v>
      </c>
      <c r="BX108" s="282" t="s">
        <v>651</v>
      </c>
      <c r="BY108" s="642"/>
      <c r="BZ108" s="643"/>
      <c r="CA108" s="644"/>
      <c r="CB108" s="643"/>
      <c r="CC108" s="643"/>
      <c r="CD108" s="644"/>
      <c r="CE108" s="643"/>
      <c r="CF108" s="643"/>
      <c r="CG108" s="644"/>
      <c r="CH108" s="643"/>
      <c r="CI108" s="643"/>
      <c r="CJ108" s="644"/>
      <c r="CK108" s="643"/>
      <c r="CL108" s="643"/>
      <c r="CM108" s="644"/>
      <c r="CN108" s="643"/>
      <c r="CO108" s="643"/>
      <c r="CP108" s="644"/>
      <c r="CQ108" s="643"/>
      <c r="CR108" s="643"/>
      <c r="CS108" s="644"/>
      <c r="CT108" s="643"/>
      <c r="CU108" s="643"/>
      <c r="CV108" s="644"/>
      <c r="CW108" s="643"/>
      <c r="CX108" s="643"/>
      <c r="CY108" s="644"/>
      <c r="CZ108" s="643"/>
      <c r="DA108" s="643"/>
      <c r="DB108" s="644"/>
      <c r="DC108" s="643"/>
      <c r="DD108" s="645"/>
    </row>
    <row r="109" spans="1:108" ht="21">
      <c r="A109" s="44"/>
      <c r="B109" s="111">
        <f t="shared" si="10"/>
        <v>105</v>
      </c>
      <c r="C109" s="177" t="s">
        <v>655</v>
      </c>
      <c r="D109" s="232" t="s">
        <v>656</v>
      </c>
      <c r="E109" s="111" t="s">
        <v>608</v>
      </c>
      <c r="F109" s="113"/>
      <c r="G109" s="111" t="s">
        <v>652</v>
      </c>
      <c r="H109" s="111">
        <v>5.6000000000000001E-2</v>
      </c>
      <c r="I109" s="729"/>
      <c r="J109" s="274" t="s">
        <v>415</v>
      </c>
      <c r="K109" s="111" t="s">
        <v>416</v>
      </c>
      <c r="L109" s="115" t="s">
        <v>653</v>
      </c>
      <c r="M109" s="111" t="s">
        <v>192</v>
      </c>
      <c r="N109" s="115" t="str">
        <f t="shared" si="11"/>
        <v>2524</v>
      </c>
      <c r="O109" s="115">
        <f t="shared" si="9"/>
        <v>38</v>
      </c>
      <c r="P109" s="116"/>
      <c r="Q109" s="116"/>
      <c r="R109" s="116"/>
      <c r="S109" s="177" t="s">
        <v>654</v>
      </c>
      <c r="T109" s="120">
        <v>69.992050989345515</v>
      </c>
      <c r="U109" s="121">
        <v>72.30472488140272</v>
      </c>
      <c r="V109" s="121">
        <v>64.436353582719207</v>
      </c>
      <c r="W109" s="122">
        <v>64.930000000000007</v>
      </c>
      <c r="X109" s="123">
        <v>48.71</v>
      </c>
      <c r="Y109" s="121">
        <v>23.734507501630809</v>
      </c>
      <c r="Z109" s="124">
        <v>21.273663313600395</v>
      </c>
      <c r="AA109" s="125">
        <v>0</v>
      </c>
      <c r="AB109" s="125">
        <v>0</v>
      </c>
      <c r="AC109" s="125">
        <v>0</v>
      </c>
      <c r="AD109" s="125" t="s">
        <v>192</v>
      </c>
      <c r="AE109" s="122">
        <v>1.1599999999999999</v>
      </c>
      <c r="AF109" s="125">
        <v>1.8949771689497716</v>
      </c>
      <c r="AG109" s="140">
        <v>0</v>
      </c>
      <c r="AH109" s="120">
        <v>2.6339421613394176</v>
      </c>
      <c r="AI109" s="121">
        <v>8.9177292046144468E-2</v>
      </c>
      <c r="AJ109" s="121">
        <v>20.190118397085602</v>
      </c>
      <c r="AK109" s="122" t="s">
        <v>192</v>
      </c>
      <c r="AL109" s="123">
        <v>4.08</v>
      </c>
      <c r="AM109" s="121">
        <v>0</v>
      </c>
      <c r="AN109" s="124">
        <v>4.7472677595628419</v>
      </c>
      <c r="AO109" s="120">
        <v>0</v>
      </c>
      <c r="AP109" s="121">
        <v>0</v>
      </c>
      <c r="AQ109" s="121">
        <v>0</v>
      </c>
      <c r="AR109" s="121">
        <v>0</v>
      </c>
      <c r="AS109" s="123">
        <v>0</v>
      </c>
      <c r="AT109" s="123">
        <v>0</v>
      </c>
      <c r="AU109" s="124">
        <v>0</v>
      </c>
      <c r="AV109" s="549"/>
      <c r="AW109" s="549"/>
      <c r="AX109" s="549"/>
      <c r="AY109" s="549"/>
      <c r="AZ109" s="549"/>
      <c r="BA109" s="276">
        <v>0</v>
      </c>
      <c r="BB109" s="121">
        <v>0</v>
      </c>
      <c r="BC109" s="121">
        <v>0</v>
      </c>
      <c r="BD109" s="121">
        <v>0</v>
      </c>
      <c r="BE109" s="121">
        <v>0</v>
      </c>
      <c r="BF109" s="121">
        <v>0</v>
      </c>
      <c r="BG109" s="124">
        <v>0</v>
      </c>
      <c r="BH109" s="134">
        <v>7.1031000000000011E-2</v>
      </c>
      <c r="BI109" s="136">
        <v>9.0058630000000001E-2</v>
      </c>
      <c r="BJ109" s="138">
        <v>0.23425199999999999</v>
      </c>
      <c r="BK109" s="138">
        <v>0.14091800000000002</v>
      </c>
      <c r="BL109" s="136">
        <v>3.7252E-2</v>
      </c>
      <c r="BM109" s="135">
        <v>2.9464500000000005E-2</v>
      </c>
      <c r="BN109" s="137">
        <v>2.7074000000000001E-2</v>
      </c>
      <c r="BO109" s="134">
        <v>7.1031000000000011E-2</v>
      </c>
      <c r="BP109" s="136">
        <v>9.0058630000000001E-2</v>
      </c>
      <c r="BQ109" s="138">
        <v>0.23425199999999999</v>
      </c>
      <c r="BR109" s="138">
        <v>0.14091800000000002</v>
      </c>
      <c r="BS109" s="136">
        <v>3.7252E-2</v>
      </c>
      <c r="BT109" s="135">
        <v>2.9464500000000005E-2</v>
      </c>
      <c r="BU109" s="137">
        <v>2.7074000000000001E-2</v>
      </c>
      <c r="BV109" s="139" t="s">
        <v>612</v>
      </c>
      <c r="BW109" s="139" t="s">
        <v>206</v>
      </c>
      <c r="BX109" s="273" t="s">
        <v>656</v>
      </c>
      <c r="BY109" s="657"/>
      <c r="BZ109" s="570"/>
      <c r="CA109" s="658"/>
      <c r="CB109" s="570"/>
      <c r="CC109" s="570"/>
      <c r="CD109" s="658"/>
      <c r="CE109" s="570"/>
      <c r="CF109" s="570"/>
      <c r="CG109" s="658"/>
      <c r="CH109" s="570"/>
      <c r="CI109" s="570"/>
      <c r="CJ109" s="658"/>
      <c r="CK109" s="570"/>
      <c r="CL109" s="570"/>
      <c r="CM109" s="658"/>
      <c r="CN109" s="570"/>
      <c r="CO109" s="570"/>
      <c r="CP109" s="658"/>
      <c r="CQ109" s="570"/>
      <c r="CR109" s="570"/>
      <c r="CS109" s="658"/>
      <c r="CT109" s="570"/>
      <c r="CU109" s="570"/>
      <c r="CV109" s="658"/>
      <c r="CW109" s="570"/>
      <c r="CX109" s="570"/>
      <c r="CY109" s="658"/>
      <c r="CZ109" s="570"/>
      <c r="DA109" s="570"/>
      <c r="DB109" s="658"/>
      <c r="DC109" s="570"/>
      <c r="DD109" s="659"/>
    </row>
    <row r="110" spans="1:108" ht="22" thickBot="1">
      <c r="A110" s="44"/>
      <c r="B110" s="143">
        <f t="shared" si="10"/>
        <v>106</v>
      </c>
      <c r="C110" s="180" t="s">
        <v>657</v>
      </c>
      <c r="D110" s="234" t="s">
        <v>658</v>
      </c>
      <c r="E110" s="143" t="s">
        <v>608</v>
      </c>
      <c r="F110" s="145"/>
      <c r="G110" s="143" t="s">
        <v>659</v>
      </c>
      <c r="H110" s="143">
        <v>1.2500000000000001E-2</v>
      </c>
      <c r="I110" s="730"/>
      <c r="J110" s="277" t="s">
        <v>415</v>
      </c>
      <c r="K110" s="143" t="s">
        <v>416</v>
      </c>
      <c r="L110" s="147" t="s">
        <v>653</v>
      </c>
      <c r="M110" s="143" t="s">
        <v>192</v>
      </c>
      <c r="N110" s="147" t="str">
        <f t="shared" si="11"/>
        <v>2524</v>
      </c>
      <c r="O110" s="147">
        <f t="shared" si="9"/>
        <v>38</v>
      </c>
      <c r="P110" s="148"/>
      <c r="Q110" s="148"/>
      <c r="R110" s="148"/>
      <c r="S110" s="180" t="s">
        <v>654</v>
      </c>
      <c r="T110" s="152">
        <v>81.722031970045677</v>
      </c>
      <c r="U110" s="153">
        <v>89.577186555011252</v>
      </c>
      <c r="V110" s="153">
        <v>52.544398907103798</v>
      </c>
      <c r="W110" s="154">
        <v>100</v>
      </c>
      <c r="X110" s="155">
        <v>95.02</v>
      </c>
      <c r="Y110" s="153">
        <v>95.737899543379001</v>
      </c>
      <c r="Z110" s="156">
        <v>78.87795991602276</v>
      </c>
      <c r="AA110" s="157">
        <v>0</v>
      </c>
      <c r="AB110" s="157">
        <v>0</v>
      </c>
      <c r="AC110" s="157">
        <v>0</v>
      </c>
      <c r="AD110" s="157" t="s">
        <v>192</v>
      </c>
      <c r="AE110" s="154">
        <v>0.9</v>
      </c>
      <c r="AF110" s="157">
        <v>1.8949771689497716</v>
      </c>
      <c r="AG110" s="183">
        <v>0</v>
      </c>
      <c r="AH110" s="152">
        <v>2.3875570776255675</v>
      </c>
      <c r="AI110" s="153">
        <v>1.1213570127504553</v>
      </c>
      <c r="AJ110" s="153">
        <v>47.455601092896202</v>
      </c>
      <c r="AK110" s="154" t="s">
        <v>192</v>
      </c>
      <c r="AL110" s="155">
        <v>4.08</v>
      </c>
      <c r="AM110" s="153">
        <v>0</v>
      </c>
      <c r="AN110" s="156">
        <v>6.7850637522768666</v>
      </c>
      <c r="AO110" s="152">
        <v>0</v>
      </c>
      <c r="AP110" s="153">
        <v>0</v>
      </c>
      <c r="AQ110" s="153">
        <v>0</v>
      </c>
      <c r="AR110" s="153">
        <v>0</v>
      </c>
      <c r="AS110" s="155">
        <v>0</v>
      </c>
      <c r="AT110" s="155">
        <v>0</v>
      </c>
      <c r="AU110" s="156">
        <v>0</v>
      </c>
      <c r="AV110" s="556"/>
      <c r="AW110" s="556"/>
      <c r="AX110" s="556"/>
      <c r="AY110" s="556"/>
      <c r="AZ110" s="556"/>
      <c r="BA110" s="278">
        <v>0</v>
      </c>
      <c r="BB110" s="153">
        <v>0</v>
      </c>
      <c r="BC110" s="153">
        <v>0</v>
      </c>
      <c r="BD110" s="153">
        <v>0</v>
      </c>
      <c r="BE110" s="153">
        <v>0</v>
      </c>
      <c r="BF110" s="153">
        <v>0</v>
      </c>
      <c r="BG110" s="156">
        <v>0</v>
      </c>
      <c r="BH110" s="308">
        <v>4.6829999999999997E-3</v>
      </c>
      <c r="BI110" s="309">
        <v>4.2314999999999992E-3</v>
      </c>
      <c r="BJ110" s="310">
        <v>7.5624999999999998E-4</v>
      </c>
      <c r="BK110" s="310">
        <v>2.2499999999999999E-4</v>
      </c>
      <c r="BL110" s="309">
        <v>0</v>
      </c>
      <c r="BM110" s="311">
        <v>1.5581500000000002E-2</v>
      </c>
      <c r="BN110" s="312">
        <v>3.2354750000000002E-2</v>
      </c>
      <c r="BO110" s="308">
        <v>4.6829999999999997E-3</v>
      </c>
      <c r="BP110" s="309">
        <v>3.8854999999999996E-3</v>
      </c>
      <c r="BQ110" s="310">
        <v>7.5624999999999998E-4</v>
      </c>
      <c r="BR110" s="310">
        <v>2.2499999999999999E-4</v>
      </c>
      <c r="BS110" s="309">
        <v>0</v>
      </c>
      <c r="BT110" s="311">
        <v>1.5581500000000002E-2</v>
      </c>
      <c r="BU110" s="312">
        <v>3.2354750000000002E-2</v>
      </c>
      <c r="BV110" s="171" t="s">
        <v>612</v>
      </c>
      <c r="BW110" s="171" t="s">
        <v>206</v>
      </c>
      <c r="BX110" s="280" t="s">
        <v>658</v>
      </c>
      <c r="BY110" s="646"/>
      <c r="BZ110" s="647"/>
      <c r="CA110" s="648"/>
      <c r="CB110" s="647"/>
      <c r="CC110" s="647"/>
      <c r="CD110" s="648"/>
      <c r="CE110" s="647"/>
      <c r="CF110" s="647"/>
      <c r="CG110" s="648"/>
      <c r="CH110" s="647"/>
      <c r="CI110" s="647"/>
      <c r="CJ110" s="648"/>
      <c r="CK110" s="647"/>
      <c r="CL110" s="647"/>
      <c r="CM110" s="648"/>
      <c r="CN110" s="647"/>
      <c r="CO110" s="647"/>
      <c r="CP110" s="648"/>
      <c r="CQ110" s="647"/>
      <c r="CR110" s="647"/>
      <c r="CS110" s="648"/>
      <c r="CT110" s="647"/>
      <c r="CU110" s="647"/>
      <c r="CV110" s="648"/>
      <c r="CW110" s="647"/>
      <c r="CX110" s="647"/>
      <c r="CY110" s="648"/>
      <c r="CZ110" s="647"/>
      <c r="DA110" s="647"/>
      <c r="DB110" s="648"/>
      <c r="DC110" s="647"/>
      <c r="DD110" s="649"/>
    </row>
    <row r="111" spans="1:108" ht="22" thickBot="1">
      <c r="A111" s="44"/>
      <c r="B111" s="54">
        <f t="shared" si="10"/>
        <v>107</v>
      </c>
      <c r="C111" s="55" t="s">
        <v>660</v>
      </c>
      <c r="D111" s="285" t="s">
        <v>661</v>
      </c>
      <c r="E111" s="54" t="s">
        <v>608</v>
      </c>
      <c r="F111" s="56"/>
      <c r="G111" s="54" t="s">
        <v>662</v>
      </c>
      <c r="H111" s="54">
        <v>0.1</v>
      </c>
      <c r="I111" s="54">
        <v>0.1</v>
      </c>
      <c r="J111" s="286" t="s">
        <v>415</v>
      </c>
      <c r="K111" s="54" t="s">
        <v>493</v>
      </c>
      <c r="L111" s="57" t="s">
        <v>663</v>
      </c>
      <c r="M111" s="56" t="s">
        <v>192</v>
      </c>
      <c r="N111" s="313" t="str">
        <f t="shared" si="11"/>
        <v>2526</v>
      </c>
      <c r="O111" s="285">
        <f t="shared" si="9"/>
        <v>36</v>
      </c>
      <c r="P111" s="58"/>
      <c r="Q111" s="58"/>
      <c r="R111" s="58"/>
      <c r="S111" s="59" t="s">
        <v>664</v>
      </c>
      <c r="T111" s="314"/>
      <c r="U111" s="254"/>
      <c r="V111" s="254"/>
      <c r="W111" s="255"/>
      <c r="X111" s="256"/>
      <c r="Y111" s="254"/>
      <c r="Z111" s="257"/>
      <c r="AA111" s="315"/>
      <c r="AB111" s="254"/>
      <c r="AC111" s="254"/>
      <c r="AD111" s="254"/>
      <c r="AE111" s="255"/>
      <c r="AF111" s="254"/>
      <c r="AG111" s="258"/>
      <c r="AH111" s="315"/>
      <c r="AI111" s="254"/>
      <c r="AJ111" s="254"/>
      <c r="AK111" s="255"/>
      <c r="AL111" s="256"/>
      <c r="AM111" s="254"/>
      <c r="AN111" s="257"/>
      <c r="AO111" s="315"/>
      <c r="AP111" s="255"/>
      <c r="AQ111" s="254"/>
      <c r="AR111" s="255"/>
      <c r="AS111" s="256"/>
      <c r="AT111" s="254"/>
      <c r="AU111" s="257"/>
      <c r="AV111" s="559"/>
      <c r="AW111" s="559"/>
      <c r="AX111" s="559"/>
      <c r="AY111" s="559"/>
      <c r="AZ111" s="559"/>
      <c r="BA111" s="315"/>
      <c r="BB111" s="254"/>
      <c r="BC111" s="253"/>
      <c r="BD111" s="255"/>
      <c r="BE111" s="254"/>
      <c r="BF111" s="255"/>
      <c r="BG111" s="257"/>
      <c r="BH111" s="315"/>
      <c r="BI111" s="254"/>
      <c r="BJ111" s="255"/>
      <c r="BK111" s="256"/>
      <c r="BL111" s="254"/>
      <c r="BM111" s="254"/>
      <c r="BN111" s="257"/>
      <c r="BO111" s="315"/>
      <c r="BP111" s="254"/>
      <c r="BQ111" s="255"/>
      <c r="BR111" s="256"/>
      <c r="BS111" s="254"/>
      <c r="BT111" s="254"/>
      <c r="BU111" s="254"/>
      <c r="BV111" s="81" t="s">
        <v>467</v>
      </c>
      <c r="BW111" s="81" t="s">
        <v>246</v>
      </c>
      <c r="BX111" s="635" t="s">
        <v>661</v>
      </c>
      <c r="BY111" s="652"/>
      <c r="BZ111" s="653"/>
      <c r="CA111" s="654"/>
      <c r="CB111" s="653"/>
      <c r="CC111" s="653"/>
      <c r="CD111" s="654"/>
      <c r="CE111" s="653"/>
      <c r="CF111" s="653"/>
      <c r="CG111" s="654"/>
      <c r="CH111" s="653"/>
      <c r="CI111" s="653"/>
      <c r="CJ111" s="654"/>
      <c r="CK111" s="653"/>
      <c r="CL111" s="653"/>
      <c r="CM111" s="654"/>
      <c r="CN111" s="653"/>
      <c r="CO111" s="653"/>
      <c r="CP111" s="654"/>
      <c r="CQ111" s="653"/>
      <c r="CR111" s="653"/>
      <c r="CS111" s="654"/>
      <c r="CT111" s="653"/>
      <c r="CU111" s="653"/>
      <c r="CV111" s="654"/>
      <c r="CW111" s="653"/>
      <c r="CX111" s="653"/>
      <c r="CY111" s="654"/>
      <c r="CZ111" s="653"/>
      <c r="DA111" s="653"/>
      <c r="DB111" s="654"/>
      <c r="DC111" s="653"/>
      <c r="DD111" s="655"/>
    </row>
    <row r="112" spans="1:108" ht="22" thickBot="1">
      <c r="A112" s="44"/>
      <c r="B112" s="54">
        <f t="shared" si="10"/>
        <v>108</v>
      </c>
      <c r="C112" s="55" t="s">
        <v>665</v>
      </c>
      <c r="D112" s="285" t="s">
        <v>666</v>
      </c>
      <c r="E112" s="54" t="s">
        <v>608</v>
      </c>
      <c r="F112" s="56"/>
      <c r="G112" s="54" t="s">
        <v>648</v>
      </c>
      <c r="H112" s="54">
        <v>0.02</v>
      </c>
      <c r="I112" s="54">
        <v>0.02</v>
      </c>
      <c r="J112" s="286" t="s">
        <v>415</v>
      </c>
      <c r="K112" s="285" t="s">
        <v>667</v>
      </c>
      <c r="L112" s="57" t="s">
        <v>668</v>
      </c>
      <c r="M112" s="56" t="s">
        <v>192</v>
      </c>
      <c r="N112" s="313" t="str">
        <f t="shared" si="11"/>
        <v>2526</v>
      </c>
      <c r="O112" s="285">
        <f t="shared" si="9"/>
        <v>36</v>
      </c>
      <c r="P112" s="58"/>
      <c r="Q112" s="58"/>
      <c r="R112" s="58"/>
      <c r="S112" s="59" t="s">
        <v>390</v>
      </c>
      <c r="T112" s="314"/>
      <c r="U112" s="254"/>
      <c r="V112" s="254"/>
      <c r="W112" s="255"/>
      <c r="X112" s="256"/>
      <c r="Y112" s="254"/>
      <c r="Z112" s="257"/>
      <c r="AA112" s="315"/>
      <c r="AB112" s="254"/>
      <c r="AC112" s="254"/>
      <c r="AD112" s="254"/>
      <c r="AE112" s="255"/>
      <c r="AF112" s="254"/>
      <c r="AG112" s="258"/>
      <c r="AH112" s="315"/>
      <c r="AI112" s="254"/>
      <c r="AJ112" s="254"/>
      <c r="AK112" s="255"/>
      <c r="AL112" s="256"/>
      <c r="AM112" s="254"/>
      <c r="AN112" s="257"/>
      <c r="AO112" s="315"/>
      <c r="AP112" s="255"/>
      <c r="AQ112" s="254"/>
      <c r="AR112" s="255"/>
      <c r="AS112" s="256"/>
      <c r="AT112" s="254"/>
      <c r="AU112" s="257"/>
      <c r="AV112" s="559"/>
      <c r="AW112" s="559"/>
      <c r="AX112" s="559"/>
      <c r="AY112" s="559"/>
      <c r="AZ112" s="559"/>
      <c r="BA112" s="315"/>
      <c r="BB112" s="254"/>
      <c r="BC112" s="253"/>
      <c r="BD112" s="255"/>
      <c r="BE112" s="254"/>
      <c r="BF112" s="255"/>
      <c r="BG112" s="257"/>
      <c r="BH112" s="315"/>
      <c r="BI112" s="254"/>
      <c r="BJ112" s="255"/>
      <c r="BK112" s="256"/>
      <c r="BL112" s="254"/>
      <c r="BM112" s="254"/>
      <c r="BN112" s="257"/>
      <c r="BO112" s="315"/>
      <c r="BP112" s="254"/>
      <c r="BQ112" s="255"/>
      <c r="BR112" s="256"/>
      <c r="BS112" s="254"/>
      <c r="BT112" s="254"/>
      <c r="BU112" s="254"/>
      <c r="BV112" s="81" t="s">
        <v>669</v>
      </c>
      <c r="BW112" s="81" t="s">
        <v>246</v>
      </c>
      <c r="BX112" s="635" t="s">
        <v>666</v>
      </c>
      <c r="BY112" s="652"/>
      <c r="BZ112" s="653"/>
      <c r="CA112" s="654"/>
      <c r="CB112" s="653"/>
      <c r="CC112" s="653"/>
      <c r="CD112" s="654"/>
      <c r="CE112" s="653"/>
      <c r="CF112" s="653"/>
      <c r="CG112" s="654"/>
      <c r="CH112" s="653"/>
      <c r="CI112" s="653"/>
      <c r="CJ112" s="654"/>
      <c r="CK112" s="653"/>
      <c r="CL112" s="653"/>
      <c r="CM112" s="654"/>
      <c r="CN112" s="653"/>
      <c r="CO112" s="653"/>
      <c r="CP112" s="654"/>
      <c r="CQ112" s="653"/>
      <c r="CR112" s="653"/>
      <c r="CS112" s="654"/>
      <c r="CT112" s="653"/>
      <c r="CU112" s="653"/>
      <c r="CV112" s="654"/>
      <c r="CW112" s="653"/>
      <c r="CX112" s="653"/>
      <c r="CY112" s="654"/>
      <c r="CZ112" s="653"/>
      <c r="DA112" s="653"/>
      <c r="DB112" s="654"/>
      <c r="DC112" s="653"/>
      <c r="DD112" s="655"/>
    </row>
    <row r="113" spans="1:108" ht="26" thickBot="1">
      <c r="A113" s="44"/>
      <c r="B113" s="54">
        <f>B112+1</f>
        <v>109</v>
      </c>
      <c r="C113" s="55" t="s">
        <v>670</v>
      </c>
      <c r="D113" s="285" t="s">
        <v>671</v>
      </c>
      <c r="E113" s="54" t="s">
        <v>608</v>
      </c>
      <c r="F113" s="56"/>
      <c r="G113" s="54" t="s">
        <v>672</v>
      </c>
      <c r="H113" s="56">
        <v>10</v>
      </c>
      <c r="I113" s="54">
        <f>H113</f>
        <v>10</v>
      </c>
      <c r="J113" s="286" t="s">
        <v>415</v>
      </c>
      <c r="K113" s="285" t="s">
        <v>673</v>
      </c>
      <c r="L113" s="316" t="s">
        <v>674</v>
      </c>
      <c r="M113" s="317" t="s">
        <v>192</v>
      </c>
      <c r="N113" s="317" t="str">
        <f t="shared" si="11"/>
        <v>2558</v>
      </c>
      <c r="O113" s="317">
        <f t="shared" si="9"/>
        <v>4</v>
      </c>
      <c r="P113" s="318"/>
      <c r="Q113" s="58"/>
      <c r="R113" s="58"/>
      <c r="S113" s="59"/>
      <c r="T113" s="255"/>
      <c r="U113" s="254"/>
      <c r="V113" s="254"/>
      <c r="W113" s="255"/>
      <c r="X113" s="256"/>
      <c r="Y113" s="63">
        <v>88.692092430836425</v>
      </c>
      <c r="Z113" s="66">
        <v>80.802601307820808</v>
      </c>
      <c r="AA113" s="253"/>
      <c r="AB113" s="254"/>
      <c r="AC113" s="254"/>
      <c r="AD113" s="254"/>
      <c r="AE113" s="255"/>
      <c r="AF113" s="63">
        <v>9.8939393939393945</v>
      </c>
      <c r="AG113" s="68">
        <v>0</v>
      </c>
      <c r="AH113" s="315"/>
      <c r="AI113" s="254"/>
      <c r="AJ113" s="254"/>
      <c r="AK113" s="255"/>
      <c r="AL113" s="256"/>
      <c r="AM113" s="63">
        <v>0.16363636363636369</v>
      </c>
      <c r="AN113" s="66">
        <v>0.36524741955069862</v>
      </c>
      <c r="AO113" s="315"/>
      <c r="AP113" s="255"/>
      <c r="AQ113" s="254"/>
      <c r="AR113" s="255"/>
      <c r="AS113" s="256"/>
      <c r="AT113" s="254"/>
      <c r="AU113" s="257"/>
      <c r="AV113" s="559"/>
      <c r="AW113" s="559"/>
      <c r="AX113" s="559"/>
      <c r="AY113" s="559"/>
      <c r="AZ113" s="559"/>
      <c r="BA113" s="315"/>
      <c r="BB113" s="254"/>
      <c r="BC113" s="253"/>
      <c r="BD113" s="255"/>
      <c r="BE113" s="254"/>
      <c r="BF113" s="255"/>
      <c r="BG113" s="257"/>
      <c r="BH113" s="315"/>
      <c r="BI113" s="253"/>
      <c r="BJ113" s="255"/>
      <c r="BK113" s="256"/>
      <c r="BL113" s="254"/>
      <c r="BM113" s="64">
        <v>2.4029400000000001</v>
      </c>
      <c r="BN113" s="66">
        <v>17.647130000000001</v>
      </c>
      <c r="BO113" s="315"/>
      <c r="BP113" s="253"/>
      <c r="BQ113" s="255"/>
      <c r="BR113" s="256"/>
      <c r="BS113" s="254"/>
      <c r="BT113" s="64">
        <v>2.2920300000000005</v>
      </c>
      <c r="BU113" s="66">
        <v>17.551579999999998</v>
      </c>
      <c r="BV113" s="81" t="s">
        <v>675</v>
      </c>
      <c r="BW113" s="81" t="s">
        <v>246</v>
      </c>
      <c r="BX113" s="635" t="s">
        <v>671</v>
      </c>
      <c r="BY113" s="636"/>
      <c r="BZ113" s="637"/>
      <c r="CA113" s="638"/>
      <c r="CB113" s="639" t="s">
        <v>1014</v>
      </c>
      <c r="CC113" s="640" t="s">
        <v>1015</v>
      </c>
      <c r="CD113" s="640">
        <v>10</v>
      </c>
      <c r="CE113" s="637"/>
      <c r="CF113" s="637"/>
      <c r="CG113" s="638"/>
      <c r="CH113" s="639" t="s">
        <v>1132</v>
      </c>
      <c r="CI113" s="640" t="s">
        <v>1133</v>
      </c>
      <c r="CJ113" s="640">
        <v>10</v>
      </c>
      <c r="CK113" s="637"/>
      <c r="CL113" s="637"/>
      <c r="CM113" s="638"/>
      <c r="CN113" s="639" t="s">
        <v>1134</v>
      </c>
      <c r="CO113" s="640" t="s">
        <v>1135</v>
      </c>
      <c r="CP113" s="640">
        <v>10</v>
      </c>
      <c r="CQ113" s="637"/>
      <c r="CR113" s="637"/>
      <c r="CS113" s="638"/>
      <c r="CT113" s="639" t="s">
        <v>1136</v>
      </c>
      <c r="CU113" s="640" t="s">
        <v>1137</v>
      </c>
      <c r="CV113" s="640">
        <v>10</v>
      </c>
      <c r="CW113" s="637"/>
      <c r="CX113" s="637"/>
      <c r="CY113" s="638"/>
      <c r="CZ113" s="639" t="s">
        <v>1138</v>
      </c>
      <c r="DA113" s="640" t="s">
        <v>1139</v>
      </c>
      <c r="DB113" s="640">
        <v>10</v>
      </c>
      <c r="DC113" s="637"/>
      <c r="DD113" s="641"/>
    </row>
    <row r="114" spans="1:108" ht="21">
      <c r="A114" s="44"/>
      <c r="B114" s="82">
        <f>B113+1</f>
        <v>110</v>
      </c>
      <c r="C114" s="172" t="s">
        <v>676</v>
      </c>
      <c r="D114" s="84" t="s">
        <v>677</v>
      </c>
      <c r="E114" s="270" t="s">
        <v>678</v>
      </c>
      <c r="F114" s="279"/>
      <c r="G114" s="84" t="s">
        <v>679</v>
      </c>
      <c r="H114" s="84">
        <v>1</v>
      </c>
      <c r="I114" s="728">
        <f>SUM(H114:H118)</f>
        <v>4.3999999999999995</v>
      </c>
      <c r="J114" s="319" t="s">
        <v>380</v>
      </c>
      <c r="K114" s="82" t="s">
        <v>190</v>
      </c>
      <c r="L114" s="82">
        <v>2536</v>
      </c>
      <c r="M114" s="82" t="s">
        <v>192</v>
      </c>
      <c r="N114" s="82" t="str">
        <f t="shared" si="11"/>
        <v>2536</v>
      </c>
      <c r="O114" s="82">
        <f>$B$174-N114</f>
        <v>26</v>
      </c>
      <c r="P114" s="320" t="s">
        <v>680</v>
      </c>
      <c r="Q114" s="87"/>
      <c r="R114" s="87"/>
      <c r="S114" s="321"/>
      <c r="T114" s="189"/>
      <c r="U114" s="188"/>
      <c r="V114" s="188"/>
      <c r="W114" s="189"/>
      <c r="X114" s="190"/>
      <c r="Y114" s="188"/>
      <c r="Z114" s="191"/>
      <c r="AA114" s="216"/>
      <c r="AB114" s="188"/>
      <c r="AC114" s="188"/>
      <c r="AD114" s="188"/>
      <c r="AE114" s="189"/>
      <c r="AF114" s="188"/>
      <c r="AG114" s="193"/>
      <c r="AH114" s="322"/>
      <c r="AI114" s="188"/>
      <c r="AJ114" s="188"/>
      <c r="AK114" s="189"/>
      <c r="AL114" s="190"/>
      <c r="AM114" s="188"/>
      <c r="AN114" s="191"/>
      <c r="AO114" s="322"/>
      <c r="AP114" s="189"/>
      <c r="AQ114" s="188"/>
      <c r="AR114" s="189"/>
      <c r="AS114" s="190"/>
      <c r="AT114" s="188"/>
      <c r="AU114" s="191"/>
      <c r="AV114" s="547"/>
      <c r="AW114" s="547"/>
      <c r="AX114" s="547"/>
      <c r="AY114" s="547"/>
      <c r="AZ114" s="547"/>
      <c r="BA114" s="322"/>
      <c r="BB114" s="188"/>
      <c r="BC114" s="216"/>
      <c r="BD114" s="189"/>
      <c r="BE114" s="188"/>
      <c r="BF114" s="189"/>
      <c r="BG114" s="191"/>
      <c r="BH114" s="322"/>
      <c r="BI114" s="218"/>
      <c r="BJ114" s="190"/>
      <c r="BK114" s="190"/>
      <c r="BL114" s="188"/>
      <c r="BM114" s="189"/>
      <c r="BN114" s="191"/>
      <c r="BO114" s="322"/>
      <c r="BP114" s="218"/>
      <c r="BQ114" s="190"/>
      <c r="BR114" s="190"/>
      <c r="BS114" s="188"/>
      <c r="BT114" s="189"/>
      <c r="BU114" s="191"/>
      <c r="BV114" s="110" t="s">
        <v>681</v>
      </c>
      <c r="BW114" s="110" t="s">
        <v>206</v>
      </c>
      <c r="BX114" s="705" t="s">
        <v>677</v>
      </c>
      <c r="BY114" s="642"/>
      <c r="BZ114" s="643"/>
      <c r="CA114" s="644"/>
      <c r="CB114" s="643"/>
      <c r="CC114" s="643"/>
      <c r="CD114" s="644"/>
      <c r="CE114" s="643"/>
      <c r="CF114" s="643"/>
      <c r="CG114" s="644"/>
      <c r="CH114" s="643"/>
      <c r="CI114" s="643"/>
      <c r="CJ114" s="644"/>
      <c r="CK114" s="643"/>
      <c r="CL114" s="643"/>
      <c r="CM114" s="644"/>
      <c r="CN114" s="643"/>
      <c r="CO114" s="643"/>
      <c r="CP114" s="644"/>
      <c r="CQ114" s="643"/>
      <c r="CR114" s="643"/>
      <c r="CS114" s="644"/>
      <c r="CT114" s="643"/>
      <c r="CU114" s="643"/>
      <c r="CV114" s="644"/>
      <c r="CW114" s="643"/>
      <c r="CX114" s="643"/>
      <c r="CY114" s="644"/>
      <c r="CZ114" s="643"/>
      <c r="DA114" s="643"/>
      <c r="DB114" s="644"/>
      <c r="DC114" s="643"/>
      <c r="DD114" s="645"/>
    </row>
    <row r="115" spans="1:108" ht="21">
      <c r="A115" s="44"/>
      <c r="B115" s="111">
        <f t="shared" ref="B115:B118" si="14">B114+1</f>
        <v>111</v>
      </c>
      <c r="C115" s="177" t="s">
        <v>682</v>
      </c>
      <c r="D115" s="113" t="s">
        <v>683</v>
      </c>
      <c r="E115" s="231" t="s">
        <v>678</v>
      </c>
      <c r="F115" s="232"/>
      <c r="G115" s="113" t="s">
        <v>679</v>
      </c>
      <c r="H115" s="113">
        <v>1</v>
      </c>
      <c r="I115" s="729"/>
      <c r="J115" s="323" t="s">
        <v>380</v>
      </c>
      <c r="K115" s="113" t="s">
        <v>190</v>
      </c>
      <c r="L115" s="111">
        <v>2536</v>
      </c>
      <c r="M115" s="113" t="s">
        <v>192</v>
      </c>
      <c r="N115" s="113" t="str">
        <f t="shared" si="11"/>
        <v>2536</v>
      </c>
      <c r="O115" s="113">
        <f>$B$174-N115</f>
        <v>26</v>
      </c>
      <c r="P115" s="324"/>
      <c r="Q115" s="116"/>
      <c r="R115" s="116"/>
      <c r="S115" s="325"/>
      <c r="T115" s="200"/>
      <c r="U115" s="199"/>
      <c r="V115" s="199"/>
      <c r="W115" s="200"/>
      <c r="X115" s="201"/>
      <c r="Y115" s="199"/>
      <c r="Z115" s="202"/>
      <c r="AA115" s="220"/>
      <c r="AB115" s="199"/>
      <c r="AC115" s="199"/>
      <c r="AD115" s="199"/>
      <c r="AE115" s="200"/>
      <c r="AF115" s="199"/>
      <c r="AG115" s="203"/>
      <c r="AH115" s="220"/>
      <c r="AI115" s="199"/>
      <c r="AJ115" s="199"/>
      <c r="AK115" s="200"/>
      <c r="AL115" s="201"/>
      <c r="AM115" s="199"/>
      <c r="AN115" s="202"/>
      <c r="AO115" s="220"/>
      <c r="AP115" s="200"/>
      <c r="AQ115" s="199"/>
      <c r="AR115" s="200"/>
      <c r="AS115" s="201"/>
      <c r="AT115" s="199"/>
      <c r="AU115" s="202"/>
      <c r="AV115" s="548"/>
      <c r="AW115" s="548"/>
      <c r="AX115" s="548"/>
      <c r="AY115" s="548"/>
      <c r="AZ115" s="548"/>
      <c r="BA115" s="326"/>
      <c r="BB115" s="199"/>
      <c r="BC115" s="220"/>
      <c r="BD115" s="200"/>
      <c r="BE115" s="199"/>
      <c r="BF115" s="200"/>
      <c r="BG115" s="202"/>
      <c r="BH115" s="220"/>
      <c r="BI115" s="225"/>
      <c r="BJ115" s="201"/>
      <c r="BK115" s="201"/>
      <c r="BL115" s="199"/>
      <c r="BM115" s="200"/>
      <c r="BN115" s="202"/>
      <c r="BO115" s="220"/>
      <c r="BP115" s="225"/>
      <c r="BQ115" s="201"/>
      <c r="BR115" s="201"/>
      <c r="BS115" s="199"/>
      <c r="BT115" s="200"/>
      <c r="BU115" s="202"/>
      <c r="BV115" s="139" t="s">
        <v>681</v>
      </c>
      <c r="BW115" s="139" t="s">
        <v>206</v>
      </c>
      <c r="BX115" s="665" t="s">
        <v>683</v>
      </c>
      <c r="BY115" s="657"/>
      <c r="BZ115" s="570"/>
      <c r="CA115" s="658"/>
      <c r="CB115" s="570"/>
      <c r="CC115" s="570"/>
      <c r="CD115" s="658"/>
      <c r="CE115" s="570"/>
      <c r="CF115" s="570"/>
      <c r="CG115" s="658"/>
      <c r="CH115" s="570"/>
      <c r="CI115" s="570"/>
      <c r="CJ115" s="658"/>
      <c r="CK115" s="570"/>
      <c r="CL115" s="570"/>
      <c r="CM115" s="658"/>
      <c r="CN115" s="570"/>
      <c r="CO115" s="570"/>
      <c r="CP115" s="658"/>
      <c r="CQ115" s="570"/>
      <c r="CR115" s="570"/>
      <c r="CS115" s="658"/>
      <c r="CT115" s="570"/>
      <c r="CU115" s="570"/>
      <c r="CV115" s="658"/>
      <c r="CW115" s="570"/>
      <c r="CX115" s="570"/>
      <c r="CY115" s="658"/>
      <c r="CZ115" s="570"/>
      <c r="DA115" s="570"/>
      <c r="DB115" s="658"/>
      <c r="DC115" s="570"/>
      <c r="DD115" s="659"/>
    </row>
    <row r="116" spans="1:108" ht="21">
      <c r="A116" s="44"/>
      <c r="B116" s="111">
        <f t="shared" si="14"/>
        <v>112</v>
      </c>
      <c r="C116" s="177" t="s">
        <v>684</v>
      </c>
      <c r="D116" s="113" t="s">
        <v>685</v>
      </c>
      <c r="E116" s="231" t="s">
        <v>678</v>
      </c>
      <c r="F116" s="232"/>
      <c r="G116" s="113" t="s">
        <v>686</v>
      </c>
      <c r="H116" s="113">
        <v>0.8</v>
      </c>
      <c r="I116" s="729"/>
      <c r="J116" s="323" t="s">
        <v>380</v>
      </c>
      <c r="K116" s="113" t="s">
        <v>190</v>
      </c>
      <c r="L116" s="111">
        <v>2536</v>
      </c>
      <c r="M116" s="113" t="s">
        <v>192</v>
      </c>
      <c r="N116" s="113" t="str">
        <f t="shared" si="11"/>
        <v>2536</v>
      </c>
      <c r="O116" s="113">
        <f t="shared" ref="O116:O131" si="15">$B$174-N116</f>
        <v>26</v>
      </c>
      <c r="P116" s="324"/>
      <c r="Q116" s="116"/>
      <c r="R116" s="116"/>
      <c r="S116" s="325"/>
      <c r="T116" s="200"/>
      <c r="U116" s="199"/>
      <c r="V116" s="199"/>
      <c r="W116" s="200"/>
      <c r="X116" s="201"/>
      <c r="Y116" s="199"/>
      <c r="Z116" s="202"/>
      <c r="AA116" s="220"/>
      <c r="AB116" s="199"/>
      <c r="AC116" s="199"/>
      <c r="AD116" s="199"/>
      <c r="AE116" s="200"/>
      <c r="AF116" s="199"/>
      <c r="AG116" s="203"/>
      <c r="AH116" s="220"/>
      <c r="AI116" s="199"/>
      <c r="AJ116" s="199"/>
      <c r="AK116" s="200"/>
      <c r="AL116" s="201"/>
      <c r="AM116" s="199"/>
      <c r="AN116" s="202"/>
      <c r="AO116" s="220"/>
      <c r="AP116" s="200"/>
      <c r="AQ116" s="199"/>
      <c r="AR116" s="200"/>
      <c r="AS116" s="201"/>
      <c r="AT116" s="199"/>
      <c r="AU116" s="202"/>
      <c r="AV116" s="548"/>
      <c r="AW116" s="548"/>
      <c r="AX116" s="548"/>
      <c r="AY116" s="548"/>
      <c r="AZ116" s="548"/>
      <c r="BA116" s="326"/>
      <c r="BB116" s="199"/>
      <c r="BC116" s="220"/>
      <c r="BD116" s="200"/>
      <c r="BE116" s="199"/>
      <c r="BF116" s="200"/>
      <c r="BG116" s="202"/>
      <c r="BH116" s="220"/>
      <c r="BI116" s="225"/>
      <c r="BJ116" s="201"/>
      <c r="BK116" s="201"/>
      <c r="BL116" s="199"/>
      <c r="BM116" s="200"/>
      <c r="BN116" s="202"/>
      <c r="BO116" s="220"/>
      <c r="BP116" s="225"/>
      <c r="BQ116" s="201"/>
      <c r="BR116" s="201"/>
      <c r="BS116" s="199"/>
      <c r="BT116" s="200"/>
      <c r="BU116" s="202"/>
      <c r="BV116" s="139" t="s">
        <v>681</v>
      </c>
      <c r="BW116" s="139" t="s">
        <v>206</v>
      </c>
      <c r="BX116" s="665" t="s">
        <v>685</v>
      </c>
      <c r="BY116" s="657"/>
      <c r="BZ116" s="570"/>
      <c r="CA116" s="658"/>
      <c r="CB116" s="570"/>
      <c r="CC116" s="570"/>
      <c r="CD116" s="658"/>
      <c r="CE116" s="570"/>
      <c r="CF116" s="570"/>
      <c r="CG116" s="658"/>
      <c r="CH116" s="570"/>
      <c r="CI116" s="570"/>
      <c r="CJ116" s="658"/>
      <c r="CK116" s="570"/>
      <c r="CL116" s="570"/>
      <c r="CM116" s="658"/>
      <c r="CN116" s="570"/>
      <c r="CO116" s="570"/>
      <c r="CP116" s="658"/>
      <c r="CQ116" s="570"/>
      <c r="CR116" s="570"/>
      <c r="CS116" s="658"/>
      <c r="CT116" s="570"/>
      <c r="CU116" s="570"/>
      <c r="CV116" s="658"/>
      <c r="CW116" s="570"/>
      <c r="CX116" s="570"/>
      <c r="CY116" s="658"/>
      <c r="CZ116" s="570"/>
      <c r="DA116" s="570"/>
      <c r="DB116" s="658"/>
      <c r="DC116" s="570"/>
      <c r="DD116" s="659"/>
    </row>
    <row r="117" spans="1:108" ht="21">
      <c r="A117" s="44"/>
      <c r="B117" s="111">
        <f t="shared" si="14"/>
        <v>113</v>
      </c>
      <c r="C117" s="177" t="s">
        <v>687</v>
      </c>
      <c r="D117" s="113" t="s">
        <v>688</v>
      </c>
      <c r="E117" s="231" t="s">
        <v>678</v>
      </c>
      <c r="F117" s="232"/>
      <c r="G117" s="113" t="s">
        <v>686</v>
      </c>
      <c r="H117" s="113">
        <v>0.8</v>
      </c>
      <c r="I117" s="729"/>
      <c r="J117" s="323" t="s">
        <v>380</v>
      </c>
      <c r="K117" s="113" t="s">
        <v>190</v>
      </c>
      <c r="L117" s="111">
        <v>2536</v>
      </c>
      <c r="M117" s="113" t="s">
        <v>192</v>
      </c>
      <c r="N117" s="113" t="str">
        <f t="shared" si="11"/>
        <v>2536</v>
      </c>
      <c r="O117" s="113">
        <f t="shared" si="15"/>
        <v>26</v>
      </c>
      <c r="P117" s="324"/>
      <c r="Q117" s="116"/>
      <c r="R117" s="116"/>
      <c r="S117" s="325"/>
      <c r="T117" s="200"/>
      <c r="U117" s="199"/>
      <c r="V117" s="199"/>
      <c r="W117" s="200"/>
      <c r="X117" s="201"/>
      <c r="Y117" s="199"/>
      <c r="Z117" s="202"/>
      <c r="AA117" s="220"/>
      <c r="AB117" s="199"/>
      <c r="AC117" s="199"/>
      <c r="AD117" s="199"/>
      <c r="AE117" s="200"/>
      <c r="AF117" s="199"/>
      <c r="AG117" s="203"/>
      <c r="AH117" s="220"/>
      <c r="AI117" s="199"/>
      <c r="AJ117" s="199"/>
      <c r="AK117" s="200"/>
      <c r="AL117" s="201"/>
      <c r="AM117" s="199"/>
      <c r="AN117" s="202"/>
      <c r="AO117" s="220"/>
      <c r="AP117" s="200"/>
      <c r="AQ117" s="199"/>
      <c r="AR117" s="200"/>
      <c r="AS117" s="201"/>
      <c r="AT117" s="199"/>
      <c r="AU117" s="202"/>
      <c r="AV117" s="548"/>
      <c r="AW117" s="548"/>
      <c r="AX117" s="548"/>
      <c r="AY117" s="548"/>
      <c r="AZ117" s="548"/>
      <c r="BA117" s="326"/>
      <c r="BB117" s="199"/>
      <c r="BC117" s="220"/>
      <c r="BD117" s="200"/>
      <c r="BE117" s="199"/>
      <c r="BF117" s="200"/>
      <c r="BG117" s="202"/>
      <c r="BH117" s="220"/>
      <c r="BI117" s="225"/>
      <c r="BJ117" s="201"/>
      <c r="BK117" s="201"/>
      <c r="BL117" s="199"/>
      <c r="BM117" s="200"/>
      <c r="BN117" s="202"/>
      <c r="BO117" s="220"/>
      <c r="BP117" s="225"/>
      <c r="BQ117" s="201"/>
      <c r="BR117" s="201"/>
      <c r="BS117" s="199"/>
      <c r="BT117" s="200"/>
      <c r="BU117" s="202"/>
      <c r="BV117" s="139" t="s">
        <v>681</v>
      </c>
      <c r="BW117" s="139" t="s">
        <v>206</v>
      </c>
      <c r="BX117" s="665" t="s">
        <v>688</v>
      </c>
      <c r="BY117" s="657"/>
      <c r="BZ117" s="570"/>
      <c r="CA117" s="658"/>
      <c r="CB117" s="570"/>
      <c r="CC117" s="570"/>
      <c r="CD117" s="658"/>
      <c r="CE117" s="570"/>
      <c r="CF117" s="570"/>
      <c r="CG117" s="658"/>
      <c r="CH117" s="570"/>
      <c r="CI117" s="570"/>
      <c r="CJ117" s="658"/>
      <c r="CK117" s="570"/>
      <c r="CL117" s="570"/>
      <c r="CM117" s="658"/>
      <c r="CN117" s="570"/>
      <c r="CO117" s="570"/>
      <c r="CP117" s="658"/>
      <c r="CQ117" s="570"/>
      <c r="CR117" s="570"/>
      <c r="CS117" s="658"/>
      <c r="CT117" s="570"/>
      <c r="CU117" s="570"/>
      <c r="CV117" s="658"/>
      <c r="CW117" s="570"/>
      <c r="CX117" s="570"/>
      <c r="CY117" s="658"/>
      <c r="CZ117" s="570"/>
      <c r="DA117" s="570"/>
      <c r="DB117" s="658"/>
      <c r="DC117" s="570"/>
      <c r="DD117" s="659"/>
    </row>
    <row r="118" spans="1:108" ht="22" thickBot="1">
      <c r="A118" s="44"/>
      <c r="B118" s="143">
        <f t="shared" si="14"/>
        <v>114</v>
      </c>
      <c r="C118" s="180" t="s">
        <v>689</v>
      </c>
      <c r="D118" s="145" t="s">
        <v>690</v>
      </c>
      <c r="E118" s="209" t="s">
        <v>678</v>
      </c>
      <c r="F118" s="234"/>
      <c r="G118" s="145" t="s">
        <v>686</v>
      </c>
      <c r="H118" s="145">
        <v>0.8</v>
      </c>
      <c r="I118" s="730"/>
      <c r="J118" s="327" t="s">
        <v>380</v>
      </c>
      <c r="K118" s="145" t="s">
        <v>190</v>
      </c>
      <c r="L118" s="143">
        <v>2536</v>
      </c>
      <c r="M118" s="145" t="s">
        <v>192</v>
      </c>
      <c r="N118" s="145" t="str">
        <f t="shared" si="11"/>
        <v>2536</v>
      </c>
      <c r="O118" s="145">
        <f t="shared" si="15"/>
        <v>26</v>
      </c>
      <c r="P118" s="328"/>
      <c r="Q118" s="148"/>
      <c r="R118" s="148"/>
      <c r="S118" s="329"/>
      <c r="T118" s="213"/>
      <c r="U118" s="212"/>
      <c r="V118" s="212"/>
      <c r="W118" s="213"/>
      <c r="X118" s="241"/>
      <c r="Y118" s="212"/>
      <c r="Z118" s="242"/>
      <c r="AA118" s="182"/>
      <c r="AB118" s="212"/>
      <c r="AC118" s="212"/>
      <c r="AD118" s="212"/>
      <c r="AE118" s="213"/>
      <c r="AF118" s="212"/>
      <c r="AG118" s="243"/>
      <c r="AH118" s="182"/>
      <c r="AI118" s="212"/>
      <c r="AJ118" s="212"/>
      <c r="AK118" s="213"/>
      <c r="AL118" s="241"/>
      <c r="AM118" s="212"/>
      <c r="AN118" s="242"/>
      <c r="AO118" s="182"/>
      <c r="AP118" s="213"/>
      <c r="AQ118" s="212"/>
      <c r="AR118" s="213"/>
      <c r="AS118" s="241"/>
      <c r="AT118" s="212"/>
      <c r="AU118" s="242"/>
      <c r="AV118" s="560"/>
      <c r="AW118" s="560"/>
      <c r="AX118" s="560"/>
      <c r="AY118" s="560"/>
      <c r="AZ118" s="560"/>
      <c r="BA118" s="330"/>
      <c r="BB118" s="212"/>
      <c r="BC118" s="182"/>
      <c r="BD118" s="213"/>
      <c r="BE118" s="212"/>
      <c r="BF118" s="213"/>
      <c r="BG118" s="242"/>
      <c r="BH118" s="182"/>
      <c r="BI118" s="185"/>
      <c r="BJ118" s="241"/>
      <c r="BK118" s="241"/>
      <c r="BL118" s="212"/>
      <c r="BM118" s="213"/>
      <c r="BN118" s="242"/>
      <c r="BO118" s="182"/>
      <c r="BP118" s="185"/>
      <c r="BQ118" s="241"/>
      <c r="BR118" s="241"/>
      <c r="BS118" s="212"/>
      <c r="BT118" s="213"/>
      <c r="BU118" s="242"/>
      <c r="BV118" s="171" t="s">
        <v>681</v>
      </c>
      <c r="BW118" s="171" t="s">
        <v>206</v>
      </c>
      <c r="BX118" s="666" t="s">
        <v>690</v>
      </c>
      <c r="BY118" s="646"/>
      <c r="BZ118" s="647"/>
      <c r="CA118" s="648"/>
      <c r="CB118" s="647"/>
      <c r="CC118" s="647"/>
      <c r="CD118" s="648"/>
      <c r="CE118" s="647"/>
      <c r="CF118" s="647"/>
      <c r="CG118" s="648"/>
      <c r="CH118" s="647"/>
      <c r="CI118" s="647"/>
      <c r="CJ118" s="648"/>
      <c r="CK118" s="647"/>
      <c r="CL118" s="647"/>
      <c r="CM118" s="648"/>
      <c r="CN118" s="647"/>
      <c r="CO118" s="647"/>
      <c r="CP118" s="648"/>
      <c r="CQ118" s="647"/>
      <c r="CR118" s="647"/>
      <c r="CS118" s="648"/>
      <c r="CT118" s="647"/>
      <c r="CU118" s="647"/>
      <c r="CV118" s="648"/>
      <c r="CW118" s="647"/>
      <c r="CX118" s="647"/>
      <c r="CY118" s="648"/>
      <c r="CZ118" s="647"/>
      <c r="DA118" s="647"/>
      <c r="DB118" s="648"/>
      <c r="DC118" s="647"/>
      <c r="DD118" s="649"/>
    </row>
    <row r="119" spans="1:108" ht="21">
      <c r="A119" s="44"/>
      <c r="B119" s="82">
        <f>B118+1</f>
        <v>115</v>
      </c>
      <c r="C119" s="172" t="s">
        <v>691</v>
      </c>
      <c r="D119" s="84" t="s">
        <v>692</v>
      </c>
      <c r="E119" s="270" t="s">
        <v>678</v>
      </c>
      <c r="F119" s="282"/>
      <c r="G119" s="82" t="s">
        <v>693</v>
      </c>
      <c r="H119" s="84">
        <v>2</v>
      </c>
      <c r="I119" s="728">
        <f>SUM(H119:H122)</f>
        <v>8</v>
      </c>
      <c r="J119" s="319" t="s">
        <v>380</v>
      </c>
      <c r="K119" s="84" t="s">
        <v>190</v>
      </c>
      <c r="L119" s="174" t="s">
        <v>694</v>
      </c>
      <c r="M119" s="84" t="s">
        <v>192</v>
      </c>
      <c r="N119" s="84" t="str">
        <f t="shared" si="11"/>
        <v>2552</v>
      </c>
      <c r="O119" s="84">
        <f t="shared" si="15"/>
        <v>10</v>
      </c>
      <c r="P119" s="320"/>
      <c r="Q119" s="87"/>
      <c r="R119" s="87"/>
      <c r="S119" s="321"/>
      <c r="T119" s="189"/>
      <c r="U119" s="188"/>
      <c r="V119" s="188"/>
      <c r="W119" s="189"/>
      <c r="X119" s="190"/>
      <c r="Y119" s="188"/>
      <c r="Z119" s="191"/>
      <c r="AA119" s="216"/>
      <c r="AB119" s="188"/>
      <c r="AC119" s="188"/>
      <c r="AD119" s="188"/>
      <c r="AE119" s="189"/>
      <c r="AF119" s="188"/>
      <c r="AG119" s="193"/>
      <c r="AH119" s="216"/>
      <c r="AI119" s="188"/>
      <c r="AJ119" s="188"/>
      <c r="AK119" s="189"/>
      <c r="AL119" s="190"/>
      <c r="AM119" s="188"/>
      <c r="AN119" s="191"/>
      <c r="AO119" s="216"/>
      <c r="AP119" s="189"/>
      <c r="AQ119" s="188"/>
      <c r="AR119" s="189"/>
      <c r="AS119" s="190"/>
      <c r="AT119" s="188"/>
      <c r="AU119" s="191"/>
      <c r="AV119" s="547"/>
      <c r="AW119" s="547"/>
      <c r="AX119" s="547"/>
      <c r="AY119" s="547"/>
      <c r="AZ119" s="547"/>
      <c r="BA119" s="322"/>
      <c r="BB119" s="188"/>
      <c r="BC119" s="216"/>
      <c r="BD119" s="189"/>
      <c r="BE119" s="188"/>
      <c r="BF119" s="189"/>
      <c r="BG119" s="191"/>
      <c r="BH119" s="216"/>
      <c r="BI119" s="218"/>
      <c r="BJ119" s="190"/>
      <c r="BK119" s="190"/>
      <c r="BL119" s="188"/>
      <c r="BM119" s="189"/>
      <c r="BN119" s="191"/>
      <c r="BO119" s="216"/>
      <c r="BP119" s="218"/>
      <c r="BQ119" s="190"/>
      <c r="BR119" s="190"/>
      <c r="BS119" s="188"/>
      <c r="BT119" s="189"/>
      <c r="BU119" s="191"/>
      <c r="BV119" s="110" t="s">
        <v>695</v>
      </c>
      <c r="BW119" s="110" t="s">
        <v>196</v>
      </c>
      <c r="BX119" s="705" t="s">
        <v>692</v>
      </c>
      <c r="BY119" s="642"/>
      <c r="BZ119" s="643"/>
      <c r="CA119" s="644"/>
      <c r="CB119" s="643"/>
      <c r="CC119" s="643"/>
      <c r="CD119" s="644"/>
      <c r="CE119" s="643"/>
      <c r="CF119" s="643"/>
      <c r="CG119" s="644"/>
      <c r="CH119" s="643"/>
      <c r="CI119" s="643"/>
      <c r="CJ119" s="644"/>
      <c r="CK119" s="643"/>
      <c r="CL119" s="643"/>
      <c r="CM119" s="644"/>
      <c r="CN119" s="643"/>
      <c r="CO119" s="643"/>
      <c r="CP119" s="644"/>
      <c r="CQ119" s="643"/>
      <c r="CR119" s="643"/>
      <c r="CS119" s="644"/>
      <c r="CT119" s="643"/>
      <c r="CU119" s="643"/>
      <c r="CV119" s="644"/>
      <c r="CW119" s="643"/>
      <c r="CX119" s="643"/>
      <c r="CY119" s="644"/>
      <c r="CZ119" s="643"/>
      <c r="DA119" s="643"/>
      <c r="DB119" s="644"/>
      <c r="DC119" s="643"/>
      <c r="DD119" s="645"/>
    </row>
    <row r="120" spans="1:108" ht="21">
      <c r="A120" s="44"/>
      <c r="B120" s="111">
        <f>B119+1</f>
        <v>116</v>
      </c>
      <c r="C120" s="177" t="s">
        <v>696</v>
      </c>
      <c r="D120" s="113" t="s">
        <v>697</v>
      </c>
      <c r="E120" s="231" t="s">
        <v>678</v>
      </c>
      <c r="F120" s="273"/>
      <c r="G120" s="111" t="s">
        <v>693</v>
      </c>
      <c r="H120" s="113">
        <v>2</v>
      </c>
      <c r="I120" s="729"/>
      <c r="J120" s="323" t="s">
        <v>380</v>
      </c>
      <c r="K120" s="113" t="s">
        <v>190</v>
      </c>
      <c r="L120" s="115" t="s">
        <v>694</v>
      </c>
      <c r="M120" s="113" t="s">
        <v>192</v>
      </c>
      <c r="N120" s="113" t="str">
        <f t="shared" si="11"/>
        <v>2552</v>
      </c>
      <c r="O120" s="113">
        <f t="shared" si="15"/>
        <v>10</v>
      </c>
      <c r="P120" s="324"/>
      <c r="Q120" s="116"/>
      <c r="R120" s="116"/>
      <c r="S120" s="325"/>
      <c r="T120" s="200"/>
      <c r="U120" s="199"/>
      <c r="V120" s="199"/>
      <c r="W120" s="200"/>
      <c r="X120" s="201"/>
      <c r="Y120" s="199"/>
      <c r="Z120" s="202"/>
      <c r="AA120" s="220"/>
      <c r="AB120" s="199"/>
      <c r="AC120" s="199"/>
      <c r="AD120" s="199"/>
      <c r="AE120" s="200"/>
      <c r="AF120" s="199"/>
      <c r="AG120" s="203"/>
      <c r="AH120" s="220"/>
      <c r="AI120" s="199"/>
      <c r="AJ120" s="199"/>
      <c r="AK120" s="200"/>
      <c r="AL120" s="201"/>
      <c r="AM120" s="199"/>
      <c r="AN120" s="202"/>
      <c r="AO120" s="220"/>
      <c r="AP120" s="200"/>
      <c r="AQ120" s="199"/>
      <c r="AR120" s="200"/>
      <c r="AS120" s="201"/>
      <c r="AT120" s="199"/>
      <c r="AU120" s="202"/>
      <c r="AV120" s="548"/>
      <c r="AW120" s="548"/>
      <c r="AX120" s="548"/>
      <c r="AY120" s="548"/>
      <c r="AZ120" s="548"/>
      <c r="BA120" s="326"/>
      <c r="BB120" s="199"/>
      <c r="BC120" s="220"/>
      <c r="BD120" s="200"/>
      <c r="BE120" s="199"/>
      <c r="BF120" s="200"/>
      <c r="BG120" s="202"/>
      <c r="BH120" s="220"/>
      <c r="BI120" s="225"/>
      <c r="BJ120" s="201"/>
      <c r="BK120" s="201"/>
      <c r="BL120" s="199"/>
      <c r="BM120" s="200"/>
      <c r="BN120" s="202"/>
      <c r="BO120" s="220"/>
      <c r="BP120" s="225"/>
      <c r="BQ120" s="201"/>
      <c r="BR120" s="201"/>
      <c r="BS120" s="199"/>
      <c r="BT120" s="200"/>
      <c r="BU120" s="202"/>
      <c r="BV120" s="139" t="s">
        <v>695</v>
      </c>
      <c r="BW120" s="139" t="s">
        <v>196</v>
      </c>
      <c r="BX120" s="665" t="s">
        <v>697</v>
      </c>
      <c r="BY120" s="657"/>
      <c r="BZ120" s="570"/>
      <c r="CA120" s="658"/>
      <c r="CB120" s="570"/>
      <c r="CC120" s="570"/>
      <c r="CD120" s="658"/>
      <c r="CE120" s="570"/>
      <c r="CF120" s="570"/>
      <c r="CG120" s="658"/>
      <c r="CH120" s="570"/>
      <c r="CI120" s="570"/>
      <c r="CJ120" s="658"/>
      <c r="CK120" s="570"/>
      <c r="CL120" s="570"/>
      <c r="CM120" s="658"/>
      <c r="CN120" s="570"/>
      <c r="CO120" s="570"/>
      <c r="CP120" s="658"/>
      <c r="CQ120" s="570"/>
      <c r="CR120" s="570"/>
      <c r="CS120" s="658"/>
      <c r="CT120" s="570"/>
      <c r="CU120" s="570"/>
      <c r="CV120" s="658"/>
      <c r="CW120" s="570"/>
      <c r="CX120" s="570"/>
      <c r="CY120" s="658"/>
      <c r="CZ120" s="570"/>
      <c r="DA120" s="570"/>
      <c r="DB120" s="658"/>
      <c r="DC120" s="570"/>
      <c r="DD120" s="659"/>
    </row>
    <row r="121" spans="1:108" ht="21">
      <c r="A121" s="44"/>
      <c r="B121" s="111">
        <f t="shared" ref="B121:B122" si="16">B120+1</f>
        <v>117</v>
      </c>
      <c r="C121" s="177" t="s">
        <v>698</v>
      </c>
      <c r="D121" s="113" t="s">
        <v>699</v>
      </c>
      <c r="E121" s="231" t="s">
        <v>678</v>
      </c>
      <c r="F121" s="273"/>
      <c r="G121" s="111" t="s">
        <v>693</v>
      </c>
      <c r="H121" s="113">
        <v>2</v>
      </c>
      <c r="I121" s="729"/>
      <c r="J121" s="323" t="s">
        <v>380</v>
      </c>
      <c r="K121" s="113" t="s">
        <v>190</v>
      </c>
      <c r="L121" s="115" t="s">
        <v>694</v>
      </c>
      <c r="M121" s="113" t="s">
        <v>192</v>
      </c>
      <c r="N121" s="113" t="str">
        <f t="shared" si="11"/>
        <v>2552</v>
      </c>
      <c r="O121" s="113">
        <f t="shared" si="15"/>
        <v>10</v>
      </c>
      <c r="P121" s="324"/>
      <c r="Q121" s="116"/>
      <c r="R121" s="116"/>
      <c r="S121" s="325"/>
      <c r="T121" s="200"/>
      <c r="U121" s="199"/>
      <c r="V121" s="199"/>
      <c r="W121" s="200"/>
      <c r="X121" s="201"/>
      <c r="Y121" s="199"/>
      <c r="Z121" s="202"/>
      <c r="AA121" s="220"/>
      <c r="AB121" s="199"/>
      <c r="AC121" s="199"/>
      <c r="AD121" s="199"/>
      <c r="AE121" s="200"/>
      <c r="AF121" s="199"/>
      <c r="AG121" s="203"/>
      <c r="AH121" s="220"/>
      <c r="AI121" s="199"/>
      <c r="AJ121" s="199"/>
      <c r="AK121" s="200"/>
      <c r="AL121" s="201"/>
      <c r="AM121" s="199"/>
      <c r="AN121" s="202"/>
      <c r="AO121" s="220"/>
      <c r="AP121" s="200"/>
      <c r="AQ121" s="199"/>
      <c r="AR121" s="200"/>
      <c r="AS121" s="201"/>
      <c r="AT121" s="199"/>
      <c r="AU121" s="202"/>
      <c r="AV121" s="548"/>
      <c r="AW121" s="548"/>
      <c r="AX121" s="548"/>
      <c r="AY121" s="548"/>
      <c r="AZ121" s="548"/>
      <c r="BA121" s="326"/>
      <c r="BB121" s="199"/>
      <c r="BC121" s="220"/>
      <c r="BD121" s="200"/>
      <c r="BE121" s="199"/>
      <c r="BF121" s="200"/>
      <c r="BG121" s="202"/>
      <c r="BH121" s="220"/>
      <c r="BI121" s="225"/>
      <c r="BJ121" s="201"/>
      <c r="BK121" s="201"/>
      <c r="BL121" s="199"/>
      <c r="BM121" s="200"/>
      <c r="BN121" s="202"/>
      <c r="BO121" s="220"/>
      <c r="BP121" s="225"/>
      <c r="BQ121" s="201"/>
      <c r="BR121" s="201"/>
      <c r="BS121" s="199"/>
      <c r="BT121" s="200"/>
      <c r="BU121" s="202"/>
      <c r="BV121" s="139" t="s">
        <v>695</v>
      </c>
      <c r="BW121" s="139" t="s">
        <v>196</v>
      </c>
      <c r="BX121" s="665" t="s">
        <v>699</v>
      </c>
      <c r="BY121" s="657"/>
      <c r="BZ121" s="570"/>
      <c r="CA121" s="658"/>
      <c r="CB121" s="570"/>
      <c r="CC121" s="570"/>
      <c r="CD121" s="658"/>
      <c r="CE121" s="570"/>
      <c r="CF121" s="570"/>
      <c r="CG121" s="658"/>
      <c r="CH121" s="570"/>
      <c r="CI121" s="570"/>
      <c r="CJ121" s="658"/>
      <c r="CK121" s="570"/>
      <c r="CL121" s="570"/>
      <c r="CM121" s="658"/>
      <c r="CN121" s="570"/>
      <c r="CO121" s="570"/>
      <c r="CP121" s="658"/>
      <c r="CQ121" s="570"/>
      <c r="CR121" s="570"/>
      <c r="CS121" s="658"/>
      <c r="CT121" s="570"/>
      <c r="CU121" s="570"/>
      <c r="CV121" s="658"/>
      <c r="CW121" s="570"/>
      <c r="CX121" s="570"/>
      <c r="CY121" s="658"/>
      <c r="CZ121" s="570"/>
      <c r="DA121" s="570"/>
      <c r="DB121" s="658"/>
      <c r="DC121" s="570"/>
      <c r="DD121" s="659"/>
    </row>
    <row r="122" spans="1:108" ht="22" thickBot="1">
      <c r="A122" s="44"/>
      <c r="B122" s="143">
        <f t="shared" si="16"/>
        <v>118</v>
      </c>
      <c r="C122" s="180" t="s">
        <v>700</v>
      </c>
      <c r="D122" s="145" t="s">
        <v>701</v>
      </c>
      <c r="E122" s="209" t="s">
        <v>678</v>
      </c>
      <c r="F122" s="280"/>
      <c r="G122" s="143" t="s">
        <v>693</v>
      </c>
      <c r="H122" s="145">
        <v>2</v>
      </c>
      <c r="I122" s="730"/>
      <c r="J122" s="327" t="s">
        <v>380</v>
      </c>
      <c r="K122" s="145" t="s">
        <v>190</v>
      </c>
      <c r="L122" s="147" t="s">
        <v>694</v>
      </c>
      <c r="M122" s="145" t="s">
        <v>192</v>
      </c>
      <c r="N122" s="145" t="str">
        <f t="shared" si="11"/>
        <v>2552</v>
      </c>
      <c r="O122" s="145">
        <f t="shared" si="15"/>
        <v>10</v>
      </c>
      <c r="P122" s="328"/>
      <c r="Q122" s="148"/>
      <c r="R122" s="148"/>
      <c r="S122" s="329"/>
      <c r="T122" s="213"/>
      <c r="U122" s="212"/>
      <c r="V122" s="212"/>
      <c r="W122" s="213"/>
      <c r="X122" s="241"/>
      <c r="Y122" s="212"/>
      <c r="Z122" s="242"/>
      <c r="AA122" s="182"/>
      <c r="AB122" s="212"/>
      <c r="AC122" s="212"/>
      <c r="AD122" s="212"/>
      <c r="AE122" s="213"/>
      <c r="AF122" s="212"/>
      <c r="AG122" s="243"/>
      <c r="AH122" s="182"/>
      <c r="AI122" s="212"/>
      <c r="AJ122" s="212"/>
      <c r="AK122" s="213"/>
      <c r="AL122" s="241"/>
      <c r="AM122" s="212"/>
      <c r="AN122" s="242"/>
      <c r="AO122" s="182"/>
      <c r="AP122" s="213"/>
      <c r="AQ122" s="212"/>
      <c r="AR122" s="213"/>
      <c r="AS122" s="241"/>
      <c r="AT122" s="212"/>
      <c r="AU122" s="242"/>
      <c r="AV122" s="560"/>
      <c r="AW122" s="560"/>
      <c r="AX122" s="560"/>
      <c r="AY122" s="560"/>
      <c r="AZ122" s="560"/>
      <c r="BA122" s="330"/>
      <c r="BB122" s="212"/>
      <c r="BC122" s="182"/>
      <c r="BD122" s="213"/>
      <c r="BE122" s="212"/>
      <c r="BF122" s="213"/>
      <c r="BG122" s="242"/>
      <c r="BH122" s="182"/>
      <c r="BI122" s="185"/>
      <c r="BJ122" s="241"/>
      <c r="BK122" s="241"/>
      <c r="BL122" s="212"/>
      <c r="BM122" s="213"/>
      <c r="BN122" s="242"/>
      <c r="BO122" s="182"/>
      <c r="BP122" s="185"/>
      <c r="BQ122" s="241"/>
      <c r="BR122" s="241"/>
      <c r="BS122" s="212"/>
      <c r="BT122" s="213"/>
      <c r="BU122" s="242"/>
      <c r="BV122" s="171" t="s">
        <v>695</v>
      </c>
      <c r="BW122" s="171" t="s">
        <v>196</v>
      </c>
      <c r="BX122" s="666" t="s">
        <v>701</v>
      </c>
      <c r="BY122" s="646"/>
      <c r="BZ122" s="647"/>
      <c r="CA122" s="648"/>
      <c r="CB122" s="647"/>
      <c r="CC122" s="647"/>
      <c r="CD122" s="648"/>
      <c r="CE122" s="647"/>
      <c r="CF122" s="647"/>
      <c r="CG122" s="648"/>
      <c r="CH122" s="647"/>
      <c r="CI122" s="647"/>
      <c r="CJ122" s="648"/>
      <c r="CK122" s="647"/>
      <c r="CL122" s="647"/>
      <c r="CM122" s="648"/>
      <c r="CN122" s="647"/>
      <c r="CO122" s="647"/>
      <c r="CP122" s="648"/>
      <c r="CQ122" s="647"/>
      <c r="CR122" s="647"/>
      <c r="CS122" s="648"/>
      <c r="CT122" s="647"/>
      <c r="CU122" s="647"/>
      <c r="CV122" s="648"/>
      <c r="CW122" s="647"/>
      <c r="CX122" s="647"/>
      <c r="CY122" s="648"/>
      <c r="CZ122" s="647"/>
      <c r="DA122" s="647"/>
      <c r="DB122" s="648"/>
      <c r="DC122" s="647"/>
      <c r="DD122" s="649"/>
    </row>
    <row r="123" spans="1:108" ht="21">
      <c r="A123" s="44"/>
      <c r="B123" s="82">
        <f>B122+1</f>
        <v>119</v>
      </c>
      <c r="C123" s="172" t="s">
        <v>702</v>
      </c>
      <c r="D123" s="84" t="s">
        <v>703</v>
      </c>
      <c r="E123" s="270" t="s">
        <v>678</v>
      </c>
      <c r="F123" s="282"/>
      <c r="G123" s="82" t="s">
        <v>693</v>
      </c>
      <c r="H123" s="84">
        <v>2</v>
      </c>
      <c r="I123" s="728">
        <f>SUM(H123:H126)</f>
        <v>8</v>
      </c>
      <c r="J123" s="319" t="s">
        <v>380</v>
      </c>
      <c r="K123" s="82" t="s">
        <v>190</v>
      </c>
      <c r="L123" s="174" t="s">
        <v>704</v>
      </c>
      <c r="M123" s="84" t="s">
        <v>192</v>
      </c>
      <c r="N123" s="84" t="str">
        <f t="shared" si="11"/>
        <v>2552</v>
      </c>
      <c r="O123" s="84">
        <f t="shared" si="15"/>
        <v>10</v>
      </c>
      <c r="P123" s="320"/>
      <c r="Q123" s="87"/>
      <c r="R123" s="87"/>
      <c r="S123" s="321"/>
      <c r="T123" s="189"/>
      <c r="U123" s="188"/>
      <c r="V123" s="188"/>
      <c r="W123" s="189"/>
      <c r="X123" s="190"/>
      <c r="Y123" s="188"/>
      <c r="Z123" s="191"/>
      <c r="AA123" s="216"/>
      <c r="AB123" s="188"/>
      <c r="AC123" s="188"/>
      <c r="AD123" s="188"/>
      <c r="AE123" s="189"/>
      <c r="AF123" s="188"/>
      <c r="AG123" s="193"/>
      <c r="AH123" s="216"/>
      <c r="AI123" s="188"/>
      <c r="AJ123" s="188"/>
      <c r="AK123" s="189"/>
      <c r="AL123" s="190"/>
      <c r="AM123" s="188"/>
      <c r="AN123" s="191"/>
      <c r="AO123" s="216"/>
      <c r="AP123" s="189"/>
      <c r="AQ123" s="188"/>
      <c r="AR123" s="189"/>
      <c r="AS123" s="190"/>
      <c r="AT123" s="188"/>
      <c r="AU123" s="191"/>
      <c r="AV123" s="547"/>
      <c r="AW123" s="547"/>
      <c r="AX123" s="547"/>
      <c r="AY123" s="547"/>
      <c r="AZ123" s="547"/>
      <c r="BA123" s="322"/>
      <c r="BB123" s="188"/>
      <c r="BC123" s="216"/>
      <c r="BD123" s="189"/>
      <c r="BE123" s="188"/>
      <c r="BF123" s="189"/>
      <c r="BG123" s="191"/>
      <c r="BH123" s="216"/>
      <c r="BI123" s="218"/>
      <c r="BJ123" s="190"/>
      <c r="BK123" s="190"/>
      <c r="BL123" s="188"/>
      <c r="BM123" s="189"/>
      <c r="BN123" s="191"/>
      <c r="BO123" s="216"/>
      <c r="BP123" s="218"/>
      <c r="BQ123" s="190"/>
      <c r="BR123" s="190"/>
      <c r="BS123" s="188"/>
      <c r="BT123" s="189"/>
      <c r="BU123" s="191"/>
      <c r="BV123" s="110" t="s">
        <v>695</v>
      </c>
      <c r="BW123" s="110" t="s">
        <v>196</v>
      </c>
      <c r="BX123" s="705" t="s">
        <v>703</v>
      </c>
      <c r="BY123" s="642"/>
      <c r="BZ123" s="643"/>
      <c r="CA123" s="644"/>
      <c r="CB123" s="643"/>
      <c r="CC123" s="643"/>
      <c r="CD123" s="644"/>
      <c r="CE123" s="643"/>
      <c r="CF123" s="643"/>
      <c r="CG123" s="644"/>
      <c r="CH123" s="643"/>
      <c r="CI123" s="643"/>
      <c r="CJ123" s="644"/>
      <c r="CK123" s="643"/>
      <c r="CL123" s="643"/>
      <c r="CM123" s="644"/>
      <c r="CN123" s="643"/>
      <c r="CO123" s="643"/>
      <c r="CP123" s="644"/>
      <c r="CQ123" s="643"/>
      <c r="CR123" s="643"/>
      <c r="CS123" s="644"/>
      <c r="CT123" s="643"/>
      <c r="CU123" s="643"/>
      <c r="CV123" s="644"/>
      <c r="CW123" s="643"/>
      <c r="CX123" s="643"/>
      <c r="CY123" s="644"/>
      <c r="CZ123" s="643"/>
      <c r="DA123" s="643"/>
      <c r="DB123" s="644"/>
      <c r="DC123" s="643"/>
      <c r="DD123" s="645"/>
    </row>
    <row r="124" spans="1:108" ht="21">
      <c r="A124" s="44"/>
      <c r="B124" s="111">
        <f>B123+1</f>
        <v>120</v>
      </c>
      <c r="C124" s="177" t="s">
        <v>705</v>
      </c>
      <c r="D124" s="113" t="s">
        <v>706</v>
      </c>
      <c r="E124" s="231" t="s">
        <v>678</v>
      </c>
      <c r="F124" s="273"/>
      <c r="G124" s="111" t="s">
        <v>693</v>
      </c>
      <c r="H124" s="113">
        <v>2</v>
      </c>
      <c r="I124" s="729"/>
      <c r="J124" s="323" t="s">
        <v>380</v>
      </c>
      <c r="K124" s="113" t="s">
        <v>190</v>
      </c>
      <c r="L124" s="115" t="s">
        <v>704</v>
      </c>
      <c r="M124" s="113" t="s">
        <v>192</v>
      </c>
      <c r="N124" s="113" t="str">
        <f t="shared" si="11"/>
        <v>2552</v>
      </c>
      <c r="O124" s="113">
        <f t="shared" si="15"/>
        <v>10</v>
      </c>
      <c r="P124" s="324"/>
      <c r="Q124" s="116"/>
      <c r="R124" s="116"/>
      <c r="S124" s="325"/>
      <c r="T124" s="200"/>
      <c r="U124" s="199"/>
      <c r="V124" s="199"/>
      <c r="W124" s="200"/>
      <c r="X124" s="201"/>
      <c r="Y124" s="199"/>
      <c r="Z124" s="202"/>
      <c r="AA124" s="220"/>
      <c r="AB124" s="199"/>
      <c r="AC124" s="199"/>
      <c r="AD124" s="199"/>
      <c r="AE124" s="200"/>
      <c r="AF124" s="199"/>
      <c r="AG124" s="203"/>
      <c r="AH124" s="220"/>
      <c r="AI124" s="199"/>
      <c r="AJ124" s="199"/>
      <c r="AK124" s="200"/>
      <c r="AL124" s="201"/>
      <c r="AM124" s="199"/>
      <c r="AN124" s="202"/>
      <c r="AO124" s="220"/>
      <c r="AP124" s="200"/>
      <c r="AQ124" s="199"/>
      <c r="AR124" s="200"/>
      <c r="AS124" s="201"/>
      <c r="AT124" s="199"/>
      <c r="AU124" s="202"/>
      <c r="AV124" s="548"/>
      <c r="AW124" s="548"/>
      <c r="AX124" s="548"/>
      <c r="AY124" s="548"/>
      <c r="AZ124" s="548"/>
      <c r="BA124" s="326"/>
      <c r="BB124" s="199"/>
      <c r="BC124" s="220"/>
      <c r="BD124" s="200"/>
      <c r="BE124" s="199"/>
      <c r="BF124" s="200"/>
      <c r="BG124" s="202"/>
      <c r="BH124" s="220"/>
      <c r="BI124" s="225"/>
      <c r="BJ124" s="201"/>
      <c r="BK124" s="201"/>
      <c r="BL124" s="199"/>
      <c r="BM124" s="200"/>
      <c r="BN124" s="202"/>
      <c r="BO124" s="220"/>
      <c r="BP124" s="225"/>
      <c r="BQ124" s="201"/>
      <c r="BR124" s="201"/>
      <c r="BS124" s="199"/>
      <c r="BT124" s="200"/>
      <c r="BU124" s="202"/>
      <c r="BV124" s="139" t="s">
        <v>695</v>
      </c>
      <c r="BW124" s="139" t="s">
        <v>196</v>
      </c>
      <c r="BX124" s="665" t="s">
        <v>706</v>
      </c>
      <c r="BY124" s="657"/>
      <c r="BZ124" s="570"/>
      <c r="CA124" s="658"/>
      <c r="CB124" s="570"/>
      <c r="CC124" s="570"/>
      <c r="CD124" s="658"/>
      <c r="CE124" s="570"/>
      <c r="CF124" s="570"/>
      <c r="CG124" s="658"/>
      <c r="CH124" s="570"/>
      <c r="CI124" s="570"/>
      <c r="CJ124" s="658"/>
      <c r="CK124" s="570"/>
      <c r="CL124" s="570"/>
      <c r="CM124" s="658"/>
      <c r="CN124" s="570"/>
      <c r="CO124" s="570"/>
      <c r="CP124" s="658"/>
      <c r="CQ124" s="570"/>
      <c r="CR124" s="570"/>
      <c r="CS124" s="658"/>
      <c r="CT124" s="570"/>
      <c r="CU124" s="570"/>
      <c r="CV124" s="658"/>
      <c r="CW124" s="570"/>
      <c r="CX124" s="570"/>
      <c r="CY124" s="658"/>
      <c r="CZ124" s="570"/>
      <c r="DA124" s="570"/>
      <c r="DB124" s="658"/>
      <c r="DC124" s="570"/>
      <c r="DD124" s="659"/>
    </row>
    <row r="125" spans="1:108" ht="21">
      <c r="A125" s="44"/>
      <c r="B125" s="111">
        <f t="shared" ref="B125:B131" si="17">B124+1</f>
        <v>121</v>
      </c>
      <c r="C125" s="177" t="s">
        <v>707</v>
      </c>
      <c r="D125" s="113" t="s">
        <v>708</v>
      </c>
      <c r="E125" s="231" t="s">
        <v>678</v>
      </c>
      <c r="F125" s="273"/>
      <c r="G125" s="111" t="s">
        <v>693</v>
      </c>
      <c r="H125" s="113">
        <v>2</v>
      </c>
      <c r="I125" s="729"/>
      <c r="J125" s="323" t="s">
        <v>380</v>
      </c>
      <c r="K125" s="113" t="s">
        <v>190</v>
      </c>
      <c r="L125" s="115" t="s">
        <v>704</v>
      </c>
      <c r="M125" s="113" t="s">
        <v>192</v>
      </c>
      <c r="N125" s="113" t="str">
        <f t="shared" si="11"/>
        <v>2552</v>
      </c>
      <c r="O125" s="113">
        <f t="shared" si="15"/>
        <v>10</v>
      </c>
      <c r="P125" s="324"/>
      <c r="Q125" s="116"/>
      <c r="R125" s="116"/>
      <c r="S125" s="325"/>
      <c r="T125" s="200"/>
      <c r="U125" s="199"/>
      <c r="V125" s="199"/>
      <c r="W125" s="200"/>
      <c r="X125" s="201"/>
      <c r="Y125" s="199"/>
      <c r="Z125" s="202"/>
      <c r="AA125" s="220"/>
      <c r="AB125" s="199"/>
      <c r="AC125" s="199"/>
      <c r="AD125" s="199"/>
      <c r="AE125" s="200"/>
      <c r="AF125" s="199"/>
      <c r="AG125" s="203"/>
      <c r="AH125" s="220"/>
      <c r="AI125" s="199"/>
      <c r="AJ125" s="199"/>
      <c r="AK125" s="200"/>
      <c r="AL125" s="201"/>
      <c r="AM125" s="199"/>
      <c r="AN125" s="202"/>
      <c r="AO125" s="220"/>
      <c r="AP125" s="200"/>
      <c r="AQ125" s="199"/>
      <c r="AR125" s="200"/>
      <c r="AS125" s="201"/>
      <c r="AT125" s="199"/>
      <c r="AU125" s="202"/>
      <c r="AV125" s="548"/>
      <c r="AW125" s="548"/>
      <c r="AX125" s="548"/>
      <c r="AY125" s="548"/>
      <c r="AZ125" s="548"/>
      <c r="BA125" s="326"/>
      <c r="BB125" s="199"/>
      <c r="BC125" s="220"/>
      <c r="BD125" s="200"/>
      <c r="BE125" s="199"/>
      <c r="BF125" s="200"/>
      <c r="BG125" s="202"/>
      <c r="BH125" s="220"/>
      <c r="BI125" s="225"/>
      <c r="BJ125" s="201"/>
      <c r="BK125" s="201"/>
      <c r="BL125" s="199"/>
      <c r="BM125" s="200"/>
      <c r="BN125" s="202"/>
      <c r="BO125" s="220"/>
      <c r="BP125" s="225"/>
      <c r="BQ125" s="201"/>
      <c r="BR125" s="201"/>
      <c r="BS125" s="199"/>
      <c r="BT125" s="200"/>
      <c r="BU125" s="202"/>
      <c r="BV125" s="139" t="s">
        <v>695</v>
      </c>
      <c r="BW125" s="139" t="s">
        <v>196</v>
      </c>
      <c r="BX125" s="665" t="s">
        <v>708</v>
      </c>
      <c r="BY125" s="657"/>
      <c r="BZ125" s="570"/>
      <c r="CA125" s="658"/>
      <c r="CB125" s="570"/>
      <c r="CC125" s="570"/>
      <c r="CD125" s="658"/>
      <c r="CE125" s="570"/>
      <c r="CF125" s="570"/>
      <c r="CG125" s="658"/>
      <c r="CH125" s="570"/>
      <c r="CI125" s="570"/>
      <c r="CJ125" s="658"/>
      <c r="CK125" s="570"/>
      <c r="CL125" s="570"/>
      <c r="CM125" s="658"/>
      <c r="CN125" s="570"/>
      <c r="CO125" s="570"/>
      <c r="CP125" s="658"/>
      <c r="CQ125" s="570"/>
      <c r="CR125" s="570"/>
      <c r="CS125" s="658"/>
      <c r="CT125" s="570"/>
      <c r="CU125" s="570"/>
      <c r="CV125" s="658"/>
      <c r="CW125" s="570"/>
      <c r="CX125" s="570"/>
      <c r="CY125" s="658"/>
      <c r="CZ125" s="570"/>
      <c r="DA125" s="570"/>
      <c r="DB125" s="658"/>
      <c r="DC125" s="570"/>
      <c r="DD125" s="659"/>
    </row>
    <row r="126" spans="1:108" ht="22" thickBot="1">
      <c r="A126" s="44"/>
      <c r="B126" s="143">
        <f t="shared" si="17"/>
        <v>122</v>
      </c>
      <c r="C126" s="180" t="s">
        <v>709</v>
      </c>
      <c r="D126" s="145" t="s">
        <v>710</v>
      </c>
      <c r="E126" s="209" t="s">
        <v>678</v>
      </c>
      <c r="F126" s="280"/>
      <c r="G126" s="143" t="s">
        <v>693</v>
      </c>
      <c r="H126" s="145">
        <v>2</v>
      </c>
      <c r="I126" s="730"/>
      <c r="J126" s="327" t="s">
        <v>380</v>
      </c>
      <c r="K126" s="145" t="s">
        <v>190</v>
      </c>
      <c r="L126" s="147" t="s">
        <v>704</v>
      </c>
      <c r="M126" s="145" t="s">
        <v>192</v>
      </c>
      <c r="N126" s="145" t="str">
        <f t="shared" si="11"/>
        <v>2552</v>
      </c>
      <c r="O126" s="145">
        <f t="shared" si="15"/>
        <v>10</v>
      </c>
      <c r="P126" s="328"/>
      <c r="Q126" s="148"/>
      <c r="R126" s="148"/>
      <c r="S126" s="329"/>
      <c r="T126" s="213"/>
      <c r="U126" s="212"/>
      <c r="V126" s="212"/>
      <c r="W126" s="213"/>
      <c r="X126" s="241"/>
      <c r="Y126" s="212"/>
      <c r="Z126" s="242"/>
      <c r="AA126" s="182"/>
      <c r="AB126" s="212"/>
      <c r="AC126" s="212"/>
      <c r="AD126" s="212"/>
      <c r="AE126" s="213"/>
      <c r="AF126" s="212"/>
      <c r="AG126" s="243"/>
      <c r="AH126" s="182"/>
      <c r="AI126" s="212"/>
      <c r="AJ126" s="212"/>
      <c r="AK126" s="213"/>
      <c r="AL126" s="241"/>
      <c r="AM126" s="212"/>
      <c r="AN126" s="242"/>
      <c r="AO126" s="182"/>
      <c r="AP126" s="213"/>
      <c r="AQ126" s="212"/>
      <c r="AR126" s="213"/>
      <c r="AS126" s="241"/>
      <c r="AT126" s="212"/>
      <c r="AU126" s="242"/>
      <c r="AV126" s="560"/>
      <c r="AW126" s="560"/>
      <c r="AX126" s="560"/>
      <c r="AY126" s="560"/>
      <c r="AZ126" s="560"/>
      <c r="BA126" s="330"/>
      <c r="BB126" s="212"/>
      <c r="BC126" s="182"/>
      <c r="BD126" s="213"/>
      <c r="BE126" s="212"/>
      <c r="BF126" s="213"/>
      <c r="BG126" s="242"/>
      <c r="BH126" s="182"/>
      <c r="BI126" s="185"/>
      <c r="BJ126" s="241"/>
      <c r="BK126" s="241"/>
      <c r="BL126" s="212"/>
      <c r="BM126" s="213"/>
      <c r="BN126" s="242"/>
      <c r="BO126" s="182"/>
      <c r="BP126" s="185"/>
      <c r="BQ126" s="241"/>
      <c r="BR126" s="241"/>
      <c r="BS126" s="212"/>
      <c r="BT126" s="213"/>
      <c r="BU126" s="242"/>
      <c r="BV126" s="171" t="s">
        <v>695</v>
      </c>
      <c r="BW126" s="171" t="s">
        <v>196</v>
      </c>
      <c r="BX126" s="666" t="s">
        <v>710</v>
      </c>
      <c r="BY126" s="646"/>
      <c r="BZ126" s="647"/>
      <c r="CA126" s="648"/>
      <c r="CB126" s="647"/>
      <c r="CC126" s="647"/>
      <c r="CD126" s="648"/>
      <c r="CE126" s="647"/>
      <c r="CF126" s="647"/>
      <c r="CG126" s="648"/>
      <c r="CH126" s="647"/>
      <c r="CI126" s="647"/>
      <c r="CJ126" s="648"/>
      <c r="CK126" s="647"/>
      <c r="CL126" s="647"/>
      <c r="CM126" s="648"/>
      <c r="CN126" s="647"/>
      <c r="CO126" s="647"/>
      <c r="CP126" s="648"/>
      <c r="CQ126" s="647"/>
      <c r="CR126" s="647"/>
      <c r="CS126" s="648"/>
      <c r="CT126" s="647"/>
      <c r="CU126" s="647"/>
      <c r="CV126" s="648"/>
      <c r="CW126" s="647"/>
      <c r="CX126" s="647"/>
      <c r="CY126" s="648"/>
      <c r="CZ126" s="647"/>
      <c r="DA126" s="647"/>
      <c r="DB126" s="648"/>
      <c r="DC126" s="647"/>
      <c r="DD126" s="649"/>
    </row>
    <row r="127" spans="1:108" ht="21">
      <c r="A127" s="44"/>
      <c r="B127" s="82">
        <f t="shared" si="17"/>
        <v>123</v>
      </c>
      <c r="C127" s="172" t="s">
        <v>711</v>
      </c>
      <c r="D127" s="84" t="s">
        <v>712</v>
      </c>
      <c r="E127" s="270" t="s">
        <v>678</v>
      </c>
      <c r="F127" s="282"/>
      <c r="G127" s="82" t="s">
        <v>693</v>
      </c>
      <c r="H127" s="84">
        <v>2</v>
      </c>
      <c r="I127" s="728">
        <f>SUM(H127:H131)</f>
        <v>10</v>
      </c>
      <c r="J127" s="319" t="s">
        <v>380</v>
      </c>
      <c r="K127" s="82" t="s">
        <v>190</v>
      </c>
      <c r="L127" s="174" t="s">
        <v>704</v>
      </c>
      <c r="M127" s="84" t="s">
        <v>192</v>
      </c>
      <c r="N127" s="84" t="str">
        <f t="shared" si="11"/>
        <v>2552</v>
      </c>
      <c r="O127" s="84">
        <f t="shared" si="15"/>
        <v>10</v>
      </c>
      <c r="P127" s="320"/>
      <c r="Q127" s="87"/>
      <c r="R127" s="87"/>
      <c r="S127" s="321"/>
      <c r="T127" s="189"/>
      <c r="U127" s="188"/>
      <c r="V127" s="188"/>
      <c r="W127" s="189"/>
      <c r="X127" s="190"/>
      <c r="Y127" s="188"/>
      <c r="Z127" s="191"/>
      <c r="AA127" s="216"/>
      <c r="AB127" s="188"/>
      <c r="AC127" s="188"/>
      <c r="AD127" s="188"/>
      <c r="AE127" s="189"/>
      <c r="AF127" s="188"/>
      <c r="AG127" s="193"/>
      <c r="AH127" s="216"/>
      <c r="AI127" s="188"/>
      <c r="AJ127" s="188"/>
      <c r="AK127" s="189"/>
      <c r="AL127" s="190"/>
      <c r="AM127" s="188"/>
      <c r="AN127" s="191"/>
      <c r="AO127" s="216"/>
      <c r="AP127" s="189"/>
      <c r="AQ127" s="188"/>
      <c r="AR127" s="189"/>
      <c r="AS127" s="190"/>
      <c r="AT127" s="188"/>
      <c r="AU127" s="191"/>
      <c r="AV127" s="547"/>
      <c r="AW127" s="547"/>
      <c r="AX127" s="547"/>
      <c r="AY127" s="547"/>
      <c r="AZ127" s="547"/>
      <c r="BA127" s="322"/>
      <c r="BB127" s="188"/>
      <c r="BC127" s="216"/>
      <c r="BD127" s="189"/>
      <c r="BE127" s="188"/>
      <c r="BF127" s="189"/>
      <c r="BG127" s="191"/>
      <c r="BH127" s="216"/>
      <c r="BI127" s="218"/>
      <c r="BJ127" s="190"/>
      <c r="BK127" s="190"/>
      <c r="BL127" s="188"/>
      <c r="BM127" s="189"/>
      <c r="BN127" s="191"/>
      <c r="BO127" s="216"/>
      <c r="BP127" s="218"/>
      <c r="BQ127" s="190"/>
      <c r="BR127" s="190"/>
      <c r="BS127" s="188"/>
      <c r="BT127" s="189"/>
      <c r="BU127" s="191"/>
      <c r="BV127" s="110" t="s">
        <v>713</v>
      </c>
      <c r="BW127" s="110" t="s">
        <v>196</v>
      </c>
      <c r="BX127" s="705" t="s">
        <v>712</v>
      </c>
      <c r="BY127" s="642"/>
      <c r="BZ127" s="643"/>
      <c r="CA127" s="644"/>
      <c r="CB127" s="643"/>
      <c r="CC127" s="643"/>
      <c r="CD127" s="644"/>
      <c r="CE127" s="643"/>
      <c r="CF127" s="643"/>
      <c r="CG127" s="644"/>
      <c r="CH127" s="643"/>
      <c r="CI127" s="643"/>
      <c r="CJ127" s="644"/>
      <c r="CK127" s="643"/>
      <c r="CL127" s="643"/>
      <c r="CM127" s="644"/>
      <c r="CN127" s="643"/>
      <c r="CO127" s="643"/>
      <c r="CP127" s="644"/>
      <c r="CQ127" s="643"/>
      <c r="CR127" s="643"/>
      <c r="CS127" s="644"/>
      <c r="CT127" s="643"/>
      <c r="CU127" s="643"/>
      <c r="CV127" s="644"/>
      <c r="CW127" s="643"/>
      <c r="CX127" s="643"/>
      <c r="CY127" s="644"/>
      <c r="CZ127" s="643"/>
      <c r="DA127" s="643"/>
      <c r="DB127" s="644"/>
      <c r="DC127" s="643"/>
      <c r="DD127" s="645"/>
    </row>
    <row r="128" spans="1:108" ht="21">
      <c r="A128" s="44"/>
      <c r="B128" s="111">
        <f t="shared" si="17"/>
        <v>124</v>
      </c>
      <c r="C128" s="177" t="s">
        <v>714</v>
      </c>
      <c r="D128" s="113" t="s">
        <v>715</v>
      </c>
      <c r="E128" s="231" t="s">
        <v>678</v>
      </c>
      <c r="F128" s="273"/>
      <c r="G128" s="111" t="s">
        <v>693</v>
      </c>
      <c r="H128" s="113">
        <v>2</v>
      </c>
      <c r="I128" s="729"/>
      <c r="J128" s="323" t="s">
        <v>380</v>
      </c>
      <c r="K128" s="113" t="s">
        <v>190</v>
      </c>
      <c r="L128" s="115" t="s">
        <v>704</v>
      </c>
      <c r="M128" s="113" t="s">
        <v>192</v>
      </c>
      <c r="N128" s="113" t="str">
        <f t="shared" si="11"/>
        <v>2552</v>
      </c>
      <c r="O128" s="113">
        <f t="shared" si="15"/>
        <v>10</v>
      </c>
      <c r="P128" s="324"/>
      <c r="Q128" s="116"/>
      <c r="R128" s="116"/>
      <c r="S128" s="325"/>
      <c r="T128" s="200"/>
      <c r="U128" s="199"/>
      <c r="V128" s="199"/>
      <c r="W128" s="200"/>
      <c r="X128" s="201"/>
      <c r="Y128" s="199"/>
      <c r="Z128" s="202"/>
      <c r="AA128" s="220"/>
      <c r="AB128" s="199"/>
      <c r="AC128" s="199"/>
      <c r="AD128" s="199"/>
      <c r="AE128" s="200"/>
      <c r="AF128" s="199"/>
      <c r="AG128" s="203"/>
      <c r="AH128" s="220"/>
      <c r="AI128" s="199"/>
      <c r="AJ128" s="199"/>
      <c r="AK128" s="200"/>
      <c r="AL128" s="201"/>
      <c r="AM128" s="199"/>
      <c r="AN128" s="202"/>
      <c r="AO128" s="220"/>
      <c r="AP128" s="200"/>
      <c r="AQ128" s="199"/>
      <c r="AR128" s="200"/>
      <c r="AS128" s="201"/>
      <c r="AT128" s="199"/>
      <c r="AU128" s="202"/>
      <c r="AV128" s="548"/>
      <c r="AW128" s="548"/>
      <c r="AX128" s="548"/>
      <c r="AY128" s="548"/>
      <c r="AZ128" s="548"/>
      <c r="BA128" s="326"/>
      <c r="BB128" s="199"/>
      <c r="BC128" s="220"/>
      <c r="BD128" s="200"/>
      <c r="BE128" s="199"/>
      <c r="BF128" s="200"/>
      <c r="BG128" s="202"/>
      <c r="BH128" s="220"/>
      <c r="BI128" s="225"/>
      <c r="BJ128" s="201"/>
      <c r="BK128" s="201"/>
      <c r="BL128" s="199"/>
      <c r="BM128" s="200"/>
      <c r="BN128" s="202"/>
      <c r="BO128" s="220"/>
      <c r="BP128" s="225"/>
      <c r="BQ128" s="201"/>
      <c r="BR128" s="201"/>
      <c r="BS128" s="199"/>
      <c r="BT128" s="200"/>
      <c r="BU128" s="202"/>
      <c r="BV128" s="139" t="s">
        <v>713</v>
      </c>
      <c r="BW128" s="139" t="s">
        <v>196</v>
      </c>
      <c r="BX128" s="665" t="s">
        <v>715</v>
      </c>
      <c r="BY128" s="657"/>
      <c r="BZ128" s="570"/>
      <c r="CA128" s="658"/>
      <c r="CB128" s="570"/>
      <c r="CC128" s="570"/>
      <c r="CD128" s="658"/>
      <c r="CE128" s="570"/>
      <c r="CF128" s="570"/>
      <c r="CG128" s="658"/>
      <c r="CH128" s="570"/>
      <c r="CI128" s="570"/>
      <c r="CJ128" s="658"/>
      <c r="CK128" s="570"/>
      <c r="CL128" s="570"/>
      <c r="CM128" s="658"/>
      <c r="CN128" s="570"/>
      <c r="CO128" s="570"/>
      <c r="CP128" s="658"/>
      <c r="CQ128" s="570"/>
      <c r="CR128" s="570"/>
      <c r="CS128" s="658"/>
      <c r="CT128" s="570"/>
      <c r="CU128" s="570"/>
      <c r="CV128" s="658"/>
      <c r="CW128" s="570"/>
      <c r="CX128" s="570"/>
      <c r="CY128" s="658"/>
      <c r="CZ128" s="570"/>
      <c r="DA128" s="570"/>
      <c r="DB128" s="658"/>
      <c r="DC128" s="570"/>
      <c r="DD128" s="659"/>
    </row>
    <row r="129" spans="1:108" ht="21">
      <c r="A129" s="44"/>
      <c r="B129" s="111">
        <f t="shared" si="17"/>
        <v>125</v>
      </c>
      <c r="C129" s="177" t="s">
        <v>716</v>
      </c>
      <c r="D129" s="113" t="s">
        <v>717</v>
      </c>
      <c r="E129" s="231" t="s">
        <v>678</v>
      </c>
      <c r="F129" s="273"/>
      <c r="G129" s="111" t="s">
        <v>693</v>
      </c>
      <c r="H129" s="113">
        <v>2</v>
      </c>
      <c r="I129" s="729"/>
      <c r="J129" s="323" t="s">
        <v>380</v>
      </c>
      <c r="K129" s="113" t="s">
        <v>190</v>
      </c>
      <c r="L129" s="115" t="s">
        <v>704</v>
      </c>
      <c r="M129" s="113" t="s">
        <v>192</v>
      </c>
      <c r="N129" s="113" t="str">
        <f t="shared" si="11"/>
        <v>2552</v>
      </c>
      <c r="O129" s="113">
        <f t="shared" si="15"/>
        <v>10</v>
      </c>
      <c r="P129" s="324"/>
      <c r="Q129" s="116"/>
      <c r="R129" s="116"/>
      <c r="S129" s="325"/>
      <c r="T129" s="200"/>
      <c r="U129" s="199"/>
      <c r="V129" s="199"/>
      <c r="W129" s="200"/>
      <c r="X129" s="201"/>
      <c r="Y129" s="199"/>
      <c r="Z129" s="202"/>
      <c r="AA129" s="220"/>
      <c r="AB129" s="199"/>
      <c r="AC129" s="199"/>
      <c r="AD129" s="199"/>
      <c r="AE129" s="200"/>
      <c r="AF129" s="199"/>
      <c r="AG129" s="203"/>
      <c r="AH129" s="220"/>
      <c r="AI129" s="199"/>
      <c r="AJ129" s="199"/>
      <c r="AK129" s="200"/>
      <c r="AL129" s="201"/>
      <c r="AM129" s="199"/>
      <c r="AN129" s="202"/>
      <c r="AO129" s="220"/>
      <c r="AP129" s="200"/>
      <c r="AQ129" s="199"/>
      <c r="AR129" s="200"/>
      <c r="AS129" s="201"/>
      <c r="AT129" s="199"/>
      <c r="AU129" s="202"/>
      <c r="AV129" s="548"/>
      <c r="AW129" s="548"/>
      <c r="AX129" s="548"/>
      <c r="AY129" s="548"/>
      <c r="AZ129" s="548"/>
      <c r="BA129" s="326"/>
      <c r="BB129" s="199"/>
      <c r="BC129" s="220"/>
      <c r="BD129" s="200"/>
      <c r="BE129" s="199"/>
      <c r="BF129" s="200"/>
      <c r="BG129" s="202"/>
      <c r="BH129" s="220"/>
      <c r="BI129" s="225"/>
      <c r="BJ129" s="201"/>
      <c r="BK129" s="201"/>
      <c r="BL129" s="199"/>
      <c r="BM129" s="200"/>
      <c r="BN129" s="202"/>
      <c r="BO129" s="220"/>
      <c r="BP129" s="225"/>
      <c r="BQ129" s="201"/>
      <c r="BR129" s="201"/>
      <c r="BS129" s="199"/>
      <c r="BT129" s="200"/>
      <c r="BU129" s="202"/>
      <c r="BV129" s="139" t="s">
        <v>713</v>
      </c>
      <c r="BW129" s="139" t="s">
        <v>196</v>
      </c>
      <c r="BX129" s="665" t="s">
        <v>717</v>
      </c>
      <c r="BY129" s="657"/>
      <c r="BZ129" s="570"/>
      <c r="CA129" s="658"/>
      <c r="CB129" s="570"/>
      <c r="CC129" s="570"/>
      <c r="CD129" s="658"/>
      <c r="CE129" s="570"/>
      <c r="CF129" s="570"/>
      <c r="CG129" s="658"/>
      <c r="CH129" s="570"/>
      <c r="CI129" s="570"/>
      <c r="CJ129" s="658"/>
      <c r="CK129" s="570"/>
      <c r="CL129" s="570"/>
      <c r="CM129" s="658"/>
      <c r="CN129" s="570"/>
      <c r="CO129" s="570"/>
      <c r="CP129" s="658"/>
      <c r="CQ129" s="570"/>
      <c r="CR129" s="570"/>
      <c r="CS129" s="658"/>
      <c r="CT129" s="570"/>
      <c r="CU129" s="570"/>
      <c r="CV129" s="658"/>
      <c r="CW129" s="570"/>
      <c r="CX129" s="570"/>
      <c r="CY129" s="658"/>
      <c r="CZ129" s="570"/>
      <c r="DA129" s="570"/>
      <c r="DB129" s="658"/>
      <c r="DC129" s="570"/>
      <c r="DD129" s="659"/>
    </row>
    <row r="130" spans="1:108" ht="21">
      <c r="A130" s="44"/>
      <c r="B130" s="111">
        <f t="shared" si="17"/>
        <v>126</v>
      </c>
      <c r="C130" s="177" t="s">
        <v>718</v>
      </c>
      <c r="D130" s="113" t="s">
        <v>719</v>
      </c>
      <c r="E130" s="231" t="s">
        <v>678</v>
      </c>
      <c r="F130" s="273"/>
      <c r="G130" s="111" t="s">
        <v>693</v>
      </c>
      <c r="H130" s="113">
        <v>2</v>
      </c>
      <c r="I130" s="729"/>
      <c r="J130" s="323" t="s">
        <v>380</v>
      </c>
      <c r="K130" s="113" t="s">
        <v>190</v>
      </c>
      <c r="L130" s="115" t="s">
        <v>704</v>
      </c>
      <c r="M130" s="113" t="s">
        <v>192</v>
      </c>
      <c r="N130" s="113" t="str">
        <f t="shared" si="11"/>
        <v>2552</v>
      </c>
      <c r="O130" s="113">
        <f t="shared" si="15"/>
        <v>10</v>
      </c>
      <c r="P130" s="324"/>
      <c r="Q130" s="116"/>
      <c r="R130" s="116"/>
      <c r="S130" s="325"/>
      <c r="T130" s="200"/>
      <c r="U130" s="199"/>
      <c r="V130" s="199"/>
      <c r="W130" s="200"/>
      <c r="X130" s="201"/>
      <c r="Y130" s="199"/>
      <c r="Z130" s="202"/>
      <c r="AA130" s="220"/>
      <c r="AB130" s="199"/>
      <c r="AC130" s="199"/>
      <c r="AD130" s="199"/>
      <c r="AE130" s="200"/>
      <c r="AF130" s="199"/>
      <c r="AG130" s="203"/>
      <c r="AH130" s="220"/>
      <c r="AI130" s="199"/>
      <c r="AJ130" s="199"/>
      <c r="AK130" s="200"/>
      <c r="AL130" s="201"/>
      <c r="AM130" s="199"/>
      <c r="AN130" s="202"/>
      <c r="AO130" s="220"/>
      <c r="AP130" s="200"/>
      <c r="AQ130" s="199"/>
      <c r="AR130" s="200"/>
      <c r="AS130" s="201"/>
      <c r="AT130" s="199"/>
      <c r="AU130" s="202"/>
      <c r="AV130" s="548"/>
      <c r="AW130" s="548"/>
      <c r="AX130" s="548"/>
      <c r="AY130" s="548"/>
      <c r="AZ130" s="548"/>
      <c r="BA130" s="326"/>
      <c r="BB130" s="199"/>
      <c r="BC130" s="220"/>
      <c r="BD130" s="200"/>
      <c r="BE130" s="199"/>
      <c r="BF130" s="200"/>
      <c r="BG130" s="202"/>
      <c r="BH130" s="220"/>
      <c r="BI130" s="225"/>
      <c r="BJ130" s="201"/>
      <c r="BK130" s="201"/>
      <c r="BL130" s="199"/>
      <c r="BM130" s="200"/>
      <c r="BN130" s="202"/>
      <c r="BO130" s="220"/>
      <c r="BP130" s="225"/>
      <c r="BQ130" s="201"/>
      <c r="BR130" s="201"/>
      <c r="BS130" s="199"/>
      <c r="BT130" s="200"/>
      <c r="BU130" s="202"/>
      <c r="BV130" s="139" t="s">
        <v>713</v>
      </c>
      <c r="BW130" s="139" t="s">
        <v>196</v>
      </c>
      <c r="BX130" s="665" t="s">
        <v>719</v>
      </c>
      <c r="BY130" s="657"/>
      <c r="BZ130" s="570"/>
      <c r="CA130" s="658"/>
      <c r="CB130" s="570"/>
      <c r="CC130" s="570"/>
      <c r="CD130" s="658"/>
      <c r="CE130" s="570"/>
      <c r="CF130" s="570"/>
      <c r="CG130" s="658"/>
      <c r="CH130" s="570"/>
      <c r="CI130" s="570"/>
      <c r="CJ130" s="658"/>
      <c r="CK130" s="570"/>
      <c r="CL130" s="570"/>
      <c r="CM130" s="658"/>
      <c r="CN130" s="570"/>
      <c r="CO130" s="570"/>
      <c r="CP130" s="658"/>
      <c r="CQ130" s="570"/>
      <c r="CR130" s="570"/>
      <c r="CS130" s="658"/>
      <c r="CT130" s="570"/>
      <c r="CU130" s="570"/>
      <c r="CV130" s="658"/>
      <c r="CW130" s="570"/>
      <c r="CX130" s="570"/>
      <c r="CY130" s="658"/>
      <c r="CZ130" s="570"/>
      <c r="DA130" s="570"/>
      <c r="DB130" s="658"/>
      <c r="DC130" s="570"/>
      <c r="DD130" s="659"/>
    </row>
    <row r="131" spans="1:108" ht="22" thickBot="1">
      <c r="A131" s="44"/>
      <c r="B131" s="143">
        <f t="shared" si="17"/>
        <v>127</v>
      </c>
      <c r="C131" s="180" t="s">
        <v>720</v>
      </c>
      <c r="D131" s="145" t="s">
        <v>721</v>
      </c>
      <c r="E131" s="209" t="s">
        <v>678</v>
      </c>
      <c r="F131" s="280"/>
      <c r="G131" s="143" t="s">
        <v>693</v>
      </c>
      <c r="H131" s="145">
        <v>2</v>
      </c>
      <c r="I131" s="730"/>
      <c r="J131" s="327" t="s">
        <v>380</v>
      </c>
      <c r="K131" s="145" t="s">
        <v>190</v>
      </c>
      <c r="L131" s="147" t="s">
        <v>704</v>
      </c>
      <c r="M131" s="145" t="s">
        <v>192</v>
      </c>
      <c r="N131" s="145" t="str">
        <f t="shared" si="11"/>
        <v>2552</v>
      </c>
      <c r="O131" s="145">
        <f t="shared" si="15"/>
        <v>10</v>
      </c>
      <c r="P131" s="328"/>
      <c r="Q131" s="148"/>
      <c r="R131" s="148"/>
      <c r="S131" s="329"/>
      <c r="T131" s="213"/>
      <c r="U131" s="212"/>
      <c r="V131" s="212"/>
      <c r="W131" s="213"/>
      <c r="X131" s="241"/>
      <c r="Y131" s="212"/>
      <c r="Z131" s="242"/>
      <c r="AA131" s="182"/>
      <c r="AB131" s="212"/>
      <c r="AC131" s="212"/>
      <c r="AD131" s="212"/>
      <c r="AE131" s="213"/>
      <c r="AF131" s="212"/>
      <c r="AG131" s="243"/>
      <c r="AH131" s="182"/>
      <c r="AI131" s="212"/>
      <c r="AJ131" s="212"/>
      <c r="AK131" s="213"/>
      <c r="AL131" s="241"/>
      <c r="AM131" s="212"/>
      <c r="AN131" s="242"/>
      <c r="AO131" s="182"/>
      <c r="AP131" s="213"/>
      <c r="AQ131" s="212"/>
      <c r="AR131" s="213"/>
      <c r="AS131" s="241"/>
      <c r="AT131" s="212"/>
      <c r="AU131" s="242"/>
      <c r="AV131" s="560"/>
      <c r="AW131" s="560"/>
      <c r="AX131" s="560"/>
      <c r="AY131" s="560"/>
      <c r="AZ131" s="560"/>
      <c r="BA131" s="330"/>
      <c r="BB131" s="212"/>
      <c r="BC131" s="182"/>
      <c r="BD131" s="213"/>
      <c r="BE131" s="212"/>
      <c r="BF131" s="213"/>
      <c r="BG131" s="242"/>
      <c r="BH131" s="182"/>
      <c r="BI131" s="185"/>
      <c r="BJ131" s="241"/>
      <c r="BK131" s="241"/>
      <c r="BL131" s="212"/>
      <c r="BM131" s="213"/>
      <c r="BN131" s="242"/>
      <c r="BO131" s="182"/>
      <c r="BP131" s="185"/>
      <c r="BQ131" s="241"/>
      <c r="BR131" s="241"/>
      <c r="BS131" s="212"/>
      <c r="BT131" s="213"/>
      <c r="BU131" s="242"/>
      <c r="BV131" s="171" t="s">
        <v>713</v>
      </c>
      <c r="BW131" s="171" t="s">
        <v>196</v>
      </c>
      <c r="BX131" s="666" t="s">
        <v>721</v>
      </c>
      <c r="BY131" s="646"/>
      <c r="BZ131" s="647"/>
      <c r="CA131" s="648"/>
      <c r="CB131" s="647"/>
      <c r="CC131" s="647"/>
      <c r="CD131" s="648"/>
      <c r="CE131" s="647"/>
      <c r="CF131" s="647"/>
      <c r="CG131" s="648"/>
      <c r="CH131" s="647"/>
      <c r="CI131" s="647"/>
      <c r="CJ131" s="648"/>
      <c r="CK131" s="647"/>
      <c r="CL131" s="647"/>
      <c r="CM131" s="648"/>
      <c r="CN131" s="647"/>
      <c r="CO131" s="647"/>
      <c r="CP131" s="648"/>
      <c r="CQ131" s="647"/>
      <c r="CR131" s="647"/>
      <c r="CS131" s="648"/>
      <c r="CT131" s="647"/>
      <c r="CU131" s="647"/>
      <c r="CV131" s="648"/>
      <c r="CW131" s="647"/>
      <c r="CX131" s="647"/>
      <c r="CY131" s="648"/>
      <c r="CZ131" s="647"/>
      <c r="DA131" s="647"/>
      <c r="DB131" s="648"/>
      <c r="DC131" s="647"/>
      <c r="DD131" s="649"/>
    </row>
    <row r="132" spans="1:108" ht="22" thickBot="1">
      <c r="A132" s="44"/>
      <c r="B132" s="54">
        <f>B131+1</f>
        <v>128</v>
      </c>
      <c r="C132" s="55" t="s">
        <v>722</v>
      </c>
      <c r="D132" s="285" t="s">
        <v>723</v>
      </c>
      <c r="E132" s="331" t="s">
        <v>724</v>
      </c>
      <c r="F132" s="332"/>
      <c r="G132" s="54" t="s">
        <v>725</v>
      </c>
      <c r="H132" s="54">
        <v>0.3</v>
      </c>
      <c r="I132" s="54">
        <v>0.3</v>
      </c>
      <c r="J132" s="333" t="s">
        <v>192</v>
      </c>
      <c r="K132" s="333" t="s">
        <v>192</v>
      </c>
      <c r="L132" s="57" t="s">
        <v>726</v>
      </c>
      <c r="M132" s="56" t="s">
        <v>192</v>
      </c>
      <c r="N132" s="313" t="str">
        <f t="shared" si="11"/>
        <v>2532</v>
      </c>
      <c r="O132" s="285">
        <f>$B$174-N132</f>
        <v>30</v>
      </c>
      <c r="P132" s="58"/>
      <c r="Q132" s="58"/>
      <c r="R132" s="58"/>
      <c r="S132" s="334"/>
      <c r="T132" s="253"/>
      <c r="U132" s="254"/>
      <c r="V132" s="254"/>
      <c r="W132" s="255"/>
      <c r="X132" s="256"/>
      <c r="Y132" s="254"/>
      <c r="Z132" s="257"/>
      <c r="AA132" s="253"/>
      <c r="AB132" s="254"/>
      <c r="AC132" s="254"/>
      <c r="AD132" s="254"/>
      <c r="AE132" s="255"/>
      <c r="AF132" s="254"/>
      <c r="AG132" s="258"/>
      <c r="AH132" s="253"/>
      <c r="AI132" s="254"/>
      <c r="AJ132" s="254"/>
      <c r="AK132" s="255"/>
      <c r="AL132" s="256"/>
      <c r="AM132" s="254"/>
      <c r="AN132" s="257"/>
      <c r="AO132" s="253"/>
      <c r="AP132" s="254"/>
      <c r="AQ132" s="254"/>
      <c r="AR132" s="255"/>
      <c r="AS132" s="256"/>
      <c r="AT132" s="254"/>
      <c r="AU132" s="257"/>
      <c r="AV132" s="559"/>
      <c r="AW132" s="559"/>
      <c r="AX132" s="559"/>
      <c r="AY132" s="559"/>
      <c r="AZ132" s="559"/>
      <c r="BA132" s="315"/>
      <c r="BB132" s="254"/>
      <c r="BC132" s="254"/>
      <c r="BD132" s="255"/>
      <c r="BE132" s="254"/>
      <c r="BF132" s="255"/>
      <c r="BG132" s="257"/>
      <c r="BH132" s="253"/>
      <c r="BI132" s="254"/>
      <c r="BJ132" s="256"/>
      <c r="BK132" s="256"/>
      <c r="BL132" s="254"/>
      <c r="BM132" s="255"/>
      <c r="BN132" s="257"/>
      <c r="BO132" s="253"/>
      <c r="BP132" s="254"/>
      <c r="BQ132" s="256"/>
      <c r="BR132" s="256"/>
      <c r="BS132" s="254"/>
      <c r="BT132" s="255"/>
      <c r="BU132" s="257"/>
      <c r="BV132" s="81" t="s">
        <v>612</v>
      </c>
      <c r="BW132" s="81" t="s">
        <v>206</v>
      </c>
      <c r="BX132" s="635" t="s">
        <v>723</v>
      </c>
      <c r="BY132" s="652"/>
      <c r="BZ132" s="653"/>
      <c r="CA132" s="654"/>
      <c r="CB132" s="653"/>
      <c r="CC132" s="653"/>
      <c r="CD132" s="654"/>
      <c r="CE132" s="653"/>
      <c r="CF132" s="653"/>
      <c r="CG132" s="654"/>
      <c r="CH132" s="653"/>
      <c r="CI132" s="653"/>
      <c r="CJ132" s="654"/>
      <c r="CK132" s="653"/>
      <c r="CL132" s="653"/>
      <c r="CM132" s="654"/>
      <c r="CN132" s="653"/>
      <c r="CO132" s="653"/>
      <c r="CP132" s="654"/>
      <c r="CQ132" s="653"/>
      <c r="CR132" s="653"/>
      <c r="CS132" s="654"/>
      <c r="CT132" s="653"/>
      <c r="CU132" s="653"/>
      <c r="CV132" s="654"/>
      <c r="CW132" s="653"/>
      <c r="CX132" s="653"/>
      <c r="CY132" s="654"/>
      <c r="CZ132" s="653"/>
      <c r="DA132" s="653"/>
      <c r="DB132" s="654"/>
      <c r="DC132" s="653"/>
      <c r="DD132" s="655"/>
    </row>
    <row r="133" spans="1:108" ht="26" thickBot="1">
      <c r="A133" s="44"/>
      <c r="B133" s="54">
        <f>B132+1</f>
        <v>129</v>
      </c>
      <c r="C133" s="55" t="s">
        <v>727</v>
      </c>
      <c r="D133" s="285" t="s">
        <v>728</v>
      </c>
      <c r="E133" s="335" t="s">
        <v>729</v>
      </c>
      <c r="F133" s="336"/>
      <c r="G133" s="54" t="s">
        <v>730</v>
      </c>
      <c r="H133" s="54">
        <v>1.012</v>
      </c>
      <c r="I133" s="54">
        <f>H133</f>
        <v>1.012</v>
      </c>
      <c r="J133" s="333" t="s">
        <v>192</v>
      </c>
      <c r="K133" s="333" t="s">
        <v>192</v>
      </c>
      <c r="L133" s="316" t="s">
        <v>731</v>
      </c>
      <c r="M133" s="317" t="s">
        <v>192</v>
      </c>
      <c r="N133" s="317" t="str">
        <f>RIGHT(L133,4)</f>
        <v>2552</v>
      </c>
      <c r="O133" s="317">
        <f>$B$174-N133</f>
        <v>10</v>
      </c>
      <c r="P133" s="58"/>
      <c r="Q133" s="58"/>
      <c r="R133" s="58"/>
      <c r="S133" s="334"/>
      <c r="T133" s="253"/>
      <c r="U133" s="254"/>
      <c r="V133" s="254"/>
      <c r="W133" s="255"/>
      <c r="X133" s="256"/>
      <c r="Y133" s="254"/>
      <c r="Z133" s="257"/>
      <c r="AA133" s="253"/>
      <c r="AB133" s="254"/>
      <c r="AC133" s="254"/>
      <c r="AD133" s="254"/>
      <c r="AE133" s="255"/>
      <c r="AF133" s="254"/>
      <c r="AG133" s="258"/>
      <c r="AH133" s="253"/>
      <c r="AI133" s="254"/>
      <c r="AJ133" s="254"/>
      <c r="AK133" s="255"/>
      <c r="AL133" s="256"/>
      <c r="AM133" s="254"/>
      <c r="AN133" s="257"/>
      <c r="AO133" s="253"/>
      <c r="AP133" s="254"/>
      <c r="AQ133" s="254"/>
      <c r="AR133" s="255"/>
      <c r="AS133" s="256"/>
      <c r="AT133" s="254"/>
      <c r="AU133" s="257"/>
      <c r="AV133" s="559"/>
      <c r="AW133" s="559"/>
      <c r="AX133" s="559"/>
      <c r="AY133" s="559"/>
      <c r="AZ133" s="559"/>
      <c r="BA133" s="315"/>
      <c r="BB133" s="254"/>
      <c r="BC133" s="254"/>
      <c r="BD133" s="255"/>
      <c r="BE133" s="254"/>
      <c r="BF133" s="255"/>
      <c r="BG133" s="257"/>
      <c r="BH133" s="315"/>
      <c r="BI133" s="254"/>
      <c r="BJ133" s="256"/>
      <c r="BK133" s="256"/>
      <c r="BL133" s="254"/>
      <c r="BM133" s="255"/>
      <c r="BN133" s="257"/>
      <c r="BO133" s="315"/>
      <c r="BP133" s="254"/>
      <c r="BQ133" s="256"/>
      <c r="BR133" s="256"/>
      <c r="BS133" s="254"/>
      <c r="BT133" s="255"/>
      <c r="BU133" s="257"/>
      <c r="BV133" s="81" t="s">
        <v>544</v>
      </c>
      <c r="BW133" s="81" t="s">
        <v>339</v>
      </c>
      <c r="BX133" s="635" t="s">
        <v>728</v>
      </c>
      <c r="BY133" s="706" t="s">
        <v>1140</v>
      </c>
      <c r="BZ133" s="640" t="s">
        <v>1141</v>
      </c>
      <c r="CA133" s="640">
        <v>3</v>
      </c>
      <c r="CB133" s="639" t="s">
        <v>1142</v>
      </c>
      <c r="CC133" s="640" t="s">
        <v>1143</v>
      </c>
      <c r="CD133" s="640">
        <v>3</v>
      </c>
      <c r="CE133" s="639" t="s">
        <v>1144</v>
      </c>
      <c r="CF133" s="640" t="s">
        <v>1145</v>
      </c>
      <c r="CG133" s="640">
        <v>3</v>
      </c>
      <c r="CH133" s="639" t="s">
        <v>1146</v>
      </c>
      <c r="CI133" s="640" t="s">
        <v>1147</v>
      </c>
      <c r="CJ133" s="640">
        <v>3</v>
      </c>
      <c r="CK133" s="639" t="s">
        <v>1148</v>
      </c>
      <c r="CL133" s="640" t="s">
        <v>1149</v>
      </c>
      <c r="CM133" s="640">
        <v>3</v>
      </c>
      <c r="CN133" s="639" t="s">
        <v>1150</v>
      </c>
      <c r="CO133" s="640" t="s">
        <v>1151</v>
      </c>
      <c r="CP133" s="640">
        <v>3</v>
      </c>
      <c r="CQ133" s="639" t="s">
        <v>1152</v>
      </c>
      <c r="CR133" s="640" t="s">
        <v>1153</v>
      </c>
      <c r="CS133" s="640">
        <v>3</v>
      </c>
      <c r="CT133" s="639" t="s">
        <v>1154</v>
      </c>
      <c r="CU133" s="640" t="s">
        <v>1155</v>
      </c>
      <c r="CV133" s="640">
        <v>3</v>
      </c>
      <c r="CW133" s="639" t="s">
        <v>1156</v>
      </c>
      <c r="CX133" s="640" t="s">
        <v>1157</v>
      </c>
      <c r="CY133" s="640">
        <v>3</v>
      </c>
      <c r="CZ133" s="639" t="s">
        <v>1158</v>
      </c>
      <c r="DA133" s="640" t="s">
        <v>1159</v>
      </c>
      <c r="DB133" s="640">
        <v>3</v>
      </c>
      <c r="DC133" s="637"/>
      <c r="DD133" s="641"/>
    </row>
    <row r="134" spans="1:108" ht="22" thickBot="1">
      <c r="A134" s="44"/>
      <c r="B134" s="54">
        <f t="shared" ref="B134:B146" si="18">B133+1</f>
        <v>130</v>
      </c>
      <c r="C134" s="55" t="s">
        <v>732</v>
      </c>
      <c r="D134" s="285" t="s">
        <v>733</v>
      </c>
      <c r="E134" s="335" t="s">
        <v>729</v>
      </c>
      <c r="F134" s="336"/>
      <c r="G134" s="54" t="s">
        <v>734</v>
      </c>
      <c r="H134" s="54">
        <v>1.95E-2</v>
      </c>
      <c r="I134" s="54">
        <f>H134</f>
        <v>1.95E-2</v>
      </c>
      <c r="J134" s="333" t="s">
        <v>192</v>
      </c>
      <c r="K134" s="333" t="s">
        <v>192</v>
      </c>
      <c r="L134" s="57" t="s">
        <v>735</v>
      </c>
      <c r="M134" s="56" t="s">
        <v>192</v>
      </c>
      <c r="N134" s="313" t="str">
        <f t="shared" si="11"/>
        <v>2531</v>
      </c>
      <c r="O134" s="285">
        <f t="shared" ref="O134:O146" si="19">$B$174-N134</f>
        <v>31</v>
      </c>
      <c r="P134" s="58"/>
      <c r="Q134" s="58"/>
      <c r="R134" s="58"/>
      <c r="S134" s="334"/>
      <c r="T134" s="253"/>
      <c r="U134" s="254"/>
      <c r="V134" s="254"/>
      <c r="W134" s="255"/>
      <c r="X134" s="256"/>
      <c r="Y134" s="254"/>
      <c r="Z134" s="257"/>
      <c r="AA134" s="253"/>
      <c r="AB134" s="254"/>
      <c r="AC134" s="254"/>
      <c r="AD134" s="254"/>
      <c r="AE134" s="255"/>
      <c r="AF134" s="254"/>
      <c r="AG134" s="258"/>
      <c r="AH134" s="253"/>
      <c r="AI134" s="254"/>
      <c r="AJ134" s="254"/>
      <c r="AK134" s="255"/>
      <c r="AL134" s="256"/>
      <c r="AM134" s="254"/>
      <c r="AN134" s="257"/>
      <c r="AO134" s="253"/>
      <c r="AP134" s="254"/>
      <c r="AQ134" s="254"/>
      <c r="AR134" s="255"/>
      <c r="AS134" s="256"/>
      <c r="AT134" s="254"/>
      <c r="AU134" s="257"/>
      <c r="AV134" s="559"/>
      <c r="AW134" s="559"/>
      <c r="AX134" s="559"/>
      <c r="AY134" s="559"/>
      <c r="AZ134" s="559"/>
      <c r="BA134" s="315"/>
      <c r="BB134" s="254"/>
      <c r="BC134" s="254"/>
      <c r="BD134" s="255"/>
      <c r="BE134" s="254"/>
      <c r="BF134" s="255"/>
      <c r="BG134" s="257"/>
      <c r="BH134" s="253"/>
      <c r="BI134" s="254"/>
      <c r="BJ134" s="256"/>
      <c r="BK134" s="256"/>
      <c r="BL134" s="254"/>
      <c r="BM134" s="255"/>
      <c r="BN134" s="257"/>
      <c r="BO134" s="253"/>
      <c r="BP134" s="254"/>
      <c r="BQ134" s="256"/>
      <c r="BR134" s="256"/>
      <c r="BS134" s="254"/>
      <c r="BT134" s="255"/>
      <c r="BU134" s="257"/>
      <c r="BV134" s="81" t="s">
        <v>669</v>
      </c>
      <c r="BW134" s="81" t="s">
        <v>246</v>
      </c>
      <c r="BX134" s="588" t="s">
        <v>733</v>
      </c>
      <c r="BY134" s="33"/>
      <c r="BZ134" s="33"/>
      <c r="CA134" s="573"/>
      <c r="CB134" s="33"/>
      <c r="CC134" s="33"/>
      <c r="CD134" s="573"/>
      <c r="CE134" s="33"/>
      <c r="CF134" s="33"/>
      <c r="CG134" s="573"/>
      <c r="CH134" s="33"/>
      <c r="CI134" s="33"/>
      <c r="CJ134" s="573"/>
      <c r="CK134" s="33"/>
      <c r="CL134" s="33"/>
      <c r="CM134" s="573"/>
      <c r="CN134" s="33"/>
      <c r="CO134" s="33"/>
      <c r="CP134" s="573"/>
      <c r="CQ134" s="33"/>
      <c r="CR134" s="33"/>
      <c r="CS134" s="573"/>
      <c r="CT134" s="33"/>
      <c r="CU134" s="33"/>
      <c r="CV134" s="573"/>
      <c r="CW134" s="33"/>
      <c r="CX134" s="33"/>
      <c r="CY134" s="573"/>
      <c r="CZ134" s="33"/>
      <c r="DA134" s="33"/>
      <c r="DB134" s="573"/>
      <c r="DC134" s="33"/>
      <c r="DD134" s="33"/>
    </row>
    <row r="135" spans="1:108" ht="22" thickBot="1">
      <c r="A135" s="44"/>
      <c r="B135" s="54">
        <f t="shared" si="18"/>
        <v>131</v>
      </c>
      <c r="C135" s="55" t="s">
        <v>736</v>
      </c>
      <c r="D135" s="285" t="s">
        <v>737</v>
      </c>
      <c r="E135" s="335" t="s">
        <v>729</v>
      </c>
      <c r="F135" s="336"/>
      <c r="G135" s="54" t="s">
        <v>738</v>
      </c>
      <c r="H135" s="54">
        <v>8.0000000000000002E-3</v>
      </c>
      <c r="I135" s="54">
        <f>H135</f>
        <v>8.0000000000000002E-3</v>
      </c>
      <c r="J135" s="333" t="s">
        <v>192</v>
      </c>
      <c r="K135" s="333" t="s">
        <v>192</v>
      </c>
      <c r="L135" s="316" t="s">
        <v>739</v>
      </c>
      <c r="M135" s="317" t="s">
        <v>192</v>
      </c>
      <c r="N135" s="317" t="str">
        <f>RIGHT(L135,4)</f>
        <v>2552</v>
      </c>
      <c r="O135" s="317">
        <f t="shared" si="19"/>
        <v>10</v>
      </c>
      <c r="P135" s="58"/>
      <c r="Q135" s="58"/>
      <c r="R135" s="58"/>
      <c r="S135" s="334"/>
      <c r="T135" s="253"/>
      <c r="U135" s="254"/>
      <c r="V135" s="254"/>
      <c r="W135" s="255"/>
      <c r="X135" s="256"/>
      <c r="Y135" s="254"/>
      <c r="Z135" s="257"/>
      <c r="AA135" s="253"/>
      <c r="AB135" s="254"/>
      <c r="AC135" s="254"/>
      <c r="AD135" s="254"/>
      <c r="AE135" s="255"/>
      <c r="AF135" s="254"/>
      <c r="AG135" s="258"/>
      <c r="AH135" s="253"/>
      <c r="AI135" s="254"/>
      <c r="AJ135" s="254"/>
      <c r="AK135" s="255"/>
      <c r="AL135" s="256"/>
      <c r="AM135" s="254"/>
      <c r="AN135" s="257"/>
      <c r="AO135" s="253"/>
      <c r="AP135" s="254"/>
      <c r="AQ135" s="254"/>
      <c r="AR135" s="255"/>
      <c r="AS135" s="256"/>
      <c r="AT135" s="254"/>
      <c r="AU135" s="257"/>
      <c r="AV135" s="559"/>
      <c r="AW135" s="559"/>
      <c r="AX135" s="559"/>
      <c r="AY135" s="559"/>
      <c r="AZ135" s="559"/>
      <c r="BA135" s="315"/>
      <c r="BB135" s="254"/>
      <c r="BC135" s="254"/>
      <c r="BD135" s="255"/>
      <c r="BE135" s="254"/>
      <c r="BF135" s="255"/>
      <c r="BG135" s="257"/>
      <c r="BH135" s="253"/>
      <c r="BI135" s="254"/>
      <c r="BJ135" s="256"/>
      <c r="BK135" s="256"/>
      <c r="BL135" s="254"/>
      <c r="BM135" s="255"/>
      <c r="BN135" s="257"/>
      <c r="BO135" s="253"/>
      <c r="BP135" s="254"/>
      <c r="BQ135" s="256"/>
      <c r="BR135" s="256"/>
      <c r="BS135" s="254"/>
      <c r="BT135" s="255"/>
      <c r="BU135" s="257"/>
      <c r="BV135" s="81" t="s">
        <v>740</v>
      </c>
      <c r="BW135" s="81" t="s">
        <v>196</v>
      </c>
      <c r="BX135" s="588" t="s">
        <v>737</v>
      </c>
      <c r="BY135" s="33"/>
      <c r="BZ135" s="33"/>
      <c r="CA135" s="573"/>
      <c r="CB135" s="33"/>
      <c r="CC135" s="33"/>
      <c r="CD135" s="573"/>
      <c r="CE135" s="33"/>
      <c r="CF135" s="33"/>
      <c r="CG135" s="573"/>
      <c r="CH135" s="33"/>
      <c r="CI135" s="33"/>
      <c r="CJ135" s="573"/>
      <c r="CK135" s="33"/>
      <c r="CL135" s="33"/>
      <c r="CM135" s="573"/>
      <c r="CN135" s="33"/>
      <c r="CO135" s="33"/>
      <c r="CP135" s="573"/>
      <c r="CQ135" s="33"/>
      <c r="CR135" s="33"/>
      <c r="CS135" s="573"/>
      <c r="CT135" s="33"/>
      <c r="CU135" s="33"/>
      <c r="CV135" s="573"/>
      <c r="CW135" s="33"/>
      <c r="CX135" s="33"/>
      <c r="CY135" s="573"/>
      <c r="CZ135" s="33"/>
      <c r="DA135" s="33"/>
      <c r="DB135" s="573"/>
      <c r="DC135" s="33"/>
      <c r="DD135" s="33"/>
    </row>
    <row r="136" spans="1:108" ht="22" thickBot="1">
      <c r="A136" s="44"/>
      <c r="B136" s="54">
        <f t="shared" si="18"/>
        <v>132</v>
      </c>
      <c r="C136" s="55" t="s">
        <v>741</v>
      </c>
      <c r="D136" s="285" t="s">
        <v>742</v>
      </c>
      <c r="E136" s="335" t="s">
        <v>729</v>
      </c>
      <c r="F136" s="336"/>
      <c r="G136" s="54" t="s">
        <v>743</v>
      </c>
      <c r="H136" s="54">
        <v>1.4E-2</v>
      </c>
      <c r="I136" s="54">
        <f>H136</f>
        <v>1.4E-2</v>
      </c>
      <c r="J136" s="333" t="s">
        <v>192</v>
      </c>
      <c r="K136" s="333" t="s">
        <v>192</v>
      </c>
      <c r="L136" s="57" t="s">
        <v>744</v>
      </c>
      <c r="M136" s="56" t="s">
        <v>192</v>
      </c>
      <c r="N136" s="313" t="str">
        <f t="shared" si="11"/>
        <v>2536</v>
      </c>
      <c r="O136" s="285">
        <f t="shared" si="19"/>
        <v>26</v>
      </c>
      <c r="P136" s="318"/>
      <c r="Q136" s="58"/>
      <c r="R136" s="58"/>
      <c r="S136" s="334"/>
      <c r="T136" s="253"/>
      <c r="U136" s="254"/>
      <c r="V136" s="254"/>
      <c r="W136" s="255"/>
      <c r="X136" s="256"/>
      <c r="Y136" s="254"/>
      <c r="Z136" s="257"/>
      <c r="AA136" s="253"/>
      <c r="AB136" s="254"/>
      <c r="AC136" s="254"/>
      <c r="AD136" s="254"/>
      <c r="AE136" s="255"/>
      <c r="AF136" s="254"/>
      <c r="AG136" s="258"/>
      <c r="AH136" s="253"/>
      <c r="AI136" s="254"/>
      <c r="AJ136" s="254"/>
      <c r="AK136" s="255"/>
      <c r="AL136" s="256"/>
      <c r="AM136" s="254"/>
      <c r="AN136" s="257"/>
      <c r="AO136" s="253"/>
      <c r="AP136" s="254"/>
      <c r="AQ136" s="254"/>
      <c r="AR136" s="255"/>
      <c r="AS136" s="256"/>
      <c r="AT136" s="254"/>
      <c r="AU136" s="257"/>
      <c r="AV136" s="559"/>
      <c r="AW136" s="559"/>
      <c r="AX136" s="559"/>
      <c r="AY136" s="559"/>
      <c r="AZ136" s="559"/>
      <c r="BA136" s="315"/>
      <c r="BB136" s="254"/>
      <c r="BC136" s="254"/>
      <c r="BD136" s="255"/>
      <c r="BE136" s="254"/>
      <c r="BF136" s="255"/>
      <c r="BG136" s="257"/>
      <c r="BH136" s="253"/>
      <c r="BI136" s="254"/>
      <c r="BJ136" s="256"/>
      <c r="BK136" s="256"/>
      <c r="BL136" s="254"/>
      <c r="BM136" s="255"/>
      <c r="BN136" s="257"/>
      <c r="BO136" s="253"/>
      <c r="BP136" s="254"/>
      <c r="BQ136" s="256"/>
      <c r="BR136" s="256"/>
      <c r="BS136" s="254"/>
      <c r="BT136" s="255"/>
      <c r="BU136" s="257"/>
      <c r="BV136" s="81" t="s">
        <v>612</v>
      </c>
      <c r="BW136" s="81" t="s">
        <v>206</v>
      </c>
      <c r="BX136" s="588" t="s">
        <v>742</v>
      </c>
      <c r="BY136" s="33"/>
      <c r="BZ136" s="33"/>
      <c r="CA136" s="573"/>
      <c r="CB136" s="33"/>
      <c r="CC136" s="33"/>
      <c r="CD136" s="573"/>
      <c r="CE136" s="33"/>
      <c r="CF136" s="33"/>
      <c r="CG136" s="573"/>
      <c r="CH136" s="33"/>
      <c r="CI136" s="33"/>
      <c r="CJ136" s="573"/>
      <c r="CK136" s="33"/>
      <c r="CL136" s="33"/>
      <c r="CM136" s="573"/>
      <c r="CN136" s="33"/>
      <c r="CO136" s="33"/>
      <c r="CP136" s="573"/>
      <c r="CQ136" s="33"/>
      <c r="CR136" s="33"/>
      <c r="CS136" s="573"/>
      <c r="CT136" s="33"/>
      <c r="CU136" s="33"/>
      <c r="CV136" s="573"/>
      <c r="CW136" s="33"/>
      <c r="CX136" s="33"/>
      <c r="CY136" s="573"/>
      <c r="CZ136" s="33"/>
      <c r="DA136" s="33"/>
      <c r="DB136" s="573"/>
      <c r="DC136" s="33"/>
      <c r="DD136" s="33"/>
    </row>
    <row r="137" spans="1:108" ht="22" thickBot="1">
      <c r="A137" s="44"/>
      <c r="B137" s="54">
        <f t="shared" si="18"/>
        <v>133</v>
      </c>
      <c r="C137" s="55" t="s">
        <v>745</v>
      </c>
      <c r="D137" s="285" t="s">
        <v>746</v>
      </c>
      <c r="E137" s="335" t="s">
        <v>729</v>
      </c>
      <c r="F137" s="336"/>
      <c r="G137" s="54" t="s">
        <v>747</v>
      </c>
      <c r="H137" s="56">
        <v>0.5</v>
      </c>
      <c r="I137" s="54">
        <v>0.5</v>
      </c>
      <c r="J137" s="333" t="s">
        <v>192</v>
      </c>
      <c r="K137" s="333" t="s">
        <v>192</v>
      </c>
      <c r="L137" s="316" t="s">
        <v>739</v>
      </c>
      <c r="M137" s="317" t="s">
        <v>192</v>
      </c>
      <c r="N137" s="317" t="str">
        <f>RIGHT(L137,4)</f>
        <v>2552</v>
      </c>
      <c r="O137" s="317">
        <f t="shared" si="19"/>
        <v>10</v>
      </c>
      <c r="P137" s="58"/>
      <c r="Q137" s="58"/>
      <c r="R137" s="58"/>
      <c r="S137" s="334"/>
      <c r="T137" s="253"/>
      <c r="U137" s="254"/>
      <c r="V137" s="254"/>
      <c r="W137" s="255"/>
      <c r="X137" s="256"/>
      <c r="Y137" s="254"/>
      <c r="Z137" s="257"/>
      <c r="AA137" s="253"/>
      <c r="AB137" s="254"/>
      <c r="AC137" s="254"/>
      <c r="AD137" s="254"/>
      <c r="AE137" s="255"/>
      <c r="AF137" s="254"/>
      <c r="AG137" s="258"/>
      <c r="AH137" s="253"/>
      <c r="AI137" s="254"/>
      <c r="AJ137" s="254"/>
      <c r="AK137" s="255"/>
      <c r="AL137" s="256"/>
      <c r="AM137" s="254"/>
      <c r="AN137" s="257"/>
      <c r="AO137" s="253"/>
      <c r="AP137" s="254"/>
      <c r="AQ137" s="254"/>
      <c r="AR137" s="255"/>
      <c r="AS137" s="256"/>
      <c r="AT137" s="254"/>
      <c r="AU137" s="257"/>
      <c r="AV137" s="559"/>
      <c r="AW137" s="559"/>
      <c r="AX137" s="559"/>
      <c r="AY137" s="559"/>
      <c r="AZ137" s="559"/>
      <c r="BA137" s="315"/>
      <c r="BB137" s="254"/>
      <c r="BC137" s="254"/>
      <c r="BD137" s="255"/>
      <c r="BE137" s="254"/>
      <c r="BF137" s="255"/>
      <c r="BG137" s="257"/>
      <c r="BH137" s="253"/>
      <c r="BI137" s="266"/>
      <c r="BJ137" s="256"/>
      <c r="BK137" s="256"/>
      <c r="BL137" s="254"/>
      <c r="BM137" s="255"/>
      <c r="BN137" s="257"/>
      <c r="BO137" s="253"/>
      <c r="BP137" s="266"/>
      <c r="BQ137" s="256"/>
      <c r="BR137" s="256"/>
      <c r="BS137" s="254"/>
      <c r="BT137" s="255"/>
      <c r="BU137" s="257"/>
      <c r="BV137" s="81" t="s">
        <v>681</v>
      </c>
      <c r="BW137" s="81" t="s">
        <v>206</v>
      </c>
      <c r="BX137" s="588" t="s">
        <v>746</v>
      </c>
      <c r="BY137" s="33"/>
      <c r="BZ137" s="33"/>
      <c r="CA137" s="573"/>
      <c r="CB137" s="33"/>
      <c r="CC137" s="33"/>
      <c r="CD137" s="573"/>
      <c r="CE137" s="33"/>
      <c r="CF137" s="33"/>
      <c r="CG137" s="573"/>
      <c r="CH137" s="33"/>
      <c r="CI137" s="33"/>
      <c r="CJ137" s="573"/>
      <c r="CK137" s="33"/>
      <c r="CL137" s="33"/>
      <c r="CM137" s="573"/>
      <c r="CN137" s="33"/>
      <c r="CO137" s="33"/>
      <c r="CP137" s="573"/>
      <c r="CQ137" s="33"/>
      <c r="CR137" s="33"/>
      <c r="CS137" s="573"/>
      <c r="CT137" s="33"/>
      <c r="CU137" s="33"/>
      <c r="CV137" s="573"/>
      <c r="CW137" s="33"/>
      <c r="CX137" s="33"/>
      <c r="CY137" s="573"/>
      <c r="CZ137" s="33"/>
      <c r="DA137" s="33"/>
      <c r="DB137" s="573"/>
      <c r="DC137" s="33"/>
      <c r="DD137" s="33"/>
    </row>
    <row r="138" spans="1:108" ht="22" thickBot="1">
      <c r="A138" s="44"/>
      <c r="B138" s="337">
        <f t="shared" si="18"/>
        <v>134</v>
      </c>
      <c r="C138" s="338" t="s">
        <v>748</v>
      </c>
      <c r="D138" s="339" t="s">
        <v>749</v>
      </c>
      <c r="E138" s="335" t="s">
        <v>729</v>
      </c>
      <c r="F138" s="336"/>
      <c r="G138" s="337" t="s">
        <v>750</v>
      </c>
      <c r="H138" s="340">
        <v>5</v>
      </c>
      <c r="I138" s="337">
        <f>H138</f>
        <v>5</v>
      </c>
      <c r="J138" s="333" t="s">
        <v>192</v>
      </c>
      <c r="K138" s="333" t="s">
        <v>192</v>
      </c>
      <c r="L138" s="341" t="s">
        <v>751</v>
      </c>
      <c r="M138" s="306" t="s">
        <v>192</v>
      </c>
      <c r="N138" s="313" t="str">
        <f>RIGHT(L138,4)</f>
        <v>2559</v>
      </c>
      <c r="O138" s="285">
        <f t="shared" si="19"/>
        <v>3</v>
      </c>
      <c r="P138" s="342"/>
      <c r="Q138" s="342"/>
      <c r="R138" s="342"/>
      <c r="S138" s="343"/>
      <c r="T138" s="344"/>
      <c r="U138" s="345"/>
      <c r="V138" s="345"/>
      <c r="W138" s="346"/>
      <c r="X138" s="347"/>
      <c r="Y138" s="345"/>
      <c r="Z138" s="348"/>
      <c r="AA138" s="344"/>
      <c r="AB138" s="345"/>
      <c r="AC138" s="345"/>
      <c r="AD138" s="345"/>
      <c r="AE138" s="346"/>
      <c r="AF138" s="345"/>
      <c r="AG138" s="349"/>
      <c r="AH138" s="344"/>
      <c r="AI138" s="345"/>
      <c r="AJ138" s="345"/>
      <c r="AK138" s="346"/>
      <c r="AL138" s="347"/>
      <c r="AM138" s="345"/>
      <c r="AN138" s="348"/>
      <c r="AO138" s="344"/>
      <c r="AP138" s="345"/>
      <c r="AQ138" s="345"/>
      <c r="AR138" s="346"/>
      <c r="AS138" s="347"/>
      <c r="AT138" s="345"/>
      <c r="AU138" s="348"/>
      <c r="AV138" s="561"/>
      <c r="AW138" s="561"/>
      <c r="AX138" s="561"/>
      <c r="AY138" s="561"/>
      <c r="AZ138" s="561"/>
      <c r="BA138" s="350"/>
      <c r="BB138" s="345"/>
      <c r="BC138" s="345"/>
      <c r="BD138" s="346"/>
      <c r="BE138" s="345"/>
      <c r="BF138" s="346"/>
      <c r="BG138" s="348"/>
      <c r="BH138" s="344"/>
      <c r="BI138" s="351"/>
      <c r="BJ138" s="347"/>
      <c r="BK138" s="347"/>
      <c r="BL138" s="345"/>
      <c r="BM138" s="346"/>
      <c r="BN138" s="348"/>
      <c r="BO138" s="344"/>
      <c r="BP138" s="351"/>
      <c r="BQ138" s="347"/>
      <c r="BR138" s="347"/>
      <c r="BS138" s="345"/>
      <c r="BT138" s="346"/>
      <c r="BU138" s="348"/>
      <c r="BV138" s="352" t="s">
        <v>752</v>
      </c>
      <c r="BW138" s="352" t="s">
        <v>196</v>
      </c>
      <c r="BX138" s="589" t="s">
        <v>749</v>
      </c>
      <c r="BY138" s="33"/>
      <c r="BZ138" s="33"/>
      <c r="CA138" s="573"/>
      <c r="CB138" s="33"/>
      <c r="CC138" s="33"/>
      <c r="CD138" s="573"/>
      <c r="CE138" s="33"/>
      <c r="CF138" s="33"/>
      <c r="CG138" s="573"/>
      <c r="CH138" s="33"/>
      <c r="CI138" s="33"/>
      <c r="CJ138" s="573"/>
      <c r="CK138" s="33"/>
      <c r="CL138" s="33"/>
      <c r="CM138" s="573"/>
      <c r="CN138" s="33"/>
      <c r="CO138" s="33"/>
      <c r="CP138" s="573"/>
      <c r="CQ138" s="33"/>
      <c r="CR138" s="33"/>
      <c r="CS138" s="573"/>
      <c r="CT138" s="33"/>
      <c r="CU138" s="33"/>
      <c r="CV138" s="573"/>
      <c r="CW138" s="33"/>
      <c r="CX138" s="33"/>
      <c r="CY138" s="573"/>
      <c r="CZ138" s="33"/>
      <c r="DA138" s="33"/>
      <c r="DB138" s="573"/>
      <c r="DC138" s="33"/>
      <c r="DD138" s="33"/>
    </row>
    <row r="139" spans="1:108" ht="21">
      <c r="A139" s="44"/>
      <c r="B139" s="82">
        <f t="shared" si="18"/>
        <v>135</v>
      </c>
      <c r="C139" s="172" t="s">
        <v>753</v>
      </c>
      <c r="D139" s="279" t="s">
        <v>754</v>
      </c>
      <c r="E139" s="353" t="s">
        <v>147</v>
      </c>
      <c r="F139" s="354"/>
      <c r="G139" s="82" t="s">
        <v>755</v>
      </c>
      <c r="H139" s="82">
        <v>1.25</v>
      </c>
      <c r="I139" s="728">
        <f>SUM(H139:H140)</f>
        <v>2.5</v>
      </c>
      <c r="J139" s="271" t="s">
        <v>192</v>
      </c>
      <c r="K139" s="271" t="s">
        <v>192</v>
      </c>
      <c r="L139" s="86" t="s">
        <v>756</v>
      </c>
      <c r="M139" s="84" t="s">
        <v>192</v>
      </c>
      <c r="N139" s="84" t="str">
        <f>RIGHT(L139,4)</f>
        <v>2552</v>
      </c>
      <c r="O139" s="82">
        <f t="shared" si="19"/>
        <v>10</v>
      </c>
      <c r="P139" s="87"/>
      <c r="Q139" s="87"/>
      <c r="R139" s="87"/>
      <c r="S139" s="88" t="s">
        <v>757</v>
      </c>
      <c r="T139" s="216"/>
      <c r="U139" s="188"/>
      <c r="V139" s="188"/>
      <c r="W139" s="189"/>
      <c r="X139" s="190"/>
      <c r="Y139" s="188"/>
      <c r="Z139" s="191"/>
      <c r="AA139" s="216"/>
      <c r="AB139" s="188"/>
      <c r="AC139" s="188"/>
      <c r="AD139" s="188"/>
      <c r="AE139" s="189"/>
      <c r="AF139" s="188"/>
      <c r="AG139" s="193"/>
      <c r="AH139" s="216"/>
      <c r="AI139" s="188"/>
      <c r="AJ139" s="188"/>
      <c r="AK139" s="189"/>
      <c r="AL139" s="190"/>
      <c r="AM139" s="188"/>
      <c r="AN139" s="191"/>
      <c r="AO139" s="216"/>
      <c r="AP139" s="188"/>
      <c r="AQ139" s="188"/>
      <c r="AR139" s="189"/>
      <c r="AS139" s="190"/>
      <c r="AT139" s="188"/>
      <c r="AU139" s="191"/>
      <c r="AV139" s="547"/>
      <c r="AW139" s="547"/>
      <c r="AX139" s="547"/>
      <c r="AY139" s="547"/>
      <c r="AZ139" s="547"/>
      <c r="BA139" s="322"/>
      <c r="BB139" s="188"/>
      <c r="BC139" s="188"/>
      <c r="BD139" s="189"/>
      <c r="BE139" s="188"/>
      <c r="BF139" s="189"/>
      <c r="BG139" s="191"/>
      <c r="BH139" s="216"/>
      <c r="BI139" s="188"/>
      <c r="BJ139" s="190"/>
      <c r="BK139" s="190"/>
      <c r="BL139" s="188"/>
      <c r="BM139" s="189"/>
      <c r="BN139" s="191"/>
      <c r="BO139" s="216"/>
      <c r="BP139" s="188"/>
      <c r="BQ139" s="190"/>
      <c r="BR139" s="190"/>
      <c r="BS139" s="188"/>
      <c r="BT139" s="189"/>
      <c r="BU139" s="191"/>
      <c r="BV139" s="110" t="s">
        <v>587</v>
      </c>
      <c r="BW139" s="110" t="s">
        <v>339</v>
      </c>
      <c r="BX139" s="586" t="s">
        <v>754</v>
      </c>
      <c r="BY139" s="33"/>
      <c r="BZ139" s="33"/>
      <c r="CA139" s="573"/>
      <c r="CB139" s="33"/>
      <c r="CC139" s="33"/>
      <c r="CD139" s="573"/>
      <c r="CE139" s="33"/>
      <c r="CF139" s="33"/>
      <c r="CG139" s="573"/>
      <c r="CH139" s="33"/>
      <c r="CI139" s="33"/>
      <c r="CJ139" s="573"/>
      <c r="CK139" s="33"/>
      <c r="CL139" s="33"/>
      <c r="CM139" s="573"/>
      <c r="CN139" s="33"/>
      <c r="CO139" s="33"/>
      <c r="CP139" s="573"/>
      <c r="CQ139" s="33"/>
      <c r="CR139" s="33"/>
      <c r="CS139" s="573"/>
      <c r="CT139" s="33"/>
      <c r="CU139" s="33"/>
      <c r="CV139" s="573"/>
      <c r="CW139" s="33"/>
      <c r="CX139" s="33"/>
      <c r="CY139" s="573"/>
      <c r="CZ139" s="33"/>
      <c r="DA139" s="33"/>
      <c r="DB139" s="573"/>
      <c r="DC139" s="33"/>
      <c r="DD139" s="33"/>
    </row>
    <row r="140" spans="1:108" ht="22" thickBot="1">
      <c r="A140" s="44"/>
      <c r="B140" s="143">
        <f t="shared" si="18"/>
        <v>136</v>
      </c>
      <c r="C140" s="180" t="s">
        <v>758</v>
      </c>
      <c r="D140" s="234" t="s">
        <v>759</v>
      </c>
      <c r="E140" s="355" t="s">
        <v>147</v>
      </c>
      <c r="F140" s="356"/>
      <c r="G140" s="143" t="s">
        <v>755</v>
      </c>
      <c r="H140" s="143">
        <v>1.25</v>
      </c>
      <c r="I140" s="730"/>
      <c r="J140" s="277"/>
      <c r="K140" s="277"/>
      <c r="L140" s="147" t="s">
        <v>756</v>
      </c>
      <c r="M140" s="145" t="s">
        <v>192</v>
      </c>
      <c r="N140" s="145" t="str">
        <f t="shared" si="11"/>
        <v>2552</v>
      </c>
      <c r="O140" s="145">
        <f t="shared" si="19"/>
        <v>10</v>
      </c>
      <c r="P140" s="148"/>
      <c r="Q140" s="148"/>
      <c r="R140" s="148"/>
      <c r="S140" s="149"/>
      <c r="T140" s="182"/>
      <c r="U140" s="212"/>
      <c r="V140" s="212"/>
      <c r="W140" s="213"/>
      <c r="X140" s="241"/>
      <c r="Y140" s="212"/>
      <c r="Z140" s="242"/>
      <c r="AA140" s="182"/>
      <c r="AB140" s="212"/>
      <c r="AC140" s="212"/>
      <c r="AD140" s="212"/>
      <c r="AE140" s="213"/>
      <c r="AF140" s="212"/>
      <c r="AG140" s="243"/>
      <c r="AH140" s="182"/>
      <c r="AI140" s="212"/>
      <c r="AJ140" s="212"/>
      <c r="AK140" s="213"/>
      <c r="AL140" s="241"/>
      <c r="AM140" s="212"/>
      <c r="AN140" s="242"/>
      <c r="AO140" s="182"/>
      <c r="AP140" s="212"/>
      <c r="AQ140" s="212"/>
      <c r="AR140" s="213"/>
      <c r="AS140" s="241"/>
      <c r="AT140" s="212"/>
      <c r="AU140" s="242"/>
      <c r="AV140" s="560"/>
      <c r="AW140" s="560"/>
      <c r="AX140" s="560"/>
      <c r="AY140" s="560"/>
      <c r="AZ140" s="560"/>
      <c r="BA140" s="330"/>
      <c r="BB140" s="212"/>
      <c r="BC140" s="212"/>
      <c r="BD140" s="213"/>
      <c r="BE140" s="212"/>
      <c r="BF140" s="213"/>
      <c r="BG140" s="242"/>
      <c r="BH140" s="182"/>
      <c r="BI140" s="212"/>
      <c r="BJ140" s="241"/>
      <c r="BK140" s="241"/>
      <c r="BL140" s="212"/>
      <c r="BM140" s="213"/>
      <c r="BN140" s="242"/>
      <c r="BO140" s="182"/>
      <c r="BP140" s="212"/>
      <c r="BQ140" s="241"/>
      <c r="BR140" s="241"/>
      <c r="BS140" s="212"/>
      <c r="BT140" s="213"/>
      <c r="BU140" s="242"/>
      <c r="BV140" s="171" t="s">
        <v>587</v>
      </c>
      <c r="BW140" s="171" t="s">
        <v>339</v>
      </c>
      <c r="BX140" s="587" t="s">
        <v>759</v>
      </c>
      <c r="BY140" s="33"/>
      <c r="BZ140" s="33"/>
      <c r="CA140" s="573"/>
      <c r="CB140" s="33"/>
      <c r="CC140" s="33"/>
      <c r="CD140" s="573"/>
      <c r="CE140" s="33"/>
      <c r="CF140" s="33"/>
      <c r="CG140" s="573"/>
      <c r="CH140" s="33"/>
      <c r="CI140" s="33"/>
      <c r="CJ140" s="573"/>
      <c r="CK140" s="33"/>
      <c r="CL140" s="33"/>
      <c r="CM140" s="573"/>
      <c r="CN140" s="33"/>
      <c r="CO140" s="33"/>
      <c r="CP140" s="573"/>
      <c r="CQ140" s="33"/>
      <c r="CR140" s="33"/>
      <c r="CS140" s="573"/>
      <c r="CT140" s="33"/>
      <c r="CU140" s="33"/>
      <c r="CV140" s="573"/>
      <c r="CW140" s="33"/>
      <c r="CX140" s="33"/>
      <c r="CY140" s="573"/>
      <c r="CZ140" s="33"/>
      <c r="DA140" s="33"/>
      <c r="DB140" s="573"/>
      <c r="DC140" s="33"/>
      <c r="DD140" s="33"/>
    </row>
    <row r="141" spans="1:108" ht="21">
      <c r="A141" s="44"/>
      <c r="B141" s="82">
        <f t="shared" si="18"/>
        <v>137</v>
      </c>
      <c r="C141" s="172" t="s">
        <v>760</v>
      </c>
      <c r="D141" s="279" t="s">
        <v>761</v>
      </c>
      <c r="E141" s="353" t="s">
        <v>147</v>
      </c>
      <c r="F141" s="354"/>
      <c r="G141" s="82" t="s">
        <v>762</v>
      </c>
      <c r="H141" s="82">
        <v>1.8499999999999999E-2</v>
      </c>
      <c r="I141" s="728">
        <f>SUM(H141:H147)</f>
        <v>0.19234999999999999</v>
      </c>
      <c r="J141" s="271" t="s">
        <v>192</v>
      </c>
      <c r="K141" s="271" t="s">
        <v>192</v>
      </c>
      <c r="L141" s="86" t="s">
        <v>739</v>
      </c>
      <c r="M141" s="84" t="s">
        <v>192</v>
      </c>
      <c r="N141" s="82" t="str">
        <f t="shared" ref="N141" si="20">RIGHT(L141,4)</f>
        <v>2552</v>
      </c>
      <c r="O141" s="82">
        <f t="shared" si="19"/>
        <v>10</v>
      </c>
      <c r="P141" s="87"/>
      <c r="Q141" s="87"/>
      <c r="R141" s="87"/>
      <c r="S141" s="88"/>
      <c r="T141" s="216"/>
      <c r="U141" s="188"/>
      <c r="V141" s="188"/>
      <c r="W141" s="189"/>
      <c r="X141" s="190"/>
      <c r="Y141" s="188"/>
      <c r="Z141" s="191"/>
      <c r="AA141" s="216"/>
      <c r="AB141" s="188"/>
      <c r="AC141" s="188"/>
      <c r="AD141" s="188"/>
      <c r="AE141" s="189"/>
      <c r="AF141" s="188"/>
      <c r="AG141" s="193"/>
      <c r="AH141" s="216"/>
      <c r="AI141" s="188"/>
      <c r="AJ141" s="188"/>
      <c r="AK141" s="189"/>
      <c r="AL141" s="190"/>
      <c r="AM141" s="188"/>
      <c r="AN141" s="191"/>
      <c r="AO141" s="216"/>
      <c r="AP141" s="188"/>
      <c r="AQ141" s="188"/>
      <c r="AR141" s="189"/>
      <c r="AS141" s="190"/>
      <c r="AT141" s="188"/>
      <c r="AU141" s="191"/>
      <c r="AV141" s="547"/>
      <c r="AW141" s="547"/>
      <c r="AX141" s="547"/>
      <c r="AY141" s="547"/>
      <c r="AZ141" s="547"/>
      <c r="BA141" s="322"/>
      <c r="BB141" s="188"/>
      <c r="BC141" s="188"/>
      <c r="BD141" s="189"/>
      <c r="BE141" s="188"/>
      <c r="BF141" s="189"/>
      <c r="BG141" s="191"/>
      <c r="BH141" s="216"/>
      <c r="BI141" s="188"/>
      <c r="BJ141" s="190"/>
      <c r="BK141" s="190"/>
      <c r="BL141" s="188"/>
      <c r="BM141" s="189"/>
      <c r="BN141" s="191"/>
      <c r="BO141" s="216"/>
      <c r="BP141" s="188"/>
      <c r="BQ141" s="190"/>
      <c r="BR141" s="190"/>
      <c r="BS141" s="188"/>
      <c r="BT141" s="189"/>
      <c r="BU141" s="191"/>
      <c r="BV141" s="110" t="s">
        <v>740</v>
      </c>
      <c r="BW141" s="110" t="s">
        <v>196</v>
      </c>
      <c r="BX141" s="586" t="s">
        <v>761</v>
      </c>
      <c r="BY141" s="33"/>
      <c r="BZ141" s="33"/>
      <c r="CA141" s="573"/>
      <c r="CB141" s="33"/>
      <c r="CC141" s="33"/>
      <c r="CD141" s="573"/>
      <c r="CE141" s="33"/>
      <c r="CF141" s="33"/>
      <c r="CG141" s="573"/>
      <c r="CH141" s="33"/>
      <c r="CI141" s="33"/>
      <c r="CJ141" s="573"/>
      <c r="CK141" s="33"/>
      <c r="CL141" s="33"/>
      <c r="CM141" s="573"/>
      <c r="CN141" s="33"/>
      <c r="CO141" s="33"/>
      <c r="CP141" s="573"/>
      <c r="CQ141" s="33"/>
      <c r="CR141" s="33"/>
      <c r="CS141" s="573"/>
      <c r="CT141" s="33"/>
      <c r="CU141" s="33"/>
      <c r="CV141" s="573"/>
      <c r="CW141" s="33"/>
      <c r="CX141" s="33"/>
      <c r="CY141" s="573"/>
      <c r="CZ141" s="33"/>
      <c r="DA141" s="33"/>
      <c r="DB141" s="573"/>
      <c r="DC141" s="33"/>
      <c r="DD141" s="33"/>
    </row>
    <row r="142" spans="1:108" ht="21">
      <c r="A142" s="44"/>
      <c r="B142" s="111">
        <f t="shared" si="18"/>
        <v>138</v>
      </c>
      <c r="C142" s="177" t="s">
        <v>763</v>
      </c>
      <c r="D142" s="232" t="s">
        <v>764</v>
      </c>
      <c r="E142" s="357" t="s">
        <v>147</v>
      </c>
      <c r="F142" s="358"/>
      <c r="G142" s="111" t="s">
        <v>765</v>
      </c>
      <c r="H142" s="111">
        <v>8.4999999999999995E-4</v>
      </c>
      <c r="I142" s="729"/>
      <c r="J142" s="274" t="s">
        <v>192</v>
      </c>
      <c r="K142" s="274" t="s">
        <v>192</v>
      </c>
      <c r="L142" s="115" t="s">
        <v>766</v>
      </c>
      <c r="M142" s="113" t="s">
        <v>192</v>
      </c>
      <c r="N142" s="113" t="str">
        <f>RIGHT(L142,4)</f>
        <v>2558</v>
      </c>
      <c r="O142" s="113">
        <f t="shared" si="19"/>
        <v>4</v>
      </c>
      <c r="P142" s="116"/>
      <c r="Q142" s="116"/>
      <c r="R142" s="116"/>
      <c r="S142" s="117"/>
      <c r="T142" s="220"/>
      <c r="U142" s="199"/>
      <c r="V142" s="199"/>
      <c r="W142" s="200"/>
      <c r="X142" s="201"/>
      <c r="Y142" s="199"/>
      <c r="Z142" s="202"/>
      <c r="AA142" s="220"/>
      <c r="AB142" s="199"/>
      <c r="AC142" s="199"/>
      <c r="AD142" s="199"/>
      <c r="AE142" s="200"/>
      <c r="AF142" s="199"/>
      <c r="AG142" s="203"/>
      <c r="AH142" s="220"/>
      <c r="AI142" s="199"/>
      <c r="AJ142" s="199"/>
      <c r="AK142" s="200"/>
      <c r="AL142" s="201"/>
      <c r="AM142" s="199"/>
      <c r="AN142" s="202"/>
      <c r="AO142" s="220"/>
      <c r="AP142" s="199"/>
      <c r="AQ142" s="199"/>
      <c r="AR142" s="200"/>
      <c r="AS142" s="201"/>
      <c r="AT142" s="199"/>
      <c r="AU142" s="202"/>
      <c r="AV142" s="548"/>
      <c r="AW142" s="548"/>
      <c r="AX142" s="548"/>
      <c r="AY142" s="548"/>
      <c r="AZ142" s="548"/>
      <c r="BA142" s="326"/>
      <c r="BB142" s="199"/>
      <c r="BC142" s="199"/>
      <c r="BD142" s="200"/>
      <c r="BE142" s="199"/>
      <c r="BF142" s="200"/>
      <c r="BG142" s="202"/>
      <c r="BH142" s="220"/>
      <c r="BI142" s="199"/>
      <c r="BJ142" s="201"/>
      <c r="BK142" s="201"/>
      <c r="BL142" s="199"/>
      <c r="BM142" s="200"/>
      <c r="BN142" s="202"/>
      <c r="BO142" s="220"/>
      <c r="BP142" s="199"/>
      <c r="BQ142" s="201"/>
      <c r="BR142" s="201"/>
      <c r="BS142" s="199"/>
      <c r="BT142" s="200"/>
      <c r="BU142" s="202"/>
      <c r="BV142" s="139" t="s">
        <v>740</v>
      </c>
      <c r="BW142" s="139" t="s">
        <v>196</v>
      </c>
      <c r="BX142" s="585" t="s">
        <v>764</v>
      </c>
      <c r="BY142" s="33"/>
      <c r="BZ142" s="33"/>
      <c r="CA142" s="573"/>
      <c r="CB142" s="33"/>
      <c r="CC142" s="33"/>
      <c r="CD142" s="573"/>
      <c r="CE142" s="33"/>
      <c r="CF142" s="33"/>
      <c r="CG142" s="573"/>
      <c r="CH142" s="33"/>
      <c r="CI142" s="33"/>
      <c r="CJ142" s="573"/>
      <c r="CK142" s="33"/>
      <c r="CL142" s="33"/>
      <c r="CM142" s="573"/>
      <c r="CN142" s="33"/>
      <c r="CO142" s="33"/>
      <c r="CP142" s="573"/>
      <c r="CQ142" s="33"/>
      <c r="CR142" s="33"/>
      <c r="CS142" s="573"/>
      <c r="CT142" s="33"/>
      <c r="CU142" s="33"/>
      <c r="CV142" s="573"/>
      <c r="CW142" s="33"/>
      <c r="CX142" s="33"/>
      <c r="CY142" s="573"/>
      <c r="CZ142" s="33"/>
      <c r="DA142" s="33"/>
      <c r="DB142" s="573"/>
      <c r="DC142" s="33"/>
      <c r="DD142" s="33"/>
    </row>
    <row r="143" spans="1:108" ht="21">
      <c r="A143" s="44"/>
      <c r="B143" s="111">
        <f t="shared" si="18"/>
        <v>139</v>
      </c>
      <c r="C143" s="177" t="s">
        <v>767</v>
      </c>
      <c r="D143" s="232" t="s">
        <v>768</v>
      </c>
      <c r="E143" s="357" t="s">
        <v>147</v>
      </c>
      <c r="F143" s="358"/>
      <c r="G143" s="111" t="s">
        <v>769</v>
      </c>
      <c r="H143" s="111">
        <v>1E-3</v>
      </c>
      <c r="I143" s="729"/>
      <c r="J143" s="274" t="s">
        <v>192</v>
      </c>
      <c r="K143" s="274" t="s">
        <v>192</v>
      </c>
      <c r="L143" s="115" t="s">
        <v>766</v>
      </c>
      <c r="M143" s="113" t="s">
        <v>192</v>
      </c>
      <c r="N143" s="113" t="str">
        <f t="shared" ref="N143:N146" si="21">RIGHT(L143,4)</f>
        <v>2558</v>
      </c>
      <c r="O143" s="113">
        <f t="shared" si="19"/>
        <v>4</v>
      </c>
      <c r="P143" s="116"/>
      <c r="Q143" s="116"/>
      <c r="R143" s="116"/>
      <c r="S143" s="117"/>
      <c r="T143" s="220"/>
      <c r="U143" s="199"/>
      <c r="V143" s="199"/>
      <c r="W143" s="200"/>
      <c r="X143" s="201"/>
      <c r="Y143" s="199"/>
      <c r="Z143" s="202"/>
      <c r="AA143" s="220"/>
      <c r="AB143" s="199"/>
      <c r="AC143" s="199"/>
      <c r="AD143" s="199"/>
      <c r="AE143" s="200"/>
      <c r="AF143" s="199"/>
      <c r="AG143" s="203"/>
      <c r="AH143" s="220"/>
      <c r="AI143" s="199"/>
      <c r="AJ143" s="199"/>
      <c r="AK143" s="200"/>
      <c r="AL143" s="201"/>
      <c r="AM143" s="199"/>
      <c r="AN143" s="202"/>
      <c r="AO143" s="220"/>
      <c r="AP143" s="199"/>
      <c r="AQ143" s="199"/>
      <c r="AR143" s="200"/>
      <c r="AS143" s="201"/>
      <c r="AT143" s="199"/>
      <c r="AU143" s="202"/>
      <c r="AV143" s="548"/>
      <c r="AW143" s="548"/>
      <c r="AX143" s="548"/>
      <c r="AY143" s="548"/>
      <c r="AZ143" s="548"/>
      <c r="BA143" s="326"/>
      <c r="BB143" s="199"/>
      <c r="BC143" s="199"/>
      <c r="BD143" s="200"/>
      <c r="BE143" s="199"/>
      <c r="BF143" s="200"/>
      <c r="BG143" s="202"/>
      <c r="BH143" s="220"/>
      <c r="BI143" s="199"/>
      <c r="BJ143" s="201"/>
      <c r="BK143" s="201"/>
      <c r="BL143" s="199"/>
      <c r="BM143" s="200"/>
      <c r="BN143" s="202"/>
      <c r="BO143" s="220"/>
      <c r="BP143" s="199"/>
      <c r="BQ143" s="201"/>
      <c r="BR143" s="201"/>
      <c r="BS143" s="199"/>
      <c r="BT143" s="200"/>
      <c r="BU143" s="202"/>
      <c r="BV143" s="139" t="s">
        <v>740</v>
      </c>
      <c r="BW143" s="139" t="s">
        <v>196</v>
      </c>
      <c r="BX143" s="585" t="s">
        <v>768</v>
      </c>
      <c r="BY143" s="33"/>
      <c r="BZ143" s="33"/>
      <c r="CA143" s="573"/>
      <c r="CB143" s="33"/>
      <c r="CC143" s="33"/>
      <c r="CD143" s="573"/>
      <c r="CE143" s="33"/>
      <c r="CF143" s="33"/>
      <c r="CG143" s="573"/>
      <c r="CH143" s="33"/>
      <c r="CI143" s="33"/>
      <c r="CJ143" s="573"/>
      <c r="CK143" s="33"/>
      <c r="CL143" s="33"/>
      <c r="CM143" s="573"/>
      <c r="CN143" s="33"/>
      <c r="CO143" s="33"/>
      <c r="CP143" s="573"/>
      <c r="CQ143" s="33"/>
      <c r="CR143" s="33"/>
      <c r="CS143" s="573"/>
      <c r="CT143" s="33"/>
      <c r="CU143" s="33"/>
      <c r="CV143" s="573"/>
      <c r="CW143" s="33"/>
      <c r="CX143" s="33"/>
      <c r="CY143" s="573"/>
      <c r="CZ143" s="33"/>
      <c r="DA143" s="33"/>
      <c r="DB143" s="573"/>
      <c r="DC143" s="33"/>
      <c r="DD143" s="33"/>
    </row>
    <row r="144" spans="1:108" ht="21">
      <c r="A144" s="44"/>
      <c r="B144" s="111">
        <f t="shared" si="18"/>
        <v>140</v>
      </c>
      <c r="C144" s="177" t="s">
        <v>770</v>
      </c>
      <c r="D144" s="232" t="s">
        <v>771</v>
      </c>
      <c r="E144" s="357" t="s">
        <v>147</v>
      </c>
      <c r="F144" s="358"/>
      <c r="G144" s="111" t="s">
        <v>772</v>
      </c>
      <c r="H144" s="111">
        <v>2E-3</v>
      </c>
      <c r="I144" s="729"/>
      <c r="J144" s="274" t="s">
        <v>192</v>
      </c>
      <c r="K144" s="274" t="s">
        <v>192</v>
      </c>
      <c r="L144" s="115" t="s">
        <v>766</v>
      </c>
      <c r="M144" s="113" t="s">
        <v>192</v>
      </c>
      <c r="N144" s="113" t="str">
        <f t="shared" si="21"/>
        <v>2558</v>
      </c>
      <c r="O144" s="113">
        <f t="shared" si="19"/>
        <v>4</v>
      </c>
      <c r="P144" s="116"/>
      <c r="Q144" s="116"/>
      <c r="R144" s="116"/>
      <c r="S144" s="117"/>
      <c r="T144" s="220"/>
      <c r="U144" s="199"/>
      <c r="V144" s="199"/>
      <c r="W144" s="200"/>
      <c r="X144" s="201"/>
      <c r="Y144" s="199"/>
      <c r="Z144" s="202"/>
      <c r="AA144" s="220"/>
      <c r="AB144" s="199"/>
      <c r="AC144" s="199"/>
      <c r="AD144" s="199"/>
      <c r="AE144" s="200"/>
      <c r="AF144" s="199"/>
      <c r="AG144" s="203"/>
      <c r="AH144" s="220"/>
      <c r="AI144" s="199"/>
      <c r="AJ144" s="199"/>
      <c r="AK144" s="200"/>
      <c r="AL144" s="201"/>
      <c r="AM144" s="199"/>
      <c r="AN144" s="202"/>
      <c r="AO144" s="220"/>
      <c r="AP144" s="199"/>
      <c r="AQ144" s="199"/>
      <c r="AR144" s="200"/>
      <c r="AS144" s="201"/>
      <c r="AT144" s="199"/>
      <c r="AU144" s="202"/>
      <c r="AV144" s="548"/>
      <c r="AW144" s="548"/>
      <c r="AX144" s="548"/>
      <c r="AY144" s="548"/>
      <c r="AZ144" s="548"/>
      <c r="BA144" s="326"/>
      <c r="BB144" s="199"/>
      <c r="BC144" s="199"/>
      <c r="BD144" s="200"/>
      <c r="BE144" s="199"/>
      <c r="BF144" s="200"/>
      <c r="BG144" s="202"/>
      <c r="BH144" s="220"/>
      <c r="BI144" s="199"/>
      <c r="BJ144" s="201"/>
      <c r="BK144" s="201"/>
      <c r="BL144" s="199"/>
      <c r="BM144" s="200"/>
      <c r="BN144" s="202"/>
      <c r="BO144" s="220"/>
      <c r="BP144" s="199"/>
      <c r="BQ144" s="201"/>
      <c r="BR144" s="201"/>
      <c r="BS144" s="199"/>
      <c r="BT144" s="200"/>
      <c r="BU144" s="202"/>
      <c r="BV144" s="139" t="s">
        <v>740</v>
      </c>
      <c r="BW144" s="139" t="s">
        <v>196</v>
      </c>
      <c r="BX144" s="585" t="s">
        <v>771</v>
      </c>
      <c r="BY144" s="33"/>
      <c r="BZ144" s="33"/>
      <c r="CA144" s="573"/>
      <c r="CB144" s="33"/>
      <c r="CC144" s="33"/>
      <c r="CD144" s="573"/>
      <c r="CE144" s="33"/>
      <c r="CF144" s="33"/>
      <c r="CG144" s="573"/>
      <c r="CH144" s="33"/>
      <c r="CI144" s="33"/>
      <c r="CJ144" s="573"/>
      <c r="CK144" s="33"/>
      <c r="CL144" s="33"/>
      <c r="CM144" s="573"/>
      <c r="CN144" s="33"/>
      <c r="CO144" s="33"/>
      <c r="CP144" s="573"/>
      <c r="CQ144" s="33"/>
      <c r="CR144" s="33"/>
      <c r="CS144" s="573"/>
      <c r="CT144" s="33"/>
      <c r="CU144" s="33"/>
      <c r="CV144" s="573"/>
      <c r="CW144" s="33"/>
      <c r="CX144" s="33"/>
      <c r="CY144" s="573"/>
      <c r="CZ144" s="33"/>
      <c r="DA144" s="33"/>
      <c r="DB144" s="573"/>
      <c r="DC144" s="33"/>
      <c r="DD144" s="33"/>
    </row>
    <row r="145" spans="1:108" ht="21">
      <c r="A145" s="44"/>
      <c r="B145" s="111">
        <f t="shared" si="18"/>
        <v>141</v>
      </c>
      <c r="C145" s="177" t="s">
        <v>773</v>
      </c>
      <c r="D145" s="232" t="s">
        <v>774</v>
      </c>
      <c r="E145" s="357" t="s">
        <v>147</v>
      </c>
      <c r="F145" s="358"/>
      <c r="G145" s="111" t="s">
        <v>775</v>
      </c>
      <c r="H145" s="111">
        <v>0.01</v>
      </c>
      <c r="I145" s="729"/>
      <c r="J145" s="274" t="s">
        <v>192</v>
      </c>
      <c r="K145" s="274" t="s">
        <v>192</v>
      </c>
      <c r="L145" s="115" t="s">
        <v>766</v>
      </c>
      <c r="M145" s="113" t="s">
        <v>192</v>
      </c>
      <c r="N145" s="113" t="str">
        <f t="shared" si="21"/>
        <v>2558</v>
      </c>
      <c r="O145" s="113">
        <f t="shared" si="19"/>
        <v>4</v>
      </c>
      <c r="P145" s="116"/>
      <c r="Q145" s="116"/>
      <c r="R145" s="116"/>
      <c r="S145" s="117"/>
      <c r="T145" s="220"/>
      <c r="U145" s="199"/>
      <c r="V145" s="199"/>
      <c r="W145" s="200"/>
      <c r="X145" s="201"/>
      <c r="Y145" s="199"/>
      <c r="Z145" s="202"/>
      <c r="AA145" s="220"/>
      <c r="AB145" s="199"/>
      <c r="AC145" s="199"/>
      <c r="AD145" s="199"/>
      <c r="AE145" s="200"/>
      <c r="AF145" s="199"/>
      <c r="AG145" s="203"/>
      <c r="AH145" s="220"/>
      <c r="AI145" s="199"/>
      <c r="AJ145" s="199"/>
      <c r="AK145" s="200"/>
      <c r="AL145" s="201"/>
      <c r="AM145" s="199"/>
      <c r="AN145" s="202"/>
      <c r="AO145" s="220"/>
      <c r="AP145" s="199"/>
      <c r="AQ145" s="199"/>
      <c r="AR145" s="200"/>
      <c r="AS145" s="201"/>
      <c r="AT145" s="199"/>
      <c r="AU145" s="202"/>
      <c r="AV145" s="548"/>
      <c r="AW145" s="548"/>
      <c r="AX145" s="548"/>
      <c r="AY145" s="548"/>
      <c r="AZ145" s="548"/>
      <c r="BA145" s="326"/>
      <c r="BB145" s="199"/>
      <c r="BC145" s="199"/>
      <c r="BD145" s="200"/>
      <c r="BE145" s="199"/>
      <c r="BF145" s="200"/>
      <c r="BG145" s="202"/>
      <c r="BH145" s="220"/>
      <c r="BI145" s="199"/>
      <c r="BJ145" s="201"/>
      <c r="BK145" s="201"/>
      <c r="BL145" s="199"/>
      <c r="BM145" s="200"/>
      <c r="BN145" s="202"/>
      <c r="BO145" s="220"/>
      <c r="BP145" s="199"/>
      <c r="BQ145" s="201"/>
      <c r="BR145" s="201"/>
      <c r="BS145" s="199"/>
      <c r="BT145" s="200"/>
      <c r="BU145" s="202"/>
      <c r="BV145" s="139" t="s">
        <v>740</v>
      </c>
      <c r="BW145" s="139" t="s">
        <v>196</v>
      </c>
      <c r="BX145" s="585" t="s">
        <v>774</v>
      </c>
      <c r="BY145" s="33"/>
      <c r="BZ145" s="33"/>
      <c r="CA145" s="573"/>
      <c r="CB145" s="33"/>
      <c r="CC145" s="33"/>
      <c r="CD145" s="573"/>
      <c r="CE145" s="33"/>
      <c r="CF145" s="33"/>
      <c r="CG145" s="573"/>
      <c r="CH145" s="33"/>
      <c r="CI145" s="33"/>
      <c r="CJ145" s="573"/>
      <c r="CK145" s="33"/>
      <c r="CL145" s="33"/>
      <c r="CM145" s="573"/>
      <c r="CN145" s="33"/>
      <c r="CO145" s="33"/>
      <c r="CP145" s="573"/>
      <c r="CQ145" s="33"/>
      <c r="CR145" s="33"/>
      <c r="CS145" s="573"/>
      <c r="CT145" s="33"/>
      <c r="CU145" s="33"/>
      <c r="CV145" s="573"/>
      <c r="CW145" s="33"/>
      <c r="CX145" s="33"/>
      <c r="CY145" s="573"/>
      <c r="CZ145" s="33"/>
      <c r="DA145" s="33"/>
      <c r="DB145" s="573"/>
      <c r="DC145" s="33"/>
      <c r="DD145" s="33"/>
    </row>
    <row r="146" spans="1:108" ht="21">
      <c r="A146" s="44"/>
      <c r="B146" s="111">
        <f t="shared" si="18"/>
        <v>142</v>
      </c>
      <c r="C146" s="177" t="s">
        <v>776</v>
      </c>
      <c r="D146" s="232" t="s">
        <v>777</v>
      </c>
      <c r="E146" s="357" t="s">
        <v>147</v>
      </c>
      <c r="F146" s="358"/>
      <c r="G146" s="111" t="s">
        <v>775</v>
      </c>
      <c r="H146" s="111">
        <v>0.01</v>
      </c>
      <c r="I146" s="729"/>
      <c r="J146" s="274" t="s">
        <v>192</v>
      </c>
      <c r="K146" s="274" t="s">
        <v>192</v>
      </c>
      <c r="L146" s="115" t="s">
        <v>766</v>
      </c>
      <c r="M146" s="113" t="s">
        <v>192</v>
      </c>
      <c r="N146" s="113" t="str">
        <f t="shared" si="21"/>
        <v>2558</v>
      </c>
      <c r="O146" s="113">
        <f t="shared" si="19"/>
        <v>4</v>
      </c>
      <c r="P146" s="116"/>
      <c r="Q146" s="116"/>
      <c r="R146" s="116"/>
      <c r="S146" s="117"/>
      <c r="T146" s="220"/>
      <c r="U146" s="199"/>
      <c r="V146" s="199"/>
      <c r="W146" s="200"/>
      <c r="X146" s="201"/>
      <c r="Y146" s="199"/>
      <c r="Z146" s="202"/>
      <c r="AA146" s="220"/>
      <c r="AB146" s="199"/>
      <c r="AC146" s="199"/>
      <c r="AD146" s="199"/>
      <c r="AE146" s="200"/>
      <c r="AF146" s="199"/>
      <c r="AG146" s="203"/>
      <c r="AH146" s="220"/>
      <c r="AI146" s="199"/>
      <c r="AJ146" s="199"/>
      <c r="AK146" s="200"/>
      <c r="AL146" s="201"/>
      <c r="AM146" s="199"/>
      <c r="AN146" s="202"/>
      <c r="AO146" s="220"/>
      <c r="AP146" s="199"/>
      <c r="AQ146" s="199"/>
      <c r="AR146" s="200"/>
      <c r="AS146" s="201"/>
      <c r="AT146" s="199"/>
      <c r="AU146" s="202"/>
      <c r="AV146" s="548"/>
      <c r="AW146" s="548"/>
      <c r="AX146" s="548"/>
      <c r="AY146" s="548"/>
      <c r="AZ146" s="548"/>
      <c r="BA146" s="326"/>
      <c r="BB146" s="199"/>
      <c r="BC146" s="199"/>
      <c r="BD146" s="200"/>
      <c r="BE146" s="199"/>
      <c r="BF146" s="200"/>
      <c r="BG146" s="202"/>
      <c r="BH146" s="220"/>
      <c r="BI146" s="199"/>
      <c r="BJ146" s="201"/>
      <c r="BK146" s="201"/>
      <c r="BL146" s="199"/>
      <c r="BM146" s="200"/>
      <c r="BN146" s="202"/>
      <c r="BO146" s="220"/>
      <c r="BP146" s="199"/>
      <c r="BQ146" s="201"/>
      <c r="BR146" s="201"/>
      <c r="BS146" s="199"/>
      <c r="BT146" s="200"/>
      <c r="BU146" s="202"/>
      <c r="BV146" s="139" t="s">
        <v>740</v>
      </c>
      <c r="BW146" s="139" t="s">
        <v>196</v>
      </c>
      <c r="BX146" s="585" t="s">
        <v>777</v>
      </c>
      <c r="BY146" s="33"/>
      <c r="BZ146" s="33"/>
      <c r="CA146" s="573"/>
      <c r="CB146" s="33"/>
      <c r="CC146" s="33"/>
      <c r="CD146" s="573"/>
      <c r="CE146" s="33"/>
      <c r="CF146" s="33"/>
      <c r="CG146" s="573"/>
      <c r="CH146" s="33"/>
      <c r="CI146" s="33"/>
      <c r="CJ146" s="573"/>
      <c r="CK146" s="33"/>
      <c r="CL146" s="33"/>
      <c r="CM146" s="573"/>
      <c r="CN146" s="33"/>
      <c r="CO146" s="33"/>
      <c r="CP146" s="573"/>
      <c r="CQ146" s="33"/>
      <c r="CR146" s="33"/>
      <c r="CS146" s="573"/>
      <c r="CT146" s="33"/>
      <c r="CU146" s="33"/>
      <c r="CV146" s="573"/>
      <c r="CW146" s="33"/>
      <c r="CX146" s="33"/>
      <c r="CY146" s="573"/>
      <c r="CZ146" s="33"/>
      <c r="DA146" s="33"/>
      <c r="DB146" s="573"/>
      <c r="DC146" s="33"/>
      <c r="DD146" s="33"/>
    </row>
    <row r="147" spans="1:108" ht="22" thickBot="1">
      <c r="A147" s="359"/>
      <c r="B147" s="143">
        <f>B146+1</f>
        <v>143</v>
      </c>
      <c r="C147" s="180" t="s">
        <v>778</v>
      </c>
      <c r="D147" s="209" t="s">
        <v>779</v>
      </c>
      <c r="E147" s="355" t="s">
        <v>147</v>
      </c>
      <c r="F147" s="360"/>
      <c r="G147" s="143" t="s">
        <v>780</v>
      </c>
      <c r="H147" s="143">
        <v>0.15</v>
      </c>
      <c r="I147" s="730"/>
      <c r="J147" s="361" t="s">
        <v>192</v>
      </c>
      <c r="K147" s="361" t="s">
        <v>192</v>
      </c>
      <c r="L147" s="147" t="s">
        <v>766</v>
      </c>
      <c r="M147" s="234" t="s">
        <v>192</v>
      </c>
      <c r="N147" s="234" t="str">
        <f>RIGHT(L147,4)</f>
        <v>2558</v>
      </c>
      <c r="O147" s="234">
        <f>$B$174-N147</f>
        <v>4</v>
      </c>
      <c r="P147" s="148"/>
      <c r="Q147" s="148"/>
      <c r="R147" s="148"/>
      <c r="S147" s="362"/>
      <c r="T147" s="182"/>
      <c r="U147" s="212"/>
      <c r="V147" s="212"/>
      <c r="W147" s="213"/>
      <c r="X147" s="241"/>
      <c r="Y147" s="212"/>
      <c r="Z147" s="242"/>
      <c r="AA147" s="182"/>
      <c r="AB147" s="212"/>
      <c r="AC147" s="212"/>
      <c r="AD147" s="212"/>
      <c r="AE147" s="213"/>
      <c r="AF147" s="212"/>
      <c r="AG147" s="243"/>
      <c r="AH147" s="182"/>
      <c r="AI147" s="212"/>
      <c r="AJ147" s="212"/>
      <c r="AK147" s="213"/>
      <c r="AL147" s="241"/>
      <c r="AM147" s="212"/>
      <c r="AN147" s="242"/>
      <c r="AO147" s="182"/>
      <c r="AP147" s="212"/>
      <c r="AQ147" s="212"/>
      <c r="AR147" s="213"/>
      <c r="AS147" s="241"/>
      <c r="AT147" s="212"/>
      <c r="AU147" s="242"/>
      <c r="AV147" s="560"/>
      <c r="AW147" s="560"/>
      <c r="AX147" s="560"/>
      <c r="AY147" s="560"/>
      <c r="AZ147" s="560"/>
      <c r="BA147" s="330"/>
      <c r="BB147" s="212"/>
      <c r="BC147" s="212"/>
      <c r="BD147" s="213"/>
      <c r="BE147" s="212"/>
      <c r="BF147" s="213"/>
      <c r="BG147" s="242"/>
      <c r="BH147" s="330"/>
      <c r="BI147" s="212"/>
      <c r="BJ147" s="241"/>
      <c r="BK147" s="241"/>
      <c r="BL147" s="212"/>
      <c r="BM147" s="213"/>
      <c r="BN147" s="242"/>
      <c r="BO147" s="330"/>
      <c r="BP147" s="212"/>
      <c r="BQ147" s="241"/>
      <c r="BR147" s="241"/>
      <c r="BS147" s="212"/>
      <c r="BT147" s="213"/>
      <c r="BU147" s="242"/>
      <c r="BV147" s="171" t="s">
        <v>740</v>
      </c>
      <c r="BW147" s="171" t="s">
        <v>196</v>
      </c>
      <c r="BX147" s="584" t="s">
        <v>779</v>
      </c>
      <c r="BY147" s="33"/>
      <c r="BZ147" s="33"/>
      <c r="CA147" s="573"/>
      <c r="CB147" s="33"/>
      <c r="CC147" s="33"/>
      <c r="CD147" s="573"/>
      <c r="CE147" s="33"/>
      <c r="CF147" s="33"/>
      <c r="CG147" s="573"/>
      <c r="CH147" s="33"/>
      <c r="CI147" s="33"/>
      <c r="CJ147" s="573"/>
      <c r="CK147" s="33"/>
      <c r="CL147" s="33"/>
      <c r="CM147" s="573"/>
      <c r="CN147" s="33"/>
      <c r="CO147" s="33"/>
      <c r="CP147" s="573"/>
      <c r="CQ147" s="33"/>
      <c r="CR147" s="33"/>
      <c r="CS147" s="573"/>
      <c r="CT147" s="33"/>
      <c r="CU147" s="33"/>
      <c r="CV147" s="573"/>
      <c r="CW147" s="33"/>
      <c r="CX147" s="33"/>
      <c r="CY147" s="573"/>
      <c r="CZ147" s="33"/>
      <c r="DA147" s="33"/>
      <c r="DB147" s="573"/>
      <c r="DC147" s="33"/>
      <c r="DD147" s="33"/>
    </row>
    <row r="148" spans="1:108" ht="19">
      <c r="A148" s="363"/>
      <c r="B148" s="364" t="s">
        <v>781</v>
      </c>
      <c r="C148" s="365"/>
      <c r="D148" s="366"/>
      <c r="E148" s="367"/>
      <c r="F148" s="367"/>
      <c r="G148" s="368"/>
      <c r="H148" s="368"/>
      <c r="I148" s="368"/>
      <c r="J148" s="369"/>
      <c r="K148" s="370"/>
      <c r="L148" s="368"/>
      <c r="M148" s="368"/>
      <c r="N148" s="368"/>
      <c r="O148" s="368"/>
      <c r="P148" s="371"/>
      <c r="Q148" s="371"/>
      <c r="R148" s="371"/>
      <c r="S148" s="371"/>
      <c r="T148" s="371"/>
      <c r="U148" s="371"/>
      <c r="V148" s="371"/>
      <c r="W148" s="371"/>
      <c r="X148" s="371"/>
      <c r="Y148" s="371"/>
      <c r="Z148" s="371"/>
      <c r="AA148" s="371"/>
      <c r="AB148" s="371"/>
      <c r="AC148" s="371"/>
      <c r="AD148" s="371"/>
      <c r="AE148" s="371"/>
      <c r="AF148" s="371"/>
      <c r="AG148" s="371"/>
      <c r="AH148" s="371"/>
      <c r="AI148" s="371"/>
      <c r="AJ148" s="371"/>
      <c r="AK148" s="371"/>
      <c r="AL148" s="371"/>
      <c r="AM148" s="371"/>
      <c r="AN148" s="371"/>
      <c r="AO148" s="371"/>
      <c r="AP148" s="371"/>
      <c r="AQ148" s="371"/>
      <c r="AR148" s="371"/>
      <c r="AS148" s="371"/>
      <c r="AT148" s="371"/>
      <c r="AU148" s="371"/>
      <c r="AV148" s="562"/>
      <c r="AW148" s="562"/>
      <c r="AX148" s="562"/>
      <c r="AY148" s="562"/>
      <c r="AZ148" s="562"/>
      <c r="BA148" s="371"/>
      <c r="BB148" s="371"/>
      <c r="BC148" s="371"/>
      <c r="BD148" s="371"/>
      <c r="BE148" s="371"/>
      <c r="BF148" s="371"/>
      <c r="BG148" s="371"/>
      <c r="BH148" s="372">
        <f>SUM(BH4:BH147)</f>
        <v>64203.239584690011</v>
      </c>
      <c r="BI148" s="372"/>
      <c r="BJ148" s="372">
        <f t="shared" ref="BJ148:BU148" si="22">SUM(BJ4:BJ147)</f>
        <v>80288.066650249981</v>
      </c>
      <c r="BK148" s="372">
        <f t="shared" si="22"/>
        <v>75044.135421999948</v>
      </c>
      <c r="BL148" s="372">
        <f t="shared" si="22"/>
        <v>74111.445896999998</v>
      </c>
      <c r="BM148" s="372">
        <f t="shared" si="22"/>
        <v>71458.364249999984</v>
      </c>
      <c r="BN148" s="372">
        <f t="shared" si="22"/>
        <v>70409.661650405411</v>
      </c>
      <c r="BO148" s="372">
        <f t="shared" si="22"/>
        <v>61067.5473945423</v>
      </c>
      <c r="BP148" s="372">
        <f t="shared" si="22"/>
        <v>57470.06990550115</v>
      </c>
      <c r="BQ148" s="372">
        <f t="shared" si="22"/>
        <v>76788.417014824416</v>
      </c>
      <c r="BR148" s="372">
        <f t="shared" si="22"/>
        <v>71531.635674215213</v>
      </c>
      <c r="BS148" s="372">
        <f t="shared" si="22"/>
        <v>70623.046113802062</v>
      </c>
      <c r="BT148" s="372">
        <f t="shared" si="22"/>
        <v>68256.001642904506</v>
      </c>
      <c r="BU148" s="372">
        <f t="shared" si="22"/>
        <v>67125.005218023914</v>
      </c>
      <c r="BV148" s="373"/>
      <c r="BW148" s="373"/>
      <c r="BX148" s="590"/>
    </row>
    <row r="149" spans="1:108" ht="21">
      <c r="A149" s="44"/>
      <c r="B149" s="44"/>
      <c r="C149" s="374"/>
      <c r="D149" s="44"/>
      <c r="E149" s="375"/>
      <c r="F149" s="375"/>
      <c r="H149" s="376" t="s">
        <v>782</v>
      </c>
      <c r="I149" s="377">
        <f>SUM(H4:H147)</f>
        <v>15757.125350000004</v>
      </c>
      <c r="J149" s="378" t="s">
        <v>783</v>
      </c>
      <c r="K149" s="44">
        <f>SUM(H23,H26,H33)</f>
        <v>1380</v>
      </c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540"/>
      <c r="AW149" s="540"/>
      <c r="AX149" s="540"/>
      <c r="AY149" s="540"/>
      <c r="AZ149" s="540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379"/>
      <c r="BP149" s="379"/>
      <c r="BQ149" s="379"/>
      <c r="BR149" s="379"/>
      <c r="BS149" s="379"/>
      <c r="BT149" s="379"/>
      <c r="BU149" s="379"/>
      <c r="BV149" s="44"/>
      <c r="BW149" s="44"/>
      <c r="BX149" s="583"/>
    </row>
    <row r="150" spans="1:108" ht="21">
      <c r="A150" s="44"/>
      <c r="B150" s="44"/>
      <c r="C150" s="380"/>
      <c r="D150" s="381"/>
      <c r="E150" s="381"/>
      <c r="F150" s="381"/>
      <c r="G150" s="44"/>
      <c r="H150" s="44"/>
      <c r="I150" s="44"/>
      <c r="J150" s="378" t="s">
        <v>784</v>
      </c>
      <c r="K150" s="44">
        <f>SUM(H15,H16,H17,H18,H19,H20,H21,H22,H24,H25,H27:H29,H37)</f>
        <v>5360</v>
      </c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540"/>
      <c r="AW150" s="540"/>
      <c r="AX150" s="540"/>
      <c r="AY150" s="540"/>
      <c r="AZ150" s="540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382"/>
      <c r="BP150" s="382"/>
      <c r="BQ150" s="382"/>
      <c r="BR150" s="382"/>
      <c r="BS150" s="382"/>
      <c r="BT150" s="382"/>
      <c r="BU150" s="382"/>
      <c r="BV150" s="44"/>
      <c r="BW150" s="44"/>
      <c r="BX150" s="591"/>
    </row>
    <row r="151" spans="1:108" ht="25">
      <c r="A151" s="44"/>
      <c r="B151" s="383"/>
      <c r="C151" s="380"/>
      <c r="D151" s="381"/>
      <c r="E151" s="381"/>
      <c r="F151" s="381"/>
      <c r="G151" s="44"/>
      <c r="H151" s="44"/>
      <c r="I151" s="44"/>
      <c r="J151" s="378" t="s">
        <v>785</v>
      </c>
      <c r="K151" s="44">
        <f>SUM(H31:H32)</f>
        <v>650</v>
      </c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540"/>
      <c r="AW151" s="540"/>
      <c r="AX151" s="540"/>
      <c r="AY151" s="540"/>
      <c r="AZ151" s="540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384"/>
      <c r="BP151" s="382"/>
      <c r="BQ151" s="382"/>
      <c r="BR151" s="382"/>
      <c r="BS151" s="382"/>
      <c r="BT151" s="382"/>
      <c r="BU151" s="382"/>
      <c r="BV151" s="44"/>
      <c r="BW151" s="44"/>
      <c r="BX151" s="591"/>
    </row>
    <row r="174" spans="2:2">
      <c r="B174">
        <v>2562</v>
      </c>
    </row>
  </sheetData>
  <mergeCells count="65">
    <mergeCell ref="I139:I140"/>
    <mergeCell ref="I76:I78"/>
    <mergeCell ref="I31:I32"/>
    <mergeCell ref="I33:I36"/>
    <mergeCell ref="I37:I39"/>
    <mergeCell ref="I40:I41"/>
    <mergeCell ref="I42:I49"/>
    <mergeCell ref="I51:I58"/>
    <mergeCell ref="I59:I62"/>
    <mergeCell ref="I63:I67"/>
    <mergeCell ref="I68:I69"/>
    <mergeCell ref="I70:I72"/>
    <mergeCell ref="I73:I75"/>
    <mergeCell ref="I141:I147"/>
    <mergeCell ref="I114:I118"/>
    <mergeCell ref="I79:I81"/>
    <mergeCell ref="I82:I84"/>
    <mergeCell ref="I85:I86"/>
    <mergeCell ref="I88:I91"/>
    <mergeCell ref="I92:I93"/>
    <mergeCell ref="I94:I95"/>
    <mergeCell ref="I96:I97"/>
    <mergeCell ref="I98:I99"/>
    <mergeCell ref="I100:I101"/>
    <mergeCell ref="I105:I107"/>
    <mergeCell ref="I108:I110"/>
    <mergeCell ref="I119:I122"/>
    <mergeCell ref="I123:I126"/>
    <mergeCell ref="I127:I131"/>
    <mergeCell ref="BV2:BW2"/>
    <mergeCell ref="I5:I14"/>
    <mergeCell ref="I15:I21"/>
    <mergeCell ref="I22:I26"/>
    <mergeCell ref="BA2:BG2"/>
    <mergeCell ref="BH2:BN2"/>
    <mergeCell ref="I27:I30"/>
    <mergeCell ref="T2:Z2"/>
    <mergeCell ref="AA2:AG2"/>
    <mergeCell ref="AH2:AN2"/>
    <mergeCell ref="AO2:AU2"/>
    <mergeCell ref="J2:J3"/>
    <mergeCell ref="K2:K3"/>
    <mergeCell ref="L2:L3"/>
    <mergeCell ref="G2:H2"/>
    <mergeCell ref="B2:B3"/>
    <mergeCell ref="C2:C3"/>
    <mergeCell ref="D2:D3"/>
    <mergeCell ref="E2:E3"/>
    <mergeCell ref="F2:F3"/>
    <mergeCell ref="CB2:CD2"/>
    <mergeCell ref="DC2:DD2"/>
    <mergeCell ref="M2:M3"/>
    <mergeCell ref="O2:O3"/>
    <mergeCell ref="P2:S2"/>
    <mergeCell ref="BY2:CA2"/>
    <mergeCell ref="BX2:BX3"/>
    <mergeCell ref="CE2:CG2"/>
    <mergeCell ref="CH2:CJ2"/>
    <mergeCell ref="CK2:CM2"/>
    <mergeCell ref="CN2:CP2"/>
    <mergeCell ref="CQ2:CS2"/>
    <mergeCell ref="CT2:CV2"/>
    <mergeCell ref="CW2:CY2"/>
    <mergeCell ref="CZ2:DB2"/>
    <mergeCell ref="BO2:BU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66EE-6242-4749-B64A-A3C7F66C989E}">
  <dimension ref="A1:BZ47"/>
  <sheetViews>
    <sheetView zoomScale="131" zoomScaleNormal="131" workbookViewId="0">
      <pane ySplit="5" topLeftCell="A21" activePane="bottomLeft" state="frozen"/>
      <selection activeCell="J1" sqref="J1"/>
      <selection pane="bottomLeft" activeCell="J29" sqref="J29"/>
    </sheetView>
  </sheetViews>
  <sheetFormatPr baseColWidth="10" defaultColWidth="8.83203125" defaultRowHeight="15"/>
  <cols>
    <col min="1" max="1" width="10.1640625" style="1" customWidth="1"/>
    <col min="2" max="2" width="41.83203125" style="387" customWidth="1"/>
    <col min="3" max="5" width="14.6640625" style="387" customWidth="1"/>
    <col min="6" max="8" width="14.6640625" style="474" customWidth="1"/>
    <col min="9" max="9" width="14.6640625" style="387" customWidth="1"/>
    <col min="10" max="10" width="17.1640625" style="387" customWidth="1"/>
    <col min="11" max="11" width="8.5" style="387" customWidth="1"/>
    <col min="12" max="12" width="11.5" style="387" customWidth="1"/>
    <col min="13" max="13" width="13.83203125" style="387" customWidth="1"/>
    <col min="14" max="14" width="10.1640625" style="387" customWidth="1"/>
    <col min="15" max="15" width="10.83203125" style="387" customWidth="1"/>
    <col min="16" max="16" width="22.83203125" style="387" customWidth="1"/>
    <col min="17" max="17" width="10" style="387" customWidth="1"/>
    <col min="18" max="18" width="12" style="387" customWidth="1"/>
    <col min="19" max="19" width="8.6640625" style="387"/>
    <col min="20" max="20" width="24.83203125" style="387" customWidth="1"/>
    <col min="21" max="21" width="16.5" style="387" customWidth="1"/>
    <col min="22" max="24" width="24.83203125" style="387" customWidth="1"/>
    <col min="25" max="25" width="29" style="396" customWidth="1"/>
    <col min="26" max="26" width="8.6640625" style="396"/>
    <col min="27" max="31" width="8.6640625" style="404"/>
    <col min="32" max="32" width="22.83203125" style="404" customWidth="1"/>
    <col min="33" max="33" width="8.6640625" style="405"/>
    <col min="34" max="36" width="8.6640625" style="404"/>
    <col min="37" max="37" width="11.5" style="404" customWidth="1"/>
    <col min="38" max="38" width="23.5" style="406" customWidth="1"/>
    <col min="39" max="40" width="10.83203125" style="28" customWidth="1"/>
    <col min="41" max="43" width="8.6640625" style="28"/>
    <col min="44" max="44" width="16.5" style="28" customWidth="1"/>
    <col min="45" max="45" width="8.6640625" style="28"/>
    <col min="46" max="46" width="14.5" style="28" customWidth="1"/>
    <col min="47" max="47" width="18.1640625" style="28" bestFit="1" customWidth="1"/>
    <col min="48" max="48" width="17" style="28" customWidth="1"/>
    <col min="49" max="49" width="13.6640625" style="28" customWidth="1"/>
    <col min="50" max="50" width="15" style="28" customWidth="1"/>
    <col min="51" max="51" width="13.5" style="28" customWidth="1"/>
    <col min="52" max="52" width="13.83203125" style="28" customWidth="1"/>
    <col min="53" max="54" width="16.5" style="24" customWidth="1"/>
    <col min="55" max="64" width="7.5" style="21" bestFit="1" customWidth="1"/>
    <col min="65" max="65" width="16.5" style="21" customWidth="1"/>
    <col min="66" max="66" width="24.5" style="21" customWidth="1"/>
    <col min="67" max="67" width="14.5" style="21" customWidth="1"/>
    <col min="68" max="68" width="13.83203125" style="21" customWidth="1"/>
    <col min="69" max="69" width="24.33203125" style="21" customWidth="1"/>
    <col min="70" max="77" width="10.5" style="18" customWidth="1"/>
    <col min="78" max="78" width="8.6640625" style="1"/>
  </cols>
  <sheetData>
    <row r="1" spans="1:78" s="8" customFormat="1" ht="14.5" customHeight="1">
      <c r="A1" s="754" t="s">
        <v>0</v>
      </c>
      <c r="B1" s="737" t="s">
        <v>1</v>
      </c>
      <c r="C1" s="737" t="s">
        <v>2</v>
      </c>
      <c r="D1" s="737" t="s">
        <v>166</v>
      </c>
      <c r="E1" s="737" t="s">
        <v>788</v>
      </c>
      <c r="F1" s="740" t="s">
        <v>58</v>
      </c>
      <c r="G1" s="740"/>
      <c r="H1" s="740"/>
      <c r="I1" s="741" t="s">
        <v>793</v>
      </c>
      <c r="J1" s="741" t="s">
        <v>60</v>
      </c>
      <c r="K1" s="759" t="s">
        <v>28</v>
      </c>
      <c r="L1" s="760"/>
      <c r="M1" s="760"/>
      <c r="N1" s="760"/>
      <c r="O1" s="761"/>
      <c r="P1" s="759" t="s">
        <v>8</v>
      </c>
      <c r="Q1" s="760"/>
      <c r="R1" s="760"/>
      <c r="S1" s="760"/>
      <c r="T1" s="760"/>
      <c r="U1" s="761"/>
      <c r="V1" s="745" t="s">
        <v>170</v>
      </c>
      <c r="W1" s="745" t="s">
        <v>171</v>
      </c>
      <c r="X1" s="745" t="s">
        <v>172</v>
      </c>
      <c r="Y1" s="752" t="s">
        <v>13</v>
      </c>
      <c r="Z1" s="753"/>
      <c r="AA1" s="749" t="s">
        <v>20</v>
      </c>
      <c r="AB1" s="750"/>
      <c r="AC1" s="750"/>
      <c r="AD1" s="750"/>
      <c r="AE1" s="750"/>
      <c r="AF1" s="751"/>
      <c r="AG1" s="749" t="s">
        <v>21</v>
      </c>
      <c r="AH1" s="750"/>
      <c r="AI1" s="750"/>
      <c r="AJ1" s="750"/>
      <c r="AK1" s="750"/>
      <c r="AL1" s="751"/>
      <c r="AM1" s="731" t="s">
        <v>35</v>
      </c>
      <c r="AN1" s="732"/>
      <c r="AO1" s="732"/>
      <c r="AP1" s="732"/>
      <c r="AQ1" s="732"/>
      <c r="AR1" s="732"/>
      <c r="AS1" s="732"/>
      <c r="AT1" s="732"/>
      <c r="AU1" s="732"/>
      <c r="AV1" s="732"/>
      <c r="AW1" s="732"/>
      <c r="AX1" s="732"/>
      <c r="AY1" s="732"/>
      <c r="AZ1" s="733"/>
      <c r="BA1" s="766" t="s">
        <v>47</v>
      </c>
      <c r="BB1" s="766" t="s">
        <v>51</v>
      </c>
      <c r="BC1" s="762" t="s">
        <v>70</v>
      </c>
      <c r="BD1" s="763"/>
      <c r="BE1" s="763"/>
      <c r="BF1" s="763"/>
      <c r="BG1" s="763"/>
      <c r="BH1" s="763"/>
      <c r="BI1" s="763"/>
      <c r="BJ1" s="763"/>
      <c r="BK1" s="763"/>
      <c r="BL1" s="764"/>
      <c r="BM1" s="746" t="s">
        <v>69</v>
      </c>
      <c r="BN1" s="746" t="s">
        <v>68</v>
      </c>
      <c r="BO1" s="746" t="s">
        <v>48</v>
      </c>
      <c r="BP1" s="746" t="s">
        <v>36</v>
      </c>
      <c r="BQ1" s="746" t="s">
        <v>37</v>
      </c>
      <c r="BR1" s="765" t="s">
        <v>53</v>
      </c>
      <c r="BS1" s="765"/>
      <c r="BT1" s="765"/>
      <c r="BU1" s="765"/>
      <c r="BV1" s="765" t="s">
        <v>59</v>
      </c>
      <c r="BW1" s="765"/>
      <c r="BX1" s="765"/>
      <c r="BY1" s="765"/>
      <c r="BZ1" s="385"/>
    </row>
    <row r="2" spans="1:78" s="8" customFormat="1">
      <c r="A2" s="755"/>
      <c r="B2" s="738"/>
      <c r="C2" s="738"/>
      <c r="D2" s="738"/>
      <c r="E2" s="738"/>
      <c r="F2" s="740" t="s">
        <v>62</v>
      </c>
      <c r="G2" s="740" t="s">
        <v>63</v>
      </c>
      <c r="H2" s="744" t="s">
        <v>797</v>
      </c>
      <c r="I2" s="742"/>
      <c r="J2" s="742"/>
      <c r="K2" s="737" t="s">
        <v>3</v>
      </c>
      <c r="L2" s="759" t="s">
        <v>4</v>
      </c>
      <c r="M2" s="761"/>
      <c r="N2" s="759" t="s">
        <v>5</v>
      </c>
      <c r="O2" s="761"/>
      <c r="P2" s="427">
        <v>1</v>
      </c>
      <c r="Q2" s="428">
        <v>2</v>
      </c>
      <c r="R2" s="428">
        <v>3</v>
      </c>
      <c r="S2" s="428">
        <v>4</v>
      </c>
      <c r="T2" s="428">
        <v>5</v>
      </c>
      <c r="U2" s="737" t="s">
        <v>390</v>
      </c>
      <c r="V2" s="745"/>
      <c r="W2" s="745"/>
      <c r="X2" s="745"/>
      <c r="Y2" s="757" t="s">
        <v>10</v>
      </c>
      <c r="Z2" s="757" t="s">
        <v>11</v>
      </c>
      <c r="AA2" s="397" t="s">
        <v>14</v>
      </c>
      <c r="AB2" s="397" t="s">
        <v>15</v>
      </c>
      <c r="AC2" s="397" t="s">
        <v>16</v>
      </c>
      <c r="AD2" s="397" t="s">
        <v>17</v>
      </c>
      <c r="AE2" s="397" t="s">
        <v>18</v>
      </c>
      <c r="AF2" s="398" t="s">
        <v>789</v>
      </c>
      <c r="AG2" s="399" t="s">
        <v>14</v>
      </c>
      <c r="AH2" s="397" t="s">
        <v>15</v>
      </c>
      <c r="AI2" s="397" t="s">
        <v>16</v>
      </c>
      <c r="AJ2" s="397" t="s">
        <v>17</v>
      </c>
      <c r="AK2" s="397" t="s">
        <v>18</v>
      </c>
      <c r="AL2" s="400" t="s">
        <v>789</v>
      </c>
      <c r="AM2" s="731" t="s">
        <v>27</v>
      </c>
      <c r="AN2" s="732"/>
      <c r="AO2" s="732"/>
      <c r="AP2" s="732"/>
      <c r="AQ2" s="732"/>
      <c r="AR2" s="732"/>
      <c r="AS2" s="733"/>
      <c r="AT2" s="731" t="s">
        <v>30</v>
      </c>
      <c r="AU2" s="732"/>
      <c r="AV2" s="732"/>
      <c r="AW2" s="732"/>
      <c r="AX2" s="732"/>
      <c r="AY2" s="733"/>
      <c r="AZ2" s="40" t="s">
        <v>33</v>
      </c>
      <c r="BA2" s="767"/>
      <c r="BB2" s="767"/>
      <c r="BC2" s="407">
        <v>2019</v>
      </c>
      <c r="BD2" s="534">
        <v>2020</v>
      </c>
      <c r="BE2" s="534">
        <v>2021</v>
      </c>
      <c r="BF2" s="534">
        <v>2022</v>
      </c>
      <c r="BG2" s="563">
        <v>2023</v>
      </c>
      <c r="BH2" s="563">
        <v>2024</v>
      </c>
      <c r="BI2" s="563">
        <v>2025</v>
      </c>
      <c r="BJ2" s="563">
        <v>2026</v>
      </c>
      <c r="BK2" s="563">
        <v>2027</v>
      </c>
      <c r="BL2" s="563">
        <v>2028</v>
      </c>
      <c r="BM2" s="747"/>
      <c r="BN2" s="747"/>
      <c r="BO2" s="747"/>
      <c r="BP2" s="747"/>
      <c r="BQ2" s="747"/>
      <c r="BR2" s="765" t="s">
        <v>54</v>
      </c>
      <c r="BS2" s="765"/>
      <c r="BT2" s="765" t="s">
        <v>57</v>
      </c>
      <c r="BU2" s="765"/>
      <c r="BV2" s="765" t="s">
        <v>54</v>
      </c>
      <c r="BW2" s="765"/>
      <c r="BX2" s="765" t="s">
        <v>57</v>
      </c>
      <c r="BY2" s="765"/>
      <c r="BZ2" s="385"/>
    </row>
    <row r="3" spans="1:78" s="8" customFormat="1" ht="16">
      <c r="A3" s="756"/>
      <c r="B3" s="739"/>
      <c r="C3" s="739"/>
      <c r="D3" s="739"/>
      <c r="E3" s="739"/>
      <c r="F3" s="740"/>
      <c r="G3" s="740"/>
      <c r="H3" s="744"/>
      <c r="I3" s="743"/>
      <c r="J3" s="743"/>
      <c r="K3" s="739"/>
      <c r="L3" s="429" t="s">
        <v>6</v>
      </c>
      <c r="M3" s="429" t="s">
        <v>7</v>
      </c>
      <c r="N3" s="429" t="s">
        <v>6</v>
      </c>
      <c r="O3" s="429" t="s">
        <v>7</v>
      </c>
      <c r="P3" s="430" t="s">
        <v>9</v>
      </c>
      <c r="Q3" s="431"/>
      <c r="R3" s="431" t="s">
        <v>29</v>
      </c>
      <c r="S3" s="431"/>
      <c r="T3" s="431" t="s">
        <v>786</v>
      </c>
      <c r="U3" s="739"/>
      <c r="V3" s="745"/>
      <c r="W3" s="745"/>
      <c r="X3" s="745"/>
      <c r="Y3" s="758"/>
      <c r="Z3" s="758"/>
      <c r="AA3" s="397" t="s">
        <v>19</v>
      </c>
      <c r="AB3" s="397" t="s">
        <v>19</v>
      </c>
      <c r="AC3" s="397" t="s">
        <v>19</v>
      </c>
      <c r="AD3" s="397" t="s">
        <v>19</v>
      </c>
      <c r="AE3" s="397" t="s">
        <v>19</v>
      </c>
      <c r="AF3" s="398" t="s">
        <v>790</v>
      </c>
      <c r="AG3" s="399" t="s">
        <v>19</v>
      </c>
      <c r="AH3" s="397" t="s">
        <v>19</v>
      </c>
      <c r="AI3" s="397" t="s">
        <v>19</v>
      </c>
      <c r="AJ3" s="397" t="s">
        <v>19</v>
      </c>
      <c r="AK3" s="397" t="s">
        <v>19</v>
      </c>
      <c r="AL3" s="400" t="s">
        <v>790</v>
      </c>
      <c r="AM3" s="40" t="s">
        <v>22</v>
      </c>
      <c r="AN3" s="40" t="s">
        <v>23</v>
      </c>
      <c r="AO3" s="40" t="s">
        <v>24</v>
      </c>
      <c r="AP3" s="40" t="s">
        <v>25</v>
      </c>
      <c r="AQ3" s="40" t="s">
        <v>52</v>
      </c>
      <c r="AR3" s="40" t="s">
        <v>799</v>
      </c>
      <c r="AS3" s="40" t="s">
        <v>26</v>
      </c>
      <c r="AT3" s="40" t="s">
        <v>31</v>
      </c>
      <c r="AU3" s="577" t="s">
        <v>1161</v>
      </c>
      <c r="AV3" s="40" t="s">
        <v>791</v>
      </c>
      <c r="AW3" s="40" t="s">
        <v>85</v>
      </c>
      <c r="AX3" s="40" t="s">
        <v>792</v>
      </c>
      <c r="AY3" s="40" t="s">
        <v>32</v>
      </c>
      <c r="AZ3" s="40" t="s">
        <v>820</v>
      </c>
      <c r="BA3" s="768"/>
      <c r="BB3" s="768"/>
      <c r="BC3" s="535" t="s">
        <v>73</v>
      </c>
      <c r="BD3" s="535" t="s">
        <v>73</v>
      </c>
      <c r="BE3" s="535" t="s">
        <v>73</v>
      </c>
      <c r="BF3" s="535" t="s">
        <v>73</v>
      </c>
      <c r="BG3" s="564" t="s">
        <v>73</v>
      </c>
      <c r="BH3" s="564" t="s">
        <v>73</v>
      </c>
      <c r="BI3" s="564" t="s">
        <v>73</v>
      </c>
      <c r="BJ3" s="564" t="s">
        <v>73</v>
      </c>
      <c r="BK3" s="564" t="s">
        <v>73</v>
      </c>
      <c r="BL3" s="408" t="s">
        <v>73</v>
      </c>
      <c r="BM3" s="748"/>
      <c r="BN3" s="748"/>
      <c r="BO3" s="748"/>
      <c r="BP3" s="748"/>
      <c r="BQ3" s="748"/>
      <c r="BR3" s="42" t="s">
        <v>55</v>
      </c>
      <c r="BS3" s="42" t="s">
        <v>56</v>
      </c>
      <c r="BT3" s="42" t="s">
        <v>55</v>
      </c>
      <c r="BU3" s="42" t="s">
        <v>56</v>
      </c>
      <c r="BV3" s="42" t="s">
        <v>55</v>
      </c>
      <c r="BW3" s="42" t="s">
        <v>56</v>
      </c>
      <c r="BX3" s="42" t="s">
        <v>55</v>
      </c>
      <c r="BY3" s="42" t="s">
        <v>56</v>
      </c>
      <c r="BZ3" s="385"/>
    </row>
    <row r="4" spans="1:78" s="5" customFormat="1">
      <c r="A4" s="734" t="s">
        <v>38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5"/>
      <c r="Y4" s="735"/>
      <c r="Z4" s="735"/>
      <c r="AA4" s="735"/>
      <c r="AB4" s="735"/>
      <c r="AC4" s="735"/>
      <c r="AD4" s="735"/>
      <c r="AE4" s="735"/>
      <c r="AF4" s="735"/>
      <c r="AG4" s="735"/>
      <c r="AH4" s="735"/>
      <c r="AI4" s="735"/>
      <c r="AJ4" s="735"/>
      <c r="AK4" s="735"/>
      <c r="AL4" s="735"/>
      <c r="AM4" s="735"/>
      <c r="AN4" s="735"/>
      <c r="AO4" s="735"/>
      <c r="AP4" s="735"/>
      <c r="AQ4" s="735"/>
      <c r="AR4" s="735"/>
      <c r="AS4" s="735"/>
      <c r="AT4" s="735"/>
      <c r="AU4" s="735"/>
      <c r="AV4" s="735"/>
      <c r="AW4" s="735"/>
      <c r="AX4" s="735"/>
      <c r="AY4" s="735"/>
      <c r="AZ4" s="735"/>
      <c r="BA4" s="735"/>
      <c r="BB4" s="735"/>
      <c r="BC4" s="735"/>
      <c r="BD4" s="735"/>
      <c r="BE4" s="735"/>
      <c r="BF4" s="735"/>
      <c r="BG4" s="735"/>
      <c r="BH4" s="735"/>
      <c r="BI4" s="735"/>
      <c r="BJ4" s="735"/>
      <c r="BK4" s="735"/>
      <c r="BL4" s="735"/>
      <c r="BM4" s="735"/>
      <c r="BN4" s="735"/>
      <c r="BO4" s="735"/>
      <c r="BP4" s="735"/>
      <c r="BQ4" s="735"/>
      <c r="BR4" s="735"/>
      <c r="BS4" s="735"/>
      <c r="BT4" s="735"/>
      <c r="BU4" s="735"/>
      <c r="BV4" s="735"/>
      <c r="BW4" s="735"/>
      <c r="BX4" s="735"/>
      <c r="BY4" s="736"/>
    </row>
    <row r="5" spans="1:78">
      <c r="A5" s="2">
        <f>'EGAT Data'!B22</f>
        <v>19</v>
      </c>
      <c r="B5" s="440" t="str">
        <f>'EGAT Data'!C22</f>
        <v>โรงไฟฟ้าพลังความร้อนพระนครใต้ หน่วยที่ 4</v>
      </c>
      <c r="C5" s="440" t="str">
        <f>'EGAT Data'!D22</f>
        <v>SB-T4</v>
      </c>
      <c r="D5" s="386" t="str">
        <f>'EGAT Data'!L22</f>
        <v>19 ม.ค. 2519</v>
      </c>
      <c r="E5" s="426" t="str">
        <f>'EGAT Data'!M22</f>
        <v>1 ม.ค. 2552</v>
      </c>
      <c r="F5" s="473">
        <v>210</v>
      </c>
      <c r="G5" s="473">
        <v>190</v>
      </c>
      <c r="H5" s="473">
        <v>265</v>
      </c>
      <c r="I5" s="386">
        <f>'EGAT Data'!H22</f>
        <v>0</v>
      </c>
      <c r="J5" s="386">
        <v>0</v>
      </c>
      <c r="K5" s="386"/>
      <c r="L5" s="441"/>
      <c r="M5" s="386"/>
      <c r="N5" s="386"/>
      <c r="O5" s="386"/>
      <c r="P5" s="386"/>
      <c r="Q5" s="386"/>
      <c r="R5" s="386"/>
      <c r="S5" s="386"/>
      <c r="T5" s="30"/>
      <c r="U5" s="30"/>
      <c r="V5" s="432">
        <f>'EGAT Data'!Z22</f>
        <v>0</v>
      </c>
      <c r="W5" s="432">
        <f>'EGAT Data'!AG22</f>
        <v>0</v>
      </c>
      <c r="X5" s="432">
        <f>'EGAT Data'!AN22</f>
        <v>0</v>
      </c>
      <c r="Y5" s="395"/>
      <c r="Z5" s="395"/>
      <c r="AA5" s="401"/>
      <c r="AB5" s="401"/>
      <c r="AC5" s="401"/>
      <c r="AD5" s="401"/>
      <c r="AE5" s="401"/>
      <c r="AF5" s="401"/>
      <c r="AG5" s="402">
        <f>'EGAT Data'!AP22</f>
        <v>11163.021113388391</v>
      </c>
      <c r="AH5" s="566">
        <f>AG5*1.1</f>
        <v>12279.323224727232</v>
      </c>
      <c r="AI5" s="566">
        <f t="shared" ref="AI5:AK5" si="0">AH5*1.1</f>
        <v>13507.255547199957</v>
      </c>
      <c r="AJ5" s="566">
        <f t="shared" si="0"/>
        <v>14857.981101919953</v>
      </c>
      <c r="AK5" s="566">
        <f t="shared" si="0"/>
        <v>16343.779212111949</v>
      </c>
      <c r="AL5" s="403" t="s">
        <v>192</v>
      </c>
      <c r="AM5" s="26"/>
      <c r="AN5" s="26"/>
      <c r="AO5" s="26"/>
      <c r="AP5" s="442"/>
      <c r="AQ5" s="26"/>
      <c r="AR5" s="26"/>
      <c r="AS5" s="26"/>
      <c r="AT5" s="26"/>
      <c r="AU5" s="26"/>
      <c r="AV5" s="597">
        <v>858.04700000000003</v>
      </c>
      <c r="AW5" s="597">
        <v>0.66279999999999994</v>
      </c>
      <c r="AX5" s="597">
        <v>1053.99</v>
      </c>
      <c r="AY5" s="26"/>
      <c r="AZ5" s="596">
        <f>30.29/168.29</f>
        <v>0.17998692732782698</v>
      </c>
      <c r="BA5" s="23"/>
      <c r="BB5" s="23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>
        <v>8</v>
      </c>
      <c r="BN5" s="20">
        <v>13000</v>
      </c>
      <c r="BO5" s="20"/>
      <c r="BP5" s="20"/>
      <c r="BQ5" s="20"/>
      <c r="BR5" s="17"/>
      <c r="BS5" s="17"/>
      <c r="BT5" s="17"/>
      <c r="BU5" s="17"/>
      <c r="BV5" s="17"/>
      <c r="BW5" s="17"/>
      <c r="BX5" s="17"/>
      <c r="BY5" s="17"/>
    </row>
    <row r="6" spans="1:78">
      <c r="A6" s="2">
        <f>'EGAT Data'!B23</f>
        <v>20</v>
      </c>
      <c r="B6" s="440" t="str">
        <f>'EGAT Data'!C23</f>
        <v>โรงไฟฟ้าพลังความร้อนพระนครใต้ หน่วยที่ 5</v>
      </c>
      <c r="C6" s="440" t="str">
        <f>'EGAT Data'!D23</f>
        <v>SB-T5</v>
      </c>
      <c r="D6" s="386" t="str">
        <f>'EGAT Data'!L23</f>
        <v>16 มี.ค. 2521</v>
      </c>
      <c r="E6" s="426" t="str">
        <f>'EGAT Data'!M23</f>
        <v>1 ม.ค. 2552</v>
      </c>
      <c r="F6" s="473">
        <v>190</v>
      </c>
      <c r="G6" s="473">
        <v>294</v>
      </c>
      <c r="H6" s="473"/>
      <c r="I6" s="386">
        <f>'EGAT Data'!H23</f>
        <v>0</v>
      </c>
      <c r="J6" s="386">
        <v>0</v>
      </c>
      <c r="K6" s="386"/>
      <c r="L6" s="441"/>
      <c r="M6" s="386"/>
      <c r="N6" s="386"/>
      <c r="O6" s="386"/>
      <c r="P6" s="386"/>
      <c r="Q6" s="386"/>
      <c r="R6" s="386"/>
      <c r="S6" s="386"/>
      <c r="T6" s="30"/>
      <c r="U6" s="30"/>
      <c r="V6" s="432">
        <f>'EGAT Data'!Z23</f>
        <v>0</v>
      </c>
      <c r="W6" s="432">
        <f>'EGAT Data'!AG23</f>
        <v>0</v>
      </c>
      <c r="X6" s="432">
        <f>'EGAT Data'!AN23</f>
        <v>0</v>
      </c>
      <c r="Y6" s="395"/>
      <c r="Z6" s="395"/>
      <c r="AA6" s="401"/>
      <c r="AB6" s="401"/>
      <c r="AC6" s="401"/>
      <c r="AD6" s="401"/>
      <c r="AE6" s="401"/>
      <c r="AF6" s="401"/>
      <c r="AG6" s="402">
        <f>'EGAT Data'!AP23</f>
        <v>10711.011237929302</v>
      </c>
      <c r="AH6" s="401"/>
      <c r="AI6" s="401"/>
      <c r="AJ6" s="401"/>
      <c r="AK6" s="401"/>
      <c r="AL6" s="403">
        <f>('EGAT Data'!AP23-'EGAT Data'!AO23)*100/'EGAT Data'!AP23</f>
        <v>0.67077109485821707</v>
      </c>
      <c r="AM6" s="26"/>
      <c r="AN6" s="26"/>
      <c r="AO6" s="26"/>
      <c r="AP6" s="442"/>
      <c r="AQ6" s="26"/>
      <c r="AR6" s="26"/>
      <c r="AS6" s="26"/>
      <c r="AT6" s="26"/>
      <c r="AU6" s="26"/>
      <c r="AV6" s="597">
        <v>858.04700000000003</v>
      </c>
      <c r="AW6" s="597">
        <v>0.66279999999999994</v>
      </c>
      <c r="AX6" s="597">
        <v>1053.99</v>
      </c>
      <c r="AY6" s="26"/>
      <c r="AZ6" s="596">
        <f>30.29/168.29</f>
        <v>0.17998692732782698</v>
      </c>
      <c r="BA6" s="23"/>
      <c r="BB6" s="23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17"/>
      <c r="BS6" s="17"/>
      <c r="BT6" s="17"/>
      <c r="BU6" s="17"/>
      <c r="BV6" s="17"/>
      <c r="BW6" s="17"/>
      <c r="BX6" s="17"/>
      <c r="BY6" s="17"/>
    </row>
    <row r="7" spans="1:78">
      <c r="A7" s="2"/>
      <c r="B7" s="386"/>
      <c r="C7" s="386"/>
      <c r="D7" s="386"/>
      <c r="E7" s="386"/>
      <c r="F7" s="473"/>
      <c r="G7" s="473"/>
      <c r="H7" s="473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95"/>
      <c r="Z7" s="395"/>
      <c r="AA7" s="401"/>
      <c r="AB7" s="401"/>
      <c r="AC7" s="401"/>
      <c r="AD7" s="401"/>
      <c r="AE7" s="401"/>
      <c r="AF7" s="401"/>
      <c r="AG7" s="402"/>
      <c r="AH7" s="401"/>
      <c r="AI7" s="401"/>
      <c r="AJ7" s="401"/>
      <c r="AK7" s="401"/>
      <c r="AL7" s="403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3"/>
      <c r="BB7" s="23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17"/>
      <c r="BS7" s="17"/>
      <c r="BT7" s="17"/>
      <c r="BU7" s="17"/>
      <c r="BV7" s="17"/>
      <c r="BW7" s="17"/>
      <c r="BX7" s="17"/>
      <c r="BY7" s="17"/>
    </row>
    <row r="8" spans="1:78">
      <c r="A8" s="2"/>
      <c r="B8" s="386"/>
      <c r="C8" s="386"/>
      <c r="D8" s="386"/>
      <c r="E8" s="386"/>
      <c r="F8" s="473"/>
      <c r="G8" s="473"/>
      <c r="H8" s="473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95"/>
      <c r="Z8" s="395"/>
      <c r="AA8" s="401"/>
      <c r="AB8" s="401"/>
      <c r="AC8" s="401"/>
      <c r="AD8" s="401"/>
      <c r="AE8" s="401"/>
      <c r="AF8" s="401"/>
      <c r="AG8" s="402"/>
      <c r="AH8" s="401"/>
      <c r="AI8" s="401"/>
      <c r="AJ8" s="401"/>
      <c r="AK8" s="401"/>
      <c r="AL8" s="403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3"/>
      <c r="BB8" s="23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17"/>
      <c r="BS8" s="17"/>
      <c r="BT8" s="17"/>
      <c r="BU8" s="17"/>
      <c r="BV8" s="17"/>
      <c r="BW8" s="17"/>
      <c r="BX8" s="17"/>
      <c r="BY8" s="17"/>
    </row>
    <row r="9" spans="1:78" s="5" customFormat="1">
      <c r="A9" s="734" t="s">
        <v>39</v>
      </c>
      <c r="B9" s="735"/>
      <c r="C9" s="735"/>
      <c r="D9" s="735"/>
      <c r="E9" s="735"/>
      <c r="F9" s="735"/>
      <c r="G9" s="735"/>
      <c r="H9" s="735"/>
      <c r="I9" s="735"/>
      <c r="J9" s="735"/>
      <c r="K9" s="735"/>
      <c r="L9" s="735"/>
      <c r="M9" s="735"/>
      <c r="N9" s="735"/>
      <c r="O9" s="735"/>
      <c r="P9" s="735"/>
      <c r="Q9" s="735"/>
      <c r="R9" s="735"/>
      <c r="S9" s="735"/>
      <c r="T9" s="735"/>
      <c r="U9" s="735"/>
      <c r="V9" s="735"/>
      <c r="W9" s="735"/>
      <c r="X9" s="735"/>
      <c r="Y9" s="735"/>
      <c r="Z9" s="735"/>
      <c r="AA9" s="735"/>
      <c r="AB9" s="735"/>
      <c r="AC9" s="735"/>
      <c r="AD9" s="735"/>
      <c r="AE9" s="735"/>
      <c r="AF9" s="735"/>
      <c r="AG9" s="735"/>
      <c r="AH9" s="735"/>
      <c r="AI9" s="735"/>
      <c r="AJ9" s="735"/>
      <c r="AK9" s="735"/>
      <c r="AL9" s="735"/>
      <c r="AM9" s="735"/>
      <c r="AN9" s="735"/>
      <c r="AO9" s="735"/>
      <c r="AP9" s="735"/>
      <c r="AQ9" s="735"/>
      <c r="AR9" s="735"/>
      <c r="AS9" s="735"/>
      <c r="AT9" s="735"/>
      <c r="AU9" s="735"/>
      <c r="AV9" s="735"/>
      <c r="AW9" s="735"/>
      <c r="AX9" s="735"/>
      <c r="AY9" s="735"/>
      <c r="AZ9" s="735"/>
      <c r="BA9" s="735"/>
      <c r="BB9" s="735"/>
      <c r="BC9" s="735"/>
      <c r="BD9" s="735"/>
      <c r="BE9" s="735"/>
      <c r="BF9" s="735"/>
      <c r="BG9" s="735"/>
      <c r="BH9" s="735"/>
      <c r="BI9" s="735"/>
      <c r="BJ9" s="735"/>
      <c r="BK9" s="735"/>
      <c r="BL9" s="735"/>
      <c r="BM9" s="735"/>
      <c r="BN9" s="735"/>
      <c r="BO9" s="735"/>
      <c r="BP9" s="735"/>
      <c r="BQ9" s="735"/>
      <c r="BR9" s="735"/>
      <c r="BS9" s="735"/>
      <c r="BT9" s="735"/>
      <c r="BU9" s="735"/>
      <c r="BV9" s="735"/>
      <c r="BW9" s="735"/>
      <c r="BX9" s="735"/>
      <c r="BY9" s="736"/>
    </row>
    <row r="10" spans="1:78">
      <c r="A10" s="2"/>
      <c r="B10" s="386"/>
      <c r="C10" s="386"/>
      <c r="D10" s="386"/>
      <c r="E10" s="386"/>
      <c r="F10" s="473"/>
      <c r="G10" s="473"/>
      <c r="H10" s="473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95"/>
      <c r="Z10" s="395"/>
      <c r="AA10" s="401"/>
      <c r="AB10" s="401"/>
      <c r="AC10" s="401"/>
      <c r="AD10" s="401"/>
      <c r="AE10" s="401"/>
      <c r="AF10" s="401"/>
      <c r="AG10" s="402"/>
      <c r="AH10" s="401"/>
      <c r="AI10" s="401"/>
      <c r="AJ10" s="401"/>
      <c r="AK10" s="401"/>
      <c r="AL10" s="403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3"/>
      <c r="BB10" s="23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17"/>
      <c r="BS10" s="17"/>
      <c r="BT10" s="17"/>
      <c r="BU10" s="17"/>
      <c r="BV10" s="17"/>
      <c r="BW10" s="17"/>
      <c r="BX10" s="17"/>
      <c r="BY10" s="17"/>
    </row>
    <row r="11" spans="1:78">
      <c r="A11" s="2"/>
      <c r="B11" s="386"/>
      <c r="C11" s="386"/>
      <c r="D11" s="386"/>
      <c r="E11" s="386"/>
      <c r="F11" s="473"/>
      <c r="G11" s="473"/>
      <c r="H11" s="473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6"/>
      <c r="U11" s="386"/>
      <c r="V11" s="386"/>
      <c r="W11" s="386"/>
      <c r="X11" s="386"/>
      <c r="Y11" s="395"/>
      <c r="Z11" s="395"/>
      <c r="AA11" s="401"/>
      <c r="AB11" s="401"/>
      <c r="AC11" s="401"/>
      <c r="AD11" s="401"/>
      <c r="AE11" s="401"/>
      <c r="AF11" s="401"/>
      <c r="AG11" s="402"/>
      <c r="AH11" s="401"/>
      <c r="AI11" s="401"/>
      <c r="AJ11" s="401"/>
      <c r="AK11" s="401"/>
      <c r="AL11" s="403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3"/>
      <c r="BB11" s="23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17"/>
      <c r="BS11" s="17"/>
      <c r="BT11" s="17"/>
      <c r="BU11" s="17"/>
      <c r="BV11" s="17"/>
      <c r="BW11" s="17"/>
      <c r="BX11" s="17"/>
      <c r="BY11" s="17"/>
    </row>
    <row r="12" spans="1:78" s="5" customFormat="1">
      <c r="A12" s="734" t="s">
        <v>40</v>
      </c>
      <c r="B12" s="735"/>
      <c r="C12" s="735"/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35"/>
      <c r="O12" s="735"/>
      <c r="P12" s="735"/>
      <c r="Q12" s="735"/>
      <c r="R12" s="735"/>
      <c r="S12" s="735"/>
      <c r="T12" s="735"/>
      <c r="U12" s="735"/>
      <c r="V12" s="735"/>
      <c r="W12" s="735"/>
      <c r="X12" s="735"/>
      <c r="Y12" s="735"/>
      <c r="Z12" s="735"/>
      <c r="AA12" s="735"/>
      <c r="AB12" s="735"/>
      <c r="AC12" s="735"/>
      <c r="AD12" s="735"/>
      <c r="AE12" s="735"/>
      <c r="AF12" s="735"/>
      <c r="AG12" s="735"/>
      <c r="AH12" s="735"/>
      <c r="AI12" s="735"/>
      <c r="AJ12" s="735"/>
      <c r="AK12" s="735"/>
      <c r="AL12" s="735"/>
      <c r="AM12" s="735"/>
      <c r="AN12" s="735"/>
      <c r="AO12" s="735"/>
      <c r="AP12" s="735"/>
      <c r="AQ12" s="735"/>
      <c r="AR12" s="735"/>
      <c r="AS12" s="735"/>
      <c r="AT12" s="735"/>
      <c r="AU12" s="735"/>
      <c r="AV12" s="735"/>
      <c r="AW12" s="735"/>
      <c r="AX12" s="735"/>
      <c r="AY12" s="735"/>
      <c r="AZ12" s="735"/>
      <c r="BA12" s="735"/>
      <c r="BB12" s="735"/>
      <c r="BC12" s="735"/>
      <c r="BD12" s="735"/>
      <c r="BE12" s="735"/>
      <c r="BF12" s="735"/>
      <c r="BG12" s="735"/>
      <c r="BH12" s="735"/>
      <c r="BI12" s="735"/>
      <c r="BJ12" s="735"/>
      <c r="BK12" s="735"/>
      <c r="BL12" s="735"/>
      <c r="BM12" s="735"/>
      <c r="BN12" s="735"/>
      <c r="BO12" s="735"/>
      <c r="BP12" s="735"/>
      <c r="BQ12" s="735"/>
      <c r="BR12" s="735"/>
      <c r="BS12" s="735"/>
      <c r="BT12" s="735"/>
      <c r="BU12" s="735"/>
      <c r="BV12" s="735"/>
      <c r="BW12" s="735"/>
      <c r="BX12" s="735"/>
      <c r="BY12" s="736"/>
    </row>
    <row r="13" spans="1:78">
      <c r="A13" s="2">
        <f>'EGAT Data'!B15</f>
        <v>12</v>
      </c>
      <c r="B13" s="386" t="str">
        <f>'EGAT Data'!C15</f>
        <v>โรงไฟฟ้าพลังความร้อนบางปะกง หน่วยที่ 1</v>
      </c>
      <c r="C13" s="386" t="str">
        <f>'EGAT Data'!D15</f>
        <v>BPK-T1</v>
      </c>
      <c r="D13" s="386" t="str">
        <f>'EGAT Data'!L15</f>
        <v>26 ม.ค. 2527</v>
      </c>
      <c r="E13" s="426" t="str">
        <f>'EGAT Data'!M15</f>
        <v>1 ม.ค. 2557</v>
      </c>
      <c r="F13" s="473">
        <v>525.5</v>
      </c>
      <c r="G13" s="473"/>
      <c r="H13" s="473"/>
      <c r="I13" s="386">
        <f>'EGAT Data'!H15</f>
        <v>0</v>
      </c>
      <c r="J13" s="386">
        <v>0</v>
      </c>
      <c r="K13" s="386"/>
      <c r="L13" s="386"/>
      <c r="M13" s="386"/>
      <c r="N13" s="386"/>
      <c r="O13" s="386"/>
      <c r="P13" s="386"/>
      <c r="Q13" s="386"/>
      <c r="R13" s="386"/>
      <c r="S13" s="386"/>
      <c r="T13" s="433"/>
      <c r="U13" s="433"/>
      <c r="V13" s="432">
        <f>'EGAT Data'!Z15</f>
        <v>93.791220780206444</v>
      </c>
      <c r="W13" s="432">
        <f>'EGAT Data'!AG15</f>
        <v>6.7476851851851896</v>
      </c>
      <c r="X13" s="432">
        <f>'EGAT Data'!AN15</f>
        <v>1.2579690346083789</v>
      </c>
      <c r="Y13" s="395"/>
      <c r="Z13" s="395"/>
      <c r="AA13" s="401"/>
      <c r="AB13" s="401"/>
      <c r="AC13" s="401"/>
      <c r="AD13" s="401"/>
      <c r="AE13" s="401"/>
      <c r="AF13" s="401"/>
      <c r="AG13" s="402">
        <f>'EGAT Data'!AU15</f>
        <v>10097.793742011738</v>
      </c>
      <c r="AH13" s="401"/>
      <c r="AI13" s="401"/>
      <c r="AJ13" s="401"/>
      <c r="AK13" s="401"/>
      <c r="AL13" s="403">
        <f>(('EGAT Data'!AU15-'EGAT Data'!AT15)+('EGAT Data'!AT15-'EGAT Data'!AS15))*100/(3*'EGAT Data'!AU15)</f>
        <v>0.33694536071917924</v>
      </c>
      <c r="AM13" s="26"/>
      <c r="AN13" s="26"/>
      <c r="AO13" s="26"/>
      <c r="AP13" s="433"/>
      <c r="AQ13" s="26"/>
      <c r="AR13" s="26"/>
      <c r="AS13" s="26"/>
      <c r="AT13" s="26"/>
      <c r="AU13" s="26"/>
      <c r="AV13" s="597">
        <v>858.04700000000003</v>
      </c>
      <c r="AW13" s="597">
        <v>0.66279999999999994</v>
      </c>
      <c r="AX13" s="597">
        <v>1053.99</v>
      </c>
      <c r="AY13" s="26"/>
      <c r="AZ13" s="596">
        <f t="shared" ref="AZ13:AZ16" si="1">30.29/168.29</f>
        <v>0.17998692732782698</v>
      </c>
      <c r="BA13" s="23"/>
      <c r="BB13" s="23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17"/>
      <c r="BS13" s="17"/>
      <c r="BT13" s="17"/>
      <c r="BU13" s="17"/>
      <c r="BV13" s="17"/>
      <c r="BW13" s="17"/>
      <c r="BX13" s="17"/>
      <c r="BY13" s="17"/>
    </row>
    <row r="14" spans="1:78">
      <c r="A14" s="2">
        <f>'EGAT Data'!B16</f>
        <v>13</v>
      </c>
      <c r="B14" s="386" t="str">
        <f>'EGAT Data'!C16</f>
        <v>โรงไฟฟ้าพลังความร้อนบางปะกง หน่วยที่ 2</v>
      </c>
      <c r="C14" s="386" t="str">
        <f>'EGAT Data'!D16</f>
        <v>BPK-T2</v>
      </c>
      <c r="D14" s="386" t="str">
        <f>'EGAT Data'!L16</f>
        <v>1 ก.ย. 2527</v>
      </c>
      <c r="E14" s="426" t="str">
        <f>'EGAT Data'!M16</f>
        <v>1 ม.ค. 2557</v>
      </c>
      <c r="F14" s="473">
        <v>526.5</v>
      </c>
      <c r="G14" s="473"/>
      <c r="H14" s="473"/>
      <c r="I14" s="386">
        <f>'EGAT Data'!H16</f>
        <v>0</v>
      </c>
      <c r="J14" s="386">
        <v>0</v>
      </c>
      <c r="K14" s="386"/>
      <c r="L14" s="386"/>
      <c r="M14" s="386"/>
      <c r="N14" s="386"/>
      <c r="O14" s="386"/>
      <c r="P14" s="386"/>
      <c r="Q14" s="386"/>
      <c r="R14" s="386"/>
      <c r="S14" s="386"/>
      <c r="T14" s="433"/>
      <c r="U14" s="433"/>
      <c r="V14" s="432">
        <f>'EGAT Data'!Z16</f>
        <v>97.132119866699782</v>
      </c>
      <c r="W14" s="432">
        <f>'EGAT Data'!AG16</f>
        <v>0</v>
      </c>
      <c r="X14" s="432">
        <f>'EGAT Data'!AN16</f>
        <v>2.5739981785063786</v>
      </c>
      <c r="Y14" s="395"/>
      <c r="Z14" s="395"/>
      <c r="AA14" s="401"/>
      <c r="AB14" s="401"/>
      <c r="AC14" s="401"/>
      <c r="AD14" s="401"/>
      <c r="AE14" s="401"/>
      <c r="AF14" s="401"/>
      <c r="AG14" s="402">
        <f>'EGAT Data'!AU16</f>
        <v>10236.593358538095</v>
      </c>
      <c r="AH14" s="401"/>
      <c r="AI14" s="401"/>
      <c r="AJ14" s="401"/>
      <c r="AK14" s="401"/>
      <c r="AL14" s="403">
        <f>(('EGAT Data'!AU16-'EGAT Data'!AT16)+('EGAT Data'!AT16-'EGAT Data'!AS16))*100/(3*'EGAT Data'!AU16)</f>
        <v>0.41519713314028489</v>
      </c>
      <c r="AM14" s="26"/>
      <c r="AN14" s="26"/>
      <c r="AO14" s="26"/>
      <c r="AP14" s="433"/>
      <c r="AQ14" s="26"/>
      <c r="AR14" s="26"/>
      <c r="AS14" s="26"/>
      <c r="AT14" s="26"/>
      <c r="AU14" s="26"/>
      <c r="AV14" s="597">
        <v>858.04700000000003</v>
      </c>
      <c r="AW14" s="597">
        <v>0.66279999999999994</v>
      </c>
      <c r="AX14" s="597">
        <v>1053.99</v>
      </c>
      <c r="AY14" s="26"/>
      <c r="AZ14" s="596">
        <f t="shared" si="1"/>
        <v>0.17998692732782698</v>
      </c>
      <c r="BA14" s="23"/>
      <c r="BB14" s="23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17"/>
      <c r="BS14" s="17"/>
      <c r="BT14" s="17"/>
      <c r="BU14" s="17"/>
      <c r="BV14" s="17"/>
      <c r="BW14" s="17"/>
      <c r="BX14" s="17"/>
      <c r="BY14" s="17"/>
    </row>
    <row r="15" spans="1:78">
      <c r="A15" s="2">
        <f>'EGAT Data'!B17</f>
        <v>14</v>
      </c>
      <c r="B15" s="386" t="str">
        <f>'EGAT Data'!C17</f>
        <v>โรงไฟฟ้าพลังความร้อนบางปะกง หน่วยที่ 3</v>
      </c>
      <c r="C15" s="386" t="str">
        <f>'EGAT Data'!D17</f>
        <v>BPK-T3</v>
      </c>
      <c r="D15" s="386" t="str">
        <f>'EGAT Data'!L17</f>
        <v>1 ต.ค. 2535</v>
      </c>
      <c r="E15" s="426" t="str">
        <f>'EGAT Data'!M17</f>
        <v>-</v>
      </c>
      <c r="F15" s="473">
        <v>576</v>
      </c>
      <c r="G15" s="473"/>
      <c r="H15" s="473"/>
      <c r="I15" s="386">
        <f>'EGAT Data'!H17</f>
        <v>576</v>
      </c>
      <c r="J15" s="386">
        <v>0</v>
      </c>
      <c r="K15" s="386"/>
      <c r="L15" s="386"/>
      <c r="M15" s="386"/>
      <c r="N15" s="386"/>
      <c r="O15" s="386"/>
      <c r="P15" s="386"/>
      <c r="Q15" s="386"/>
      <c r="R15" s="433"/>
      <c r="S15" s="386"/>
      <c r="T15" s="386"/>
      <c r="U15" s="386"/>
      <c r="V15" s="432">
        <f>'EGAT Data'!Z17</f>
        <v>99.700015179113564</v>
      </c>
      <c r="W15" s="432">
        <f>'EGAT Data'!AG17</f>
        <v>0.27322404371584702</v>
      </c>
      <c r="X15" s="432">
        <f>'EGAT Data'!AN17</f>
        <v>0</v>
      </c>
      <c r="Y15" s="395"/>
      <c r="Z15" s="395"/>
      <c r="AA15" s="401"/>
      <c r="AB15" s="401"/>
      <c r="AC15" s="401"/>
      <c r="AD15" s="401"/>
      <c r="AE15" s="401"/>
      <c r="AF15" s="401"/>
      <c r="AG15" s="402">
        <f>'EGAT Data'!AU17</f>
        <v>10012.072313158329</v>
      </c>
      <c r="AH15" s="401"/>
      <c r="AI15" s="401"/>
      <c r="AJ15" s="401"/>
      <c r="AK15" s="401"/>
      <c r="AL15" s="403">
        <f>(('EGAT Data'!AU17-'EGAT Data'!AT17)+('EGAT Data'!AT17-'EGAT Data'!AS17))*100/(3*'EGAT Data'!AU17)</f>
        <v>0.47550359376520368</v>
      </c>
      <c r="AM15" s="26"/>
      <c r="AN15" s="26"/>
      <c r="AO15" s="26"/>
      <c r="AP15" s="433"/>
      <c r="AQ15" s="26"/>
      <c r="AR15" s="26"/>
      <c r="AS15" s="26"/>
      <c r="AT15" s="26"/>
      <c r="AU15" s="26"/>
      <c r="AV15" s="597">
        <v>858.04700000000003</v>
      </c>
      <c r="AW15" s="597">
        <v>0.66279999999999994</v>
      </c>
      <c r="AX15" s="597">
        <v>1053.99</v>
      </c>
      <c r="AY15" s="26"/>
      <c r="AZ15" s="596">
        <f t="shared" si="1"/>
        <v>0.17998692732782698</v>
      </c>
      <c r="BA15" s="23"/>
      <c r="BB15" s="23"/>
      <c r="BC15" s="631">
        <f>'EGAT Data'!CA17*24</f>
        <v>264</v>
      </c>
      <c r="BD15" s="631">
        <f>'EGAT Data'!CD17*24</f>
        <v>312</v>
      </c>
      <c r="BE15" s="631">
        <f>'EGAT Data'!CG17*24</f>
        <v>72</v>
      </c>
      <c r="BF15" s="631">
        <f>'EGAT Data'!CJ17*24</f>
        <v>72</v>
      </c>
      <c r="BG15" s="631">
        <f>'EGAT Data'!CM17*24</f>
        <v>312</v>
      </c>
      <c r="BH15" s="631">
        <f>'EGAT Data'!CP17*24</f>
        <v>72</v>
      </c>
      <c r="BI15" s="631">
        <f>'EGAT Data'!CG17*24</f>
        <v>72</v>
      </c>
      <c r="BJ15" s="631">
        <f>'EGAT Data'!CV17*24</f>
        <v>312</v>
      </c>
      <c r="BK15" s="631">
        <f>'EGAT Data'!CY17*24</f>
        <v>0</v>
      </c>
      <c r="BL15" s="631">
        <f>'EGAT Data'!DB17*24</f>
        <v>0</v>
      </c>
      <c r="BM15" s="20"/>
      <c r="BN15" s="20"/>
      <c r="BO15" s="20"/>
      <c r="BP15" s="20"/>
      <c r="BQ15" s="20"/>
      <c r="BR15" s="17"/>
      <c r="BS15" s="17"/>
      <c r="BT15" s="17"/>
      <c r="BU15" s="17"/>
      <c r="BV15" s="17"/>
      <c r="BW15" s="17"/>
      <c r="BX15" s="17"/>
      <c r="BY15" s="17"/>
    </row>
    <row r="16" spans="1:78">
      <c r="A16" s="2">
        <f>'EGAT Data'!B18</f>
        <v>15</v>
      </c>
      <c r="B16" s="386" t="str">
        <f>'EGAT Data'!C18</f>
        <v>โรงไฟฟ้าพลังความร้อนบางปะกง หน่วยที่ 4</v>
      </c>
      <c r="C16" s="386" t="str">
        <f>'EGAT Data'!D18</f>
        <v>BPK-T4</v>
      </c>
      <c r="D16" s="386" t="str">
        <f>'EGAT Data'!L18</f>
        <v>1 เม.ย. 2536</v>
      </c>
      <c r="E16" s="426" t="str">
        <f>'EGAT Data'!M18</f>
        <v>-</v>
      </c>
      <c r="F16" s="473">
        <v>576</v>
      </c>
      <c r="G16" s="473"/>
      <c r="H16" s="473"/>
      <c r="I16" s="386">
        <f>'EGAT Data'!H18</f>
        <v>576</v>
      </c>
      <c r="J16" s="386">
        <v>0</v>
      </c>
      <c r="K16" s="386"/>
      <c r="L16" s="386"/>
      <c r="M16" s="386"/>
      <c r="N16" s="386"/>
      <c r="O16" s="386"/>
      <c r="P16" s="386"/>
      <c r="Q16" s="386"/>
      <c r="R16" s="433"/>
      <c r="S16" s="386"/>
      <c r="T16" s="386"/>
      <c r="U16" s="386"/>
      <c r="V16" s="432">
        <f>'EGAT Data'!Z18</f>
        <v>99.71628532938675</v>
      </c>
      <c r="W16" s="432">
        <f>'EGAT Data'!AG18</f>
        <v>0.27322404371584702</v>
      </c>
      <c r="X16" s="432">
        <f>'EGAT Data'!AN18</f>
        <v>0</v>
      </c>
      <c r="Y16" s="395"/>
      <c r="Z16" s="395"/>
      <c r="AA16" s="401"/>
      <c r="AB16" s="401"/>
      <c r="AC16" s="401"/>
      <c r="AD16" s="401"/>
      <c r="AE16" s="401"/>
      <c r="AF16" s="401"/>
      <c r="AG16" s="402">
        <f>'EGAT Data'!AU18</f>
        <v>10145.880068598193</v>
      </c>
      <c r="AH16" s="401"/>
      <c r="AI16" s="401"/>
      <c r="AJ16" s="401"/>
      <c r="AK16" s="401"/>
      <c r="AL16" s="403">
        <f>(('EGAT Data'!AU18-'EGAT Data'!AT18)+('EGAT Data'!AT18-'EGAT Data'!AS18))*100/(3*'EGAT Data'!AU18)</f>
        <v>1.0495011918593757</v>
      </c>
      <c r="AM16" s="26"/>
      <c r="AN16" s="26"/>
      <c r="AO16" s="26"/>
      <c r="AP16" s="433"/>
      <c r="AQ16" s="26"/>
      <c r="AR16" s="26"/>
      <c r="AS16" s="26"/>
      <c r="AT16" s="26"/>
      <c r="AU16" s="26"/>
      <c r="AV16" s="597">
        <v>858.04700000000003</v>
      </c>
      <c r="AW16" s="597">
        <v>0.66279999999999994</v>
      </c>
      <c r="AX16" s="597">
        <v>1053.99</v>
      </c>
      <c r="AY16" s="26"/>
      <c r="AZ16" s="596">
        <f t="shared" si="1"/>
        <v>0.17998692732782698</v>
      </c>
      <c r="BA16" s="23"/>
      <c r="BB16" s="23"/>
      <c r="BC16" s="631">
        <f>'EGAT Data'!CA18*24</f>
        <v>72</v>
      </c>
      <c r="BD16" s="631">
        <f>'EGAT Data'!CD18*24</f>
        <v>312</v>
      </c>
      <c r="BE16" s="631">
        <f>'EGAT Data'!CG18*24</f>
        <v>72</v>
      </c>
      <c r="BF16" s="631">
        <f>'EGAT Data'!CJ18*24</f>
        <v>72</v>
      </c>
      <c r="BG16" s="631">
        <f>'EGAT Data'!CM18*24</f>
        <v>312</v>
      </c>
      <c r="BH16" s="631">
        <f>'EGAT Data'!CP18*24</f>
        <v>72</v>
      </c>
      <c r="BI16" s="631">
        <f>'EGAT Data'!CG18*24</f>
        <v>72</v>
      </c>
      <c r="BJ16" s="631">
        <f>'EGAT Data'!CV18*24</f>
        <v>312</v>
      </c>
      <c r="BK16" s="631">
        <f>'EGAT Data'!CY18*24</f>
        <v>72</v>
      </c>
      <c r="BL16" s="631">
        <f>'EGAT Data'!DB18*24</f>
        <v>72</v>
      </c>
      <c r="BM16" s="20"/>
      <c r="BN16" s="20"/>
      <c r="BO16" s="20"/>
      <c r="BP16" s="20"/>
      <c r="BQ16" s="20"/>
      <c r="BR16" s="17"/>
      <c r="BS16" s="17"/>
      <c r="BT16" s="17"/>
      <c r="BU16" s="17"/>
      <c r="BV16" s="17"/>
      <c r="BW16" s="17"/>
      <c r="BX16" s="17"/>
      <c r="BY16" s="17"/>
    </row>
    <row r="17" spans="1:78">
      <c r="A17" s="2"/>
      <c r="B17" s="386"/>
      <c r="C17" s="386"/>
      <c r="D17" s="386"/>
      <c r="E17" s="386"/>
      <c r="F17" s="473"/>
      <c r="G17" s="473"/>
      <c r="H17" s="473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95"/>
      <c r="Z17" s="395"/>
      <c r="AA17" s="401"/>
      <c r="AB17" s="401"/>
      <c r="AC17" s="401"/>
      <c r="AD17" s="401"/>
      <c r="AE17" s="401"/>
      <c r="AF17" s="401"/>
      <c r="AG17" s="402"/>
      <c r="AH17" s="401"/>
      <c r="AI17" s="401"/>
      <c r="AJ17" s="401"/>
      <c r="AK17" s="401"/>
      <c r="AL17" s="403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3"/>
      <c r="BB17" s="23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17"/>
      <c r="BS17" s="17"/>
      <c r="BT17" s="17"/>
      <c r="BU17" s="17"/>
      <c r="BV17" s="17"/>
      <c r="BW17" s="17"/>
      <c r="BX17" s="17"/>
      <c r="BY17" s="17"/>
    </row>
    <row r="18" spans="1:78" s="5" customFormat="1">
      <c r="A18" s="734" t="s">
        <v>41</v>
      </c>
      <c r="B18" s="735"/>
      <c r="C18" s="735"/>
      <c r="D18" s="735"/>
      <c r="E18" s="735"/>
      <c r="F18" s="735"/>
      <c r="G18" s="735"/>
      <c r="H18" s="735"/>
      <c r="I18" s="735"/>
      <c r="J18" s="735"/>
      <c r="K18" s="735"/>
      <c r="L18" s="735"/>
      <c r="M18" s="735"/>
      <c r="N18" s="735"/>
      <c r="O18" s="735"/>
      <c r="P18" s="735"/>
      <c r="Q18" s="735"/>
      <c r="R18" s="735"/>
      <c r="S18" s="735"/>
      <c r="T18" s="735"/>
      <c r="U18" s="735"/>
      <c r="V18" s="735"/>
      <c r="W18" s="735"/>
      <c r="X18" s="735"/>
      <c r="Y18" s="735"/>
      <c r="Z18" s="735"/>
      <c r="AA18" s="735"/>
      <c r="AB18" s="735"/>
      <c r="AC18" s="735"/>
      <c r="AD18" s="735"/>
      <c r="AE18" s="735"/>
      <c r="AF18" s="735"/>
      <c r="AG18" s="735"/>
      <c r="AH18" s="735"/>
      <c r="AI18" s="735"/>
      <c r="AJ18" s="735"/>
      <c r="AK18" s="735"/>
      <c r="AL18" s="735"/>
      <c r="AM18" s="735"/>
      <c r="AN18" s="735"/>
      <c r="AO18" s="735"/>
      <c r="AP18" s="735"/>
      <c r="AQ18" s="735"/>
      <c r="AR18" s="735"/>
      <c r="AS18" s="735"/>
      <c r="AT18" s="735"/>
      <c r="AU18" s="735"/>
      <c r="AV18" s="735"/>
      <c r="AW18" s="735"/>
      <c r="AX18" s="735"/>
      <c r="AY18" s="735"/>
      <c r="AZ18" s="735"/>
      <c r="BA18" s="735"/>
      <c r="BB18" s="735"/>
      <c r="BC18" s="735"/>
      <c r="BD18" s="735"/>
      <c r="BE18" s="735"/>
      <c r="BF18" s="735"/>
      <c r="BG18" s="735"/>
      <c r="BH18" s="735"/>
      <c r="BI18" s="735"/>
      <c r="BJ18" s="735"/>
      <c r="BK18" s="735"/>
      <c r="BL18" s="735"/>
      <c r="BM18" s="735"/>
      <c r="BN18" s="735"/>
      <c r="BO18" s="735"/>
      <c r="BP18" s="735"/>
      <c r="BQ18" s="735"/>
      <c r="BR18" s="735"/>
      <c r="BS18" s="735"/>
      <c r="BT18" s="735"/>
      <c r="BU18" s="735"/>
      <c r="BV18" s="735"/>
      <c r="BW18" s="735"/>
      <c r="BX18" s="735"/>
      <c r="BY18" s="736"/>
    </row>
    <row r="19" spans="1:78">
      <c r="A19" s="2"/>
      <c r="B19" s="386"/>
      <c r="C19" s="386"/>
      <c r="D19" s="386"/>
      <c r="E19" s="386"/>
      <c r="F19" s="473"/>
      <c r="G19" s="473"/>
      <c r="H19" s="473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95"/>
      <c r="Z19" s="395"/>
      <c r="AA19" s="401"/>
      <c r="AB19" s="401"/>
      <c r="AC19" s="401"/>
      <c r="AD19" s="401"/>
      <c r="AE19" s="401"/>
      <c r="AF19" s="401"/>
      <c r="AG19" s="402"/>
      <c r="AH19" s="401"/>
      <c r="AI19" s="401"/>
      <c r="AJ19" s="401"/>
      <c r="AK19" s="401"/>
      <c r="AL19" s="403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3"/>
      <c r="BB19" s="23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17"/>
      <c r="BS19" s="17"/>
      <c r="BT19" s="17"/>
      <c r="BU19" s="17"/>
      <c r="BV19" s="17"/>
      <c r="BW19" s="17"/>
      <c r="BX19" s="17"/>
      <c r="BY19" s="17"/>
    </row>
    <row r="20" spans="1:78">
      <c r="A20" s="2"/>
      <c r="B20" s="386"/>
      <c r="C20" s="386"/>
      <c r="D20" s="386"/>
      <c r="E20" s="386"/>
      <c r="F20" s="473"/>
      <c r="G20" s="473"/>
      <c r="H20" s="473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95"/>
      <c r="Z20" s="395"/>
      <c r="AA20" s="401"/>
      <c r="AB20" s="401"/>
      <c r="AC20" s="401"/>
      <c r="AD20" s="401"/>
      <c r="AE20" s="401"/>
      <c r="AF20" s="401"/>
      <c r="AG20" s="402"/>
      <c r="AH20" s="401"/>
      <c r="AI20" s="401"/>
      <c r="AJ20" s="401"/>
      <c r="AK20" s="401"/>
      <c r="AL20" s="403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3"/>
      <c r="BB20" s="23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17"/>
      <c r="BS20" s="17"/>
      <c r="BT20" s="17"/>
      <c r="BU20" s="17"/>
      <c r="BV20" s="17"/>
      <c r="BW20" s="17"/>
      <c r="BX20" s="17"/>
      <c r="BY20" s="17"/>
    </row>
    <row r="21" spans="1:78" s="5" customFormat="1">
      <c r="A21" s="734" t="s">
        <v>42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35"/>
      <c r="AB21" s="735"/>
      <c r="AC21" s="735"/>
      <c r="AD21" s="735"/>
      <c r="AE21" s="735"/>
      <c r="AF21" s="735"/>
      <c r="AG21" s="735"/>
      <c r="AH21" s="735"/>
      <c r="AI21" s="735"/>
      <c r="AJ21" s="735"/>
      <c r="AK21" s="735"/>
      <c r="AL21" s="735"/>
      <c r="AM21" s="735"/>
      <c r="AN21" s="735"/>
      <c r="AO21" s="735"/>
      <c r="AP21" s="735"/>
      <c r="AQ21" s="735"/>
      <c r="AR21" s="735"/>
      <c r="AS21" s="735"/>
      <c r="AT21" s="735"/>
      <c r="AU21" s="735"/>
      <c r="AV21" s="735"/>
      <c r="AW21" s="735"/>
      <c r="AX21" s="735"/>
      <c r="AY21" s="735"/>
      <c r="AZ21" s="735"/>
      <c r="BA21" s="735"/>
      <c r="BB21" s="735"/>
      <c r="BC21" s="735"/>
      <c r="BD21" s="735"/>
      <c r="BE21" s="735"/>
      <c r="BF21" s="735"/>
      <c r="BG21" s="735"/>
      <c r="BH21" s="735"/>
      <c r="BI21" s="735"/>
      <c r="BJ21" s="735"/>
      <c r="BK21" s="735"/>
      <c r="BL21" s="735"/>
      <c r="BM21" s="735"/>
      <c r="BN21" s="735"/>
      <c r="BO21" s="735"/>
      <c r="BP21" s="735"/>
      <c r="BQ21" s="735"/>
      <c r="BR21" s="735"/>
      <c r="BS21" s="735"/>
      <c r="BT21" s="735"/>
      <c r="BU21" s="735"/>
      <c r="BV21" s="735"/>
      <c r="BW21" s="735"/>
      <c r="BX21" s="735"/>
      <c r="BY21" s="736"/>
    </row>
    <row r="22" spans="1:78">
      <c r="A22" s="2"/>
      <c r="B22" s="386"/>
      <c r="C22" s="386"/>
      <c r="D22" s="386"/>
      <c r="E22" s="386"/>
      <c r="F22" s="473"/>
      <c r="G22" s="473"/>
      <c r="H22" s="473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95"/>
      <c r="Z22" s="395"/>
      <c r="AA22" s="401"/>
      <c r="AB22" s="401"/>
      <c r="AC22" s="401"/>
      <c r="AD22" s="401"/>
      <c r="AE22" s="401"/>
      <c r="AF22" s="401"/>
      <c r="AG22" s="402"/>
      <c r="AH22" s="401"/>
      <c r="AI22" s="401"/>
      <c r="AJ22" s="401"/>
      <c r="AK22" s="401"/>
      <c r="AL22" s="403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3"/>
      <c r="BB22" s="23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17"/>
      <c r="BS22" s="17"/>
      <c r="BT22" s="17"/>
      <c r="BU22" s="17"/>
      <c r="BV22" s="17"/>
      <c r="BW22" s="17"/>
      <c r="BX22" s="17"/>
      <c r="BY22" s="17"/>
    </row>
    <row r="23" spans="1:78">
      <c r="A23" s="2"/>
      <c r="B23" s="386"/>
      <c r="C23" s="386"/>
      <c r="D23" s="386"/>
      <c r="E23" s="386"/>
      <c r="F23" s="473"/>
      <c r="G23" s="473"/>
      <c r="H23" s="473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95"/>
      <c r="Z23" s="395"/>
      <c r="AA23" s="401"/>
      <c r="AB23" s="401"/>
      <c r="AC23" s="401"/>
      <c r="AD23" s="401"/>
      <c r="AE23" s="401"/>
      <c r="AF23" s="401"/>
      <c r="AG23" s="402"/>
      <c r="AH23" s="401"/>
      <c r="AI23" s="401"/>
      <c r="AJ23" s="401"/>
      <c r="AK23" s="401"/>
      <c r="AL23" s="403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3"/>
      <c r="BB23" s="23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17"/>
      <c r="BS23" s="17"/>
      <c r="BT23" s="17"/>
      <c r="BU23" s="17"/>
      <c r="BV23" s="17"/>
      <c r="BW23" s="17"/>
      <c r="BX23" s="17"/>
      <c r="BY23" s="17"/>
    </row>
    <row r="24" spans="1:78">
      <c r="A24" s="734" t="s">
        <v>43</v>
      </c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5"/>
      <c r="P24" s="735"/>
      <c r="Q24" s="735"/>
      <c r="R24" s="735"/>
      <c r="S24" s="735"/>
      <c r="T24" s="735"/>
      <c r="U24" s="735"/>
      <c r="V24" s="735"/>
      <c r="W24" s="735"/>
      <c r="X24" s="735"/>
      <c r="Y24" s="735"/>
      <c r="Z24" s="735"/>
      <c r="AA24" s="735"/>
      <c r="AB24" s="735"/>
      <c r="AC24" s="735"/>
      <c r="AD24" s="735"/>
      <c r="AE24" s="735"/>
      <c r="AF24" s="735"/>
      <c r="AG24" s="735"/>
      <c r="AH24" s="735"/>
      <c r="AI24" s="735"/>
      <c r="AJ24" s="735"/>
      <c r="AK24" s="735"/>
      <c r="AL24" s="735"/>
      <c r="AM24" s="735"/>
      <c r="AN24" s="735"/>
      <c r="AO24" s="735"/>
      <c r="AP24" s="735"/>
      <c r="AQ24" s="735"/>
      <c r="AR24" s="735"/>
      <c r="AS24" s="735"/>
      <c r="AT24" s="735"/>
      <c r="AU24" s="735"/>
      <c r="AV24" s="735"/>
      <c r="AW24" s="735"/>
      <c r="AX24" s="735"/>
      <c r="AY24" s="735"/>
      <c r="AZ24" s="735"/>
      <c r="BA24" s="735"/>
      <c r="BB24" s="735"/>
      <c r="BC24" s="735"/>
      <c r="BD24" s="735"/>
      <c r="BE24" s="735"/>
      <c r="BF24" s="735"/>
      <c r="BG24" s="735"/>
      <c r="BH24" s="735"/>
      <c r="BI24" s="735"/>
      <c r="BJ24" s="735"/>
      <c r="BK24" s="735"/>
      <c r="BL24" s="735"/>
      <c r="BM24" s="735"/>
      <c r="BN24" s="735"/>
      <c r="BO24" s="735"/>
      <c r="BP24" s="735"/>
      <c r="BQ24" s="735"/>
      <c r="BR24" s="735"/>
      <c r="BS24" s="735"/>
      <c r="BT24" s="735"/>
      <c r="BU24" s="735"/>
      <c r="BV24" s="735"/>
      <c r="BW24" s="735"/>
      <c r="BX24" s="735"/>
      <c r="BY24" s="736"/>
    </row>
    <row r="25" spans="1:78">
      <c r="A25" s="2">
        <f>'EGAT Data'!B4</f>
        <v>1</v>
      </c>
      <c r="B25" s="386" t="str">
        <f>'EGAT Data'!C4</f>
        <v>โรงไฟฟ้าพลังความร้อนกระบี่ หน่วยที่ 1</v>
      </c>
      <c r="C25" s="386" t="str">
        <f>'EGAT Data'!D4</f>
        <v>KA-T1</v>
      </c>
      <c r="D25" s="386" t="str">
        <f>'EGAT Data'!L4</f>
        <v>28 ม.ค. 2547</v>
      </c>
      <c r="E25" s="386" t="str">
        <f>'EGAT Data'!M4</f>
        <v>-</v>
      </c>
      <c r="F25" s="473">
        <v>315</v>
      </c>
      <c r="G25" s="473"/>
      <c r="H25" s="473"/>
      <c r="I25" s="473">
        <f>SUM(F25:H25)</f>
        <v>315</v>
      </c>
      <c r="J25" s="386">
        <v>0</v>
      </c>
      <c r="K25" s="386"/>
      <c r="L25" s="386"/>
      <c r="M25" s="386"/>
      <c r="N25" s="386"/>
      <c r="O25" s="386"/>
      <c r="P25" s="433"/>
      <c r="Q25" s="386"/>
      <c r="R25" s="386"/>
      <c r="S25" s="386"/>
      <c r="T25" s="386"/>
      <c r="U25" s="386"/>
      <c r="V25" s="432">
        <f>'EGAT Data'!Z4</f>
        <v>94.249934525116956</v>
      </c>
      <c r="W25" s="432">
        <f>'EGAT Data'!AG4</f>
        <v>5.537530358227075</v>
      </c>
      <c r="X25" s="432">
        <f>'EGAT Data'!AN4</f>
        <v>0.14363236187006681</v>
      </c>
      <c r="Y25" s="395"/>
      <c r="Z25" s="395"/>
      <c r="AA25" s="401"/>
      <c r="AB25" s="401"/>
      <c r="AC25" s="401"/>
      <c r="AD25" s="401"/>
      <c r="AE25" s="401"/>
      <c r="AF25" s="403"/>
      <c r="AG25" s="402">
        <f>'EGAT Data'!AU4</f>
        <v>10453.011761046058</v>
      </c>
      <c r="AH25" s="566">
        <f>AG25*1.1</f>
        <v>11498.312937150666</v>
      </c>
      <c r="AI25" s="566">
        <f>AH25*1.1</f>
        <v>12648.144230865733</v>
      </c>
      <c r="AJ25" s="566">
        <f>AI25*1.1</f>
        <v>13912.958653952308</v>
      </c>
      <c r="AK25" s="566">
        <f>AJ25*1.1</f>
        <v>15304.25451934754</v>
      </c>
      <c r="AL25" s="403">
        <f>(('EGAT Data'!AU4-'EGAT Data'!AT4)+('EGAT Data'!AT4-'EGAT Data'!AS4)+('EGAT Data'!AS4-'EGAT Data'!AR4))*100/(4*'EGAT Data'!AU4)</f>
        <v>1.702886635264834</v>
      </c>
      <c r="AM25" s="26"/>
      <c r="AN25" s="442"/>
      <c r="AO25" s="26"/>
      <c r="AP25" s="26"/>
      <c r="AQ25" s="26"/>
      <c r="AR25" s="26"/>
      <c r="AS25" s="26"/>
      <c r="AT25" s="566">
        <v>44500</v>
      </c>
      <c r="AU25" s="628"/>
      <c r="AV25" s="26"/>
      <c r="AW25" s="26"/>
      <c r="AX25" s="26"/>
      <c r="AY25" s="26"/>
      <c r="AZ25" s="566">
        <f>44.5*0.4</f>
        <v>17.8</v>
      </c>
      <c r="BA25" s="23"/>
      <c r="BB25" s="23"/>
      <c r="BC25" s="20">
        <f>'EGAT Data'!CA17*24</f>
        <v>264</v>
      </c>
      <c r="BD25" s="20">
        <f>'EGAT Data'!CD4*24</f>
        <v>360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/>
      <c r="BN25" s="20"/>
      <c r="BO25" s="20"/>
      <c r="BP25" s="20"/>
      <c r="BQ25" s="20"/>
      <c r="BR25" s="17"/>
      <c r="BS25" s="17"/>
      <c r="BT25" s="17"/>
      <c r="BU25" s="17"/>
      <c r="BV25" s="17"/>
      <c r="BW25" s="17"/>
      <c r="BX25" s="17"/>
      <c r="BY25" s="17"/>
    </row>
    <row r="26" spans="1:78" s="472" customFormat="1">
      <c r="A26" s="502">
        <f>'EGAT Data'!B119</f>
        <v>115</v>
      </c>
      <c r="B26" s="460" t="str">
        <f>'EGAT Data'!C119</f>
        <v>โรงไฟฟ้าดีเซลสุไหงโกลก เครื่องที่ 1</v>
      </c>
      <c r="C26" s="460" t="str">
        <f>'EGAT Data'!D119</f>
        <v>SUK-D1</v>
      </c>
      <c r="D26" s="475" t="str">
        <f>'EGAT Data'!L119</f>
        <v>5 มิ.ย. 2552</v>
      </c>
      <c r="E26" s="460" t="str">
        <f>'EGAT Data'!M119</f>
        <v>-</v>
      </c>
      <c r="F26" s="503">
        <f>'EGAT Data'!H119</f>
        <v>2</v>
      </c>
      <c r="G26" s="503"/>
      <c r="H26" s="503"/>
      <c r="I26" s="503">
        <f>SUM(F26:H26)</f>
        <v>2</v>
      </c>
      <c r="J26" s="460">
        <v>0</v>
      </c>
      <c r="K26" s="460"/>
      <c r="L26" s="460"/>
      <c r="M26" s="460"/>
      <c r="N26" s="460"/>
      <c r="O26" s="460"/>
      <c r="P26" s="460"/>
      <c r="Q26" s="460"/>
      <c r="R26" s="460"/>
      <c r="S26" s="460"/>
      <c r="T26" s="460"/>
      <c r="U26" s="484"/>
      <c r="V26" s="484"/>
      <c r="W26" s="484"/>
      <c r="X26" s="484"/>
      <c r="Y26" s="462"/>
      <c r="Z26" s="462"/>
      <c r="AA26" s="487"/>
      <c r="AB26" s="487"/>
      <c r="AC26" s="487"/>
      <c r="AD26" s="487"/>
      <c r="AE26" s="487"/>
      <c r="AF26" s="487"/>
      <c r="AG26" s="504"/>
      <c r="AH26" s="487"/>
      <c r="AI26" s="487"/>
      <c r="AJ26" s="487"/>
      <c r="AK26" s="487"/>
      <c r="AL26" s="505"/>
      <c r="AM26" s="484"/>
      <c r="AN26" s="468"/>
      <c r="AO26" s="468"/>
      <c r="AP26" s="468"/>
      <c r="AQ26" s="468"/>
      <c r="AR26" s="468"/>
      <c r="AS26" s="468"/>
      <c r="AT26" s="468"/>
      <c r="AU26" s="625">
        <v>36722</v>
      </c>
      <c r="AV26" s="468"/>
      <c r="AW26" s="468"/>
      <c r="AX26" s="468"/>
      <c r="AY26" s="468"/>
      <c r="AZ26" s="626">
        <v>26.4</v>
      </c>
      <c r="BA26" s="463"/>
      <c r="BB26" s="463"/>
      <c r="BC26" s="467"/>
      <c r="BD26" s="467"/>
      <c r="BE26" s="467"/>
      <c r="BF26" s="467"/>
      <c r="BG26" s="467"/>
      <c r="BH26" s="467"/>
      <c r="BI26" s="467"/>
      <c r="BJ26" s="467"/>
      <c r="BK26" s="467"/>
      <c r="BL26" s="467"/>
      <c r="BM26" s="467"/>
      <c r="BN26" s="467"/>
      <c r="BO26" s="467"/>
      <c r="BP26" s="467"/>
      <c r="BQ26" s="467"/>
      <c r="BR26" s="464"/>
      <c r="BS26" s="464"/>
      <c r="BT26" s="464"/>
      <c r="BU26" s="464"/>
      <c r="BV26" s="464"/>
      <c r="BW26" s="464"/>
      <c r="BX26" s="464"/>
      <c r="BY26" s="464"/>
      <c r="BZ26" s="506"/>
    </row>
    <row r="27" spans="1:78" s="472" customFormat="1">
      <c r="A27" s="502">
        <f>'EGAT Data'!B120</f>
        <v>116</v>
      </c>
      <c r="B27" s="460" t="str">
        <f>'EGAT Data'!C120</f>
        <v>โรงไฟฟ้าดีเซลสุไหงโกลก เครื่องที่ 2</v>
      </c>
      <c r="C27" s="460" t="str">
        <f>'EGAT Data'!D120</f>
        <v>SUK-D2</v>
      </c>
      <c r="D27" s="475" t="str">
        <f>'EGAT Data'!L120</f>
        <v>5 มิ.ย. 2552</v>
      </c>
      <c r="E27" s="460" t="str">
        <f>'EGAT Data'!M120</f>
        <v>-</v>
      </c>
      <c r="F27" s="503">
        <f>'EGAT Data'!H120</f>
        <v>2</v>
      </c>
      <c r="G27" s="503"/>
      <c r="H27" s="503"/>
      <c r="I27" s="503">
        <f t="shared" ref="I27:I38" si="2">SUM(F27:H27)</f>
        <v>2</v>
      </c>
      <c r="J27" s="460">
        <v>0</v>
      </c>
      <c r="K27" s="460"/>
      <c r="L27" s="460"/>
      <c r="M27" s="460"/>
      <c r="N27" s="460"/>
      <c r="O27" s="460"/>
      <c r="P27" s="460"/>
      <c r="Q27" s="460"/>
      <c r="R27" s="460"/>
      <c r="S27" s="460"/>
      <c r="T27" s="460"/>
      <c r="U27" s="484"/>
      <c r="V27" s="484"/>
      <c r="W27" s="484"/>
      <c r="X27" s="484"/>
      <c r="Y27" s="462"/>
      <c r="Z27" s="462"/>
      <c r="AA27" s="487"/>
      <c r="AB27" s="487"/>
      <c r="AC27" s="487"/>
      <c r="AD27" s="487"/>
      <c r="AE27" s="487"/>
      <c r="AF27" s="487"/>
      <c r="AG27" s="504"/>
      <c r="AH27" s="487"/>
      <c r="AI27" s="487"/>
      <c r="AJ27" s="487"/>
      <c r="AK27" s="487"/>
      <c r="AL27" s="505"/>
      <c r="AM27" s="484"/>
      <c r="AN27" s="468"/>
      <c r="AO27" s="468"/>
      <c r="AP27" s="468"/>
      <c r="AQ27" s="468"/>
      <c r="AR27" s="468"/>
      <c r="AS27" s="468"/>
      <c r="AT27" s="468"/>
      <c r="AU27" s="625">
        <v>36722</v>
      </c>
      <c r="AV27" s="468"/>
      <c r="AW27" s="468"/>
      <c r="AX27" s="468"/>
      <c r="AY27" s="468"/>
      <c r="AZ27" s="626">
        <v>26.4</v>
      </c>
      <c r="BA27" s="463"/>
      <c r="BB27" s="463"/>
      <c r="BC27" s="467"/>
      <c r="BD27" s="467"/>
      <c r="BE27" s="467"/>
      <c r="BF27" s="467"/>
      <c r="BG27" s="467"/>
      <c r="BH27" s="467"/>
      <c r="BI27" s="467"/>
      <c r="BJ27" s="467"/>
      <c r="BK27" s="467"/>
      <c r="BL27" s="467"/>
      <c r="BM27" s="467"/>
      <c r="BN27" s="467"/>
      <c r="BO27" s="467"/>
      <c r="BP27" s="467"/>
      <c r="BQ27" s="467"/>
      <c r="BR27" s="464"/>
      <c r="BS27" s="464"/>
      <c r="BT27" s="464"/>
      <c r="BU27" s="464"/>
      <c r="BV27" s="464"/>
      <c r="BW27" s="464"/>
      <c r="BX27" s="464"/>
      <c r="BY27" s="464"/>
      <c r="BZ27" s="506"/>
    </row>
    <row r="28" spans="1:78" s="472" customFormat="1">
      <c r="A28" s="502">
        <f>'EGAT Data'!B121</f>
        <v>117</v>
      </c>
      <c r="B28" s="460" t="str">
        <f>'EGAT Data'!C121</f>
        <v>โรงไฟฟ้าดีเซลสุไหงโกลก เครื่องที่ 3</v>
      </c>
      <c r="C28" s="460" t="str">
        <f>'EGAT Data'!D121</f>
        <v>SUK-D3</v>
      </c>
      <c r="D28" s="475" t="str">
        <f>'EGAT Data'!L121</f>
        <v>5 มิ.ย. 2552</v>
      </c>
      <c r="E28" s="460" t="str">
        <f>'EGAT Data'!M121</f>
        <v>-</v>
      </c>
      <c r="F28" s="503">
        <f>'EGAT Data'!H121</f>
        <v>2</v>
      </c>
      <c r="G28" s="503"/>
      <c r="H28" s="503"/>
      <c r="I28" s="503">
        <f t="shared" si="2"/>
        <v>2</v>
      </c>
      <c r="J28" s="460">
        <v>0</v>
      </c>
      <c r="K28" s="460"/>
      <c r="L28" s="460"/>
      <c r="M28" s="460"/>
      <c r="N28" s="460"/>
      <c r="O28" s="460"/>
      <c r="P28" s="460"/>
      <c r="Q28" s="460"/>
      <c r="R28" s="460"/>
      <c r="S28" s="460"/>
      <c r="T28" s="460"/>
      <c r="U28" s="484"/>
      <c r="V28" s="484"/>
      <c r="W28" s="484"/>
      <c r="X28" s="484"/>
      <c r="Y28" s="462"/>
      <c r="Z28" s="462"/>
      <c r="AA28" s="487"/>
      <c r="AB28" s="487"/>
      <c r="AC28" s="487"/>
      <c r="AD28" s="487"/>
      <c r="AE28" s="487"/>
      <c r="AF28" s="487"/>
      <c r="AG28" s="504"/>
      <c r="AH28" s="487"/>
      <c r="AI28" s="487"/>
      <c r="AJ28" s="487"/>
      <c r="AK28" s="487"/>
      <c r="AL28" s="505"/>
      <c r="AM28" s="484"/>
      <c r="AN28" s="468"/>
      <c r="AO28" s="468"/>
      <c r="AP28" s="468"/>
      <c r="AQ28" s="468"/>
      <c r="AR28" s="468"/>
      <c r="AS28" s="468"/>
      <c r="AT28" s="468"/>
      <c r="AU28" s="625">
        <v>36722</v>
      </c>
      <c r="AV28" s="468"/>
      <c r="AW28" s="468"/>
      <c r="AX28" s="468"/>
      <c r="AY28" s="468"/>
      <c r="AZ28" s="626">
        <v>26.4</v>
      </c>
      <c r="BA28" s="463"/>
      <c r="BB28" s="463"/>
      <c r="BC28" s="467"/>
      <c r="BD28" s="467"/>
      <c r="BE28" s="467"/>
      <c r="BF28" s="467"/>
      <c r="BG28" s="467"/>
      <c r="BH28" s="467"/>
      <c r="BI28" s="467"/>
      <c r="BJ28" s="467"/>
      <c r="BK28" s="467"/>
      <c r="BL28" s="467"/>
      <c r="BM28" s="467"/>
      <c r="BN28" s="467"/>
      <c r="BO28" s="467"/>
      <c r="BP28" s="467"/>
      <c r="BQ28" s="467"/>
      <c r="BR28" s="464"/>
      <c r="BS28" s="464"/>
      <c r="BT28" s="464"/>
      <c r="BU28" s="464"/>
      <c r="BV28" s="464"/>
      <c r="BW28" s="464"/>
      <c r="BX28" s="464"/>
      <c r="BY28" s="464"/>
      <c r="BZ28" s="506"/>
    </row>
    <row r="29" spans="1:78" s="472" customFormat="1">
      <c r="A29" s="502">
        <f>'EGAT Data'!B122</f>
        <v>118</v>
      </c>
      <c r="B29" s="460" t="str">
        <f>'EGAT Data'!C122</f>
        <v>โรงไฟฟ้าดีเซลสุไหงโกลก เครื่องที่ 4</v>
      </c>
      <c r="C29" s="460" t="str">
        <f>'EGAT Data'!D122</f>
        <v>SUK-D4</v>
      </c>
      <c r="D29" s="475" t="str">
        <f>'EGAT Data'!L122</f>
        <v>5 มิ.ย. 2552</v>
      </c>
      <c r="E29" s="460" t="str">
        <f>'EGAT Data'!M122</f>
        <v>-</v>
      </c>
      <c r="F29" s="503">
        <f>'EGAT Data'!H122</f>
        <v>2</v>
      </c>
      <c r="G29" s="503"/>
      <c r="H29" s="503"/>
      <c r="I29" s="503">
        <f t="shared" si="2"/>
        <v>2</v>
      </c>
      <c r="J29" s="460">
        <v>0</v>
      </c>
      <c r="K29" s="460"/>
      <c r="L29" s="460"/>
      <c r="M29" s="460"/>
      <c r="N29" s="460"/>
      <c r="O29" s="460"/>
      <c r="P29" s="460"/>
      <c r="Q29" s="460"/>
      <c r="R29" s="460"/>
      <c r="S29" s="460"/>
      <c r="T29" s="460"/>
      <c r="U29" s="484"/>
      <c r="V29" s="484"/>
      <c r="W29" s="484"/>
      <c r="X29" s="484"/>
      <c r="Y29" s="462"/>
      <c r="Z29" s="462"/>
      <c r="AA29" s="487"/>
      <c r="AB29" s="487"/>
      <c r="AC29" s="487"/>
      <c r="AD29" s="487"/>
      <c r="AE29" s="487"/>
      <c r="AF29" s="487"/>
      <c r="AG29" s="504"/>
      <c r="AH29" s="487"/>
      <c r="AI29" s="487"/>
      <c r="AJ29" s="487"/>
      <c r="AK29" s="487"/>
      <c r="AL29" s="505"/>
      <c r="AM29" s="484"/>
      <c r="AN29" s="468"/>
      <c r="AO29" s="468"/>
      <c r="AP29" s="468"/>
      <c r="AQ29" s="468"/>
      <c r="AR29" s="468"/>
      <c r="AS29" s="468"/>
      <c r="AT29" s="468"/>
      <c r="AU29" s="625">
        <v>36722</v>
      </c>
      <c r="AV29" s="468"/>
      <c r="AW29" s="468"/>
      <c r="AX29" s="468"/>
      <c r="AY29" s="468"/>
      <c r="AZ29" s="626">
        <v>26.4</v>
      </c>
      <c r="BA29" s="463"/>
      <c r="BB29" s="463"/>
      <c r="BC29" s="467"/>
      <c r="BD29" s="467"/>
      <c r="BE29" s="467"/>
      <c r="BF29" s="467"/>
      <c r="BG29" s="467"/>
      <c r="BH29" s="467"/>
      <c r="BI29" s="467"/>
      <c r="BJ29" s="467"/>
      <c r="BK29" s="467"/>
      <c r="BL29" s="467"/>
      <c r="BM29" s="467"/>
      <c r="BN29" s="467"/>
      <c r="BO29" s="467"/>
      <c r="BP29" s="467"/>
      <c r="BQ29" s="467"/>
      <c r="BR29" s="464"/>
      <c r="BS29" s="464"/>
      <c r="BT29" s="464"/>
      <c r="BU29" s="464"/>
      <c r="BV29" s="464"/>
      <c r="BW29" s="464"/>
      <c r="BX29" s="464"/>
      <c r="BY29" s="464"/>
      <c r="BZ29" s="506"/>
    </row>
    <row r="30" spans="1:78" s="497" customFormat="1">
      <c r="A30" s="444">
        <f>'EGAT Data'!B123</f>
        <v>119</v>
      </c>
      <c r="B30" s="441" t="str">
        <f>'EGAT Data'!C123</f>
        <v>โรงไฟฟ้าดีเซลบ้านทอน เครื่องที่ 1</v>
      </c>
      <c r="C30" s="441" t="str">
        <f>'EGAT Data'!D123</f>
        <v>BTN-D1</v>
      </c>
      <c r="D30" s="513" t="str">
        <f>'EGAT Data'!L123</f>
        <v>2 มิ.ย. 2552</v>
      </c>
      <c r="E30" s="441" t="str">
        <f>'EGAT Data'!M123</f>
        <v>-</v>
      </c>
      <c r="F30" s="507">
        <f>'EGAT Data'!H123</f>
        <v>2</v>
      </c>
      <c r="G30" s="507"/>
      <c r="H30" s="507"/>
      <c r="I30" s="507">
        <f t="shared" si="2"/>
        <v>2</v>
      </c>
      <c r="J30" s="441">
        <v>0</v>
      </c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83"/>
      <c r="V30" s="483"/>
      <c r="W30" s="483"/>
      <c r="X30" s="483"/>
      <c r="Y30" s="508"/>
      <c r="Z30" s="508"/>
      <c r="AA30" s="494"/>
      <c r="AB30" s="494"/>
      <c r="AC30" s="494"/>
      <c r="AD30" s="494"/>
      <c r="AE30" s="494"/>
      <c r="AF30" s="494"/>
      <c r="AG30" s="509"/>
      <c r="AH30" s="494"/>
      <c r="AI30" s="494"/>
      <c r="AJ30" s="494"/>
      <c r="AK30" s="494"/>
      <c r="AL30" s="510"/>
      <c r="AM30" s="483"/>
      <c r="AN30" s="511"/>
      <c r="AO30" s="511"/>
      <c r="AP30" s="511"/>
      <c r="AQ30" s="511"/>
      <c r="AR30" s="511"/>
      <c r="AS30" s="511"/>
      <c r="AT30" s="511"/>
      <c r="AU30" s="625">
        <v>36722</v>
      </c>
      <c r="AV30" s="511"/>
      <c r="AW30" s="511"/>
      <c r="AX30" s="511"/>
      <c r="AY30" s="511"/>
      <c r="AZ30" s="626">
        <v>26.4</v>
      </c>
      <c r="BA30" s="512"/>
      <c r="BB30" s="512"/>
      <c r="BC30" s="495"/>
      <c r="BD30" s="495"/>
      <c r="BE30" s="495"/>
      <c r="BF30" s="495"/>
      <c r="BG30" s="495"/>
      <c r="BH30" s="495"/>
      <c r="BI30" s="495"/>
      <c r="BJ30" s="495"/>
      <c r="BK30" s="495"/>
      <c r="BL30" s="495"/>
      <c r="BM30" s="495"/>
      <c r="BN30" s="495"/>
      <c r="BO30" s="495"/>
      <c r="BP30" s="495"/>
      <c r="BQ30" s="495"/>
      <c r="BR30" s="424"/>
      <c r="BS30" s="424"/>
      <c r="BT30" s="424"/>
      <c r="BU30" s="424"/>
      <c r="BV30" s="424"/>
      <c r="BW30" s="424"/>
      <c r="BX30" s="424"/>
      <c r="BY30" s="424"/>
      <c r="BZ30" s="479"/>
    </row>
    <row r="31" spans="1:78" s="497" customFormat="1">
      <c r="A31" s="444">
        <f>'EGAT Data'!B124</f>
        <v>120</v>
      </c>
      <c r="B31" s="441" t="str">
        <f>'EGAT Data'!C124</f>
        <v>โรงไฟฟ้าดีเซลบ้านทอน เครื่องที่ 2</v>
      </c>
      <c r="C31" s="441" t="str">
        <f>'EGAT Data'!D124</f>
        <v>BTN-D2</v>
      </c>
      <c r="D31" s="513" t="str">
        <f>'EGAT Data'!L124</f>
        <v>2 มิ.ย. 2552</v>
      </c>
      <c r="E31" s="441" t="str">
        <f>'EGAT Data'!M124</f>
        <v>-</v>
      </c>
      <c r="F31" s="507">
        <f>'EGAT Data'!H124</f>
        <v>2</v>
      </c>
      <c r="G31" s="507"/>
      <c r="H31" s="507"/>
      <c r="I31" s="507">
        <f t="shared" si="2"/>
        <v>2</v>
      </c>
      <c r="J31" s="441">
        <v>0</v>
      </c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83"/>
      <c r="V31" s="483"/>
      <c r="W31" s="483"/>
      <c r="X31" s="483"/>
      <c r="Y31" s="508"/>
      <c r="Z31" s="508"/>
      <c r="AA31" s="494"/>
      <c r="AB31" s="494"/>
      <c r="AC31" s="494"/>
      <c r="AD31" s="494"/>
      <c r="AE31" s="494"/>
      <c r="AF31" s="494"/>
      <c r="AG31" s="509"/>
      <c r="AH31" s="494"/>
      <c r="AI31" s="494"/>
      <c r="AJ31" s="494"/>
      <c r="AK31" s="494"/>
      <c r="AL31" s="510"/>
      <c r="AM31" s="483"/>
      <c r="AN31" s="511"/>
      <c r="AO31" s="511"/>
      <c r="AP31" s="511"/>
      <c r="AQ31" s="511"/>
      <c r="AR31" s="511"/>
      <c r="AS31" s="511"/>
      <c r="AT31" s="511"/>
      <c r="AU31" s="625">
        <v>36722</v>
      </c>
      <c r="AV31" s="511"/>
      <c r="AW31" s="511"/>
      <c r="AX31" s="511"/>
      <c r="AY31" s="511"/>
      <c r="AZ31" s="626">
        <v>26.4</v>
      </c>
      <c r="BA31" s="512"/>
      <c r="BB31" s="512"/>
      <c r="BC31" s="495"/>
      <c r="BD31" s="495"/>
      <c r="BE31" s="495"/>
      <c r="BF31" s="495"/>
      <c r="BG31" s="495"/>
      <c r="BH31" s="495"/>
      <c r="BI31" s="495"/>
      <c r="BJ31" s="495"/>
      <c r="BK31" s="495"/>
      <c r="BL31" s="495"/>
      <c r="BM31" s="495"/>
      <c r="BN31" s="495"/>
      <c r="BO31" s="495"/>
      <c r="BP31" s="495"/>
      <c r="BQ31" s="495"/>
      <c r="BR31" s="424"/>
      <c r="BS31" s="424"/>
      <c r="BT31" s="424"/>
      <c r="BU31" s="424"/>
      <c r="BV31" s="424"/>
      <c r="BW31" s="424"/>
      <c r="BX31" s="424"/>
      <c r="BY31" s="424"/>
      <c r="BZ31" s="479"/>
    </row>
    <row r="32" spans="1:78" s="497" customFormat="1">
      <c r="A32" s="444">
        <f>'EGAT Data'!B125</f>
        <v>121</v>
      </c>
      <c r="B32" s="441" t="str">
        <f>'EGAT Data'!C125</f>
        <v>โรงไฟฟ้าดีเซลบ้านทอน เครื่องที่ 3</v>
      </c>
      <c r="C32" s="441" t="str">
        <f>'EGAT Data'!D125</f>
        <v>BTN-D3</v>
      </c>
      <c r="D32" s="513" t="str">
        <f>'EGAT Data'!L125</f>
        <v>2 มิ.ย. 2552</v>
      </c>
      <c r="E32" s="441" t="str">
        <f>'EGAT Data'!M125</f>
        <v>-</v>
      </c>
      <c r="F32" s="507">
        <f>'EGAT Data'!H125</f>
        <v>2</v>
      </c>
      <c r="G32" s="507"/>
      <c r="H32" s="507"/>
      <c r="I32" s="507">
        <f t="shared" si="2"/>
        <v>2</v>
      </c>
      <c r="J32" s="441">
        <v>0</v>
      </c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83"/>
      <c r="V32" s="483"/>
      <c r="W32" s="483"/>
      <c r="X32" s="483"/>
      <c r="Y32" s="508"/>
      <c r="Z32" s="508"/>
      <c r="AA32" s="494"/>
      <c r="AB32" s="494"/>
      <c r="AC32" s="494"/>
      <c r="AD32" s="494"/>
      <c r="AE32" s="494"/>
      <c r="AF32" s="494"/>
      <c r="AG32" s="509"/>
      <c r="AH32" s="494"/>
      <c r="AI32" s="494"/>
      <c r="AJ32" s="494"/>
      <c r="AK32" s="494"/>
      <c r="AL32" s="510"/>
      <c r="AM32" s="483"/>
      <c r="AN32" s="511"/>
      <c r="AO32" s="511"/>
      <c r="AP32" s="511"/>
      <c r="AQ32" s="511"/>
      <c r="AR32" s="511"/>
      <c r="AS32" s="511"/>
      <c r="AT32" s="511"/>
      <c r="AU32" s="625">
        <v>36722</v>
      </c>
      <c r="AV32" s="511"/>
      <c r="AW32" s="511"/>
      <c r="AX32" s="511"/>
      <c r="AY32" s="511"/>
      <c r="AZ32" s="626">
        <v>26.4</v>
      </c>
      <c r="BA32" s="512"/>
      <c r="BB32" s="512"/>
      <c r="BC32" s="495"/>
      <c r="BD32" s="495"/>
      <c r="BE32" s="495"/>
      <c r="BF32" s="495"/>
      <c r="BG32" s="495"/>
      <c r="BH32" s="495"/>
      <c r="BI32" s="495"/>
      <c r="BJ32" s="495"/>
      <c r="BK32" s="495"/>
      <c r="BL32" s="495"/>
      <c r="BM32" s="495"/>
      <c r="BN32" s="495"/>
      <c r="BO32" s="495"/>
      <c r="BP32" s="495"/>
      <c r="BQ32" s="495"/>
      <c r="BR32" s="424"/>
      <c r="BS32" s="424"/>
      <c r="BT32" s="424"/>
      <c r="BU32" s="424"/>
      <c r="BV32" s="424"/>
      <c r="BW32" s="424"/>
      <c r="BX32" s="424"/>
      <c r="BY32" s="424"/>
      <c r="BZ32" s="479"/>
    </row>
    <row r="33" spans="1:78" s="497" customFormat="1">
      <c r="A33" s="444">
        <f>'EGAT Data'!B126</f>
        <v>122</v>
      </c>
      <c r="B33" s="441" t="str">
        <f>'EGAT Data'!C126</f>
        <v>โรงไฟฟ้าดีเซลบ้านทอน เครื่องที่ 4</v>
      </c>
      <c r="C33" s="441" t="str">
        <f>'EGAT Data'!D126</f>
        <v>BTN-D4</v>
      </c>
      <c r="D33" s="513" t="str">
        <f>'EGAT Data'!L126</f>
        <v>2 มิ.ย. 2552</v>
      </c>
      <c r="E33" s="441" t="str">
        <f>'EGAT Data'!M126</f>
        <v>-</v>
      </c>
      <c r="F33" s="507">
        <f>'EGAT Data'!H126</f>
        <v>2</v>
      </c>
      <c r="G33" s="507"/>
      <c r="H33" s="507"/>
      <c r="I33" s="507">
        <f t="shared" si="2"/>
        <v>2</v>
      </c>
      <c r="J33" s="441">
        <v>0</v>
      </c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83"/>
      <c r="V33" s="483"/>
      <c r="W33" s="483"/>
      <c r="X33" s="483"/>
      <c r="Y33" s="508"/>
      <c r="Z33" s="508"/>
      <c r="AA33" s="494"/>
      <c r="AB33" s="494"/>
      <c r="AC33" s="494"/>
      <c r="AD33" s="494"/>
      <c r="AE33" s="494"/>
      <c r="AF33" s="494"/>
      <c r="AG33" s="509"/>
      <c r="AH33" s="494"/>
      <c r="AI33" s="494"/>
      <c r="AJ33" s="494"/>
      <c r="AK33" s="494"/>
      <c r="AL33" s="510"/>
      <c r="AM33" s="483"/>
      <c r="AN33" s="511"/>
      <c r="AO33" s="511"/>
      <c r="AP33" s="511"/>
      <c r="AQ33" s="511"/>
      <c r="AR33" s="511"/>
      <c r="AS33" s="511"/>
      <c r="AT33" s="511"/>
      <c r="AU33" s="625">
        <v>36722</v>
      </c>
      <c r="AV33" s="511"/>
      <c r="AW33" s="511"/>
      <c r="AX33" s="511"/>
      <c r="AY33" s="511"/>
      <c r="AZ33" s="626">
        <v>26.4</v>
      </c>
      <c r="BA33" s="512"/>
      <c r="BB33" s="512"/>
      <c r="BC33" s="495"/>
      <c r="BD33" s="495"/>
      <c r="BE33" s="495"/>
      <c r="BF33" s="495"/>
      <c r="BG33" s="495"/>
      <c r="BH33" s="495"/>
      <c r="BI33" s="495"/>
      <c r="BJ33" s="495"/>
      <c r="BK33" s="495"/>
      <c r="BL33" s="495"/>
      <c r="BM33" s="495"/>
      <c r="BN33" s="495"/>
      <c r="BO33" s="495"/>
      <c r="BP33" s="495"/>
      <c r="BQ33" s="495"/>
      <c r="BR33" s="424"/>
      <c r="BS33" s="424"/>
      <c r="BT33" s="424"/>
      <c r="BU33" s="424"/>
      <c r="BV33" s="424"/>
      <c r="BW33" s="424"/>
      <c r="BX33" s="424"/>
      <c r="BY33" s="424"/>
      <c r="BZ33" s="479"/>
    </row>
    <row r="34" spans="1:78" s="472" customFormat="1">
      <c r="A34" s="502">
        <f>'EGAT Data'!B127</f>
        <v>123</v>
      </c>
      <c r="B34" s="460" t="str">
        <f>'EGAT Data'!C127</f>
        <v>โรงไฟฟ้าดีเซลบ่อทอง เครื่องที่ 1</v>
      </c>
      <c r="C34" s="460" t="str">
        <f>'EGAT Data'!D127</f>
        <v>BTG-D1</v>
      </c>
      <c r="D34" s="475" t="str">
        <f>'EGAT Data'!L127</f>
        <v>2 มิ.ย. 2552</v>
      </c>
      <c r="E34" s="460" t="str">
        <f>'EGAT Data'!M127</f>
        <v>-</v>
      </c>
      <c r="F34" s="503">
        <f>'EGAT Data'!H127</f>
        <v>2</v>
      </c>
      <c r="G34" s="503"/>
      <c r="H34" s="503"/>
      <c r="I34" s="503">
        <f t="shared" si="2"/>
        <v>2</v>
      </c>
      <c r="J34" s="460">
        <v>0</v>
      </c>
      <c r="K34" s="460"/>
      <c r="L34" s="460"/>
      <c r="M34" s="460"/>
      <c r="N34" s="460"/>
      <c r="O34" s="460"/>
      <c r="P34" s="460"/>
      <c r="Q34" s="460"/>
      <c r="R34" s="460"/>
      <c r="S34" s="460"/>
      <c r="T34" s="460"/>
      <c r="U34" s="484"/>
      <c r="V34" s="484"/>
      <c r="W34" s="484"/>
      <c r="X34" s="484"/>
      <c r="Y34" s="462"/>
      <c r="Z34" s="462"/>
      <c r="AA34" s="487"/>
      <c r="AB34" s="487"/>
      <c r="AC34" s="487"/>
      <c r="AD34" s="487"/>
      <c r="AE34" s="487"/>
      <c r="AF34" s="487"/>
      <c r="AG34" s="504"/>
      <c r="AH34" s="487"/>
      <c r="AI34" s="487"/>
      <c r="AJ34" s="487"/>
      <c r="AK34" s="487"/>
      <c r="AL34" s="505"/>
      <c r="AM34" s="484"/>
      <c r="AN34" s="468"/>
      <c r="AO34" s="468"/>
      <c r="AP34" s="468"/>
      <c r="AQ34" s="468"/>
      <c r="AR34" s="468"/>
      <c r="AS34" s="468"/>
      <c r="AT34" s="468"/>
      <c r="AU34" s="625">
        <v>36722</v>
      </c>
      <c r="AV34" s="468"/>
      <c r="AW34" s="468"/>
      <c r="AX34" s="468"/>
      <c r="AY34" s="468"/>
      <c r="AZ34" s="626">
        <v>26.4</v>
      </c>
      <c r="BA34" s="463"/>
      <c r="BB34" s="463"/>
      <c r="BC34" s="467"/>
      <c r="BD34" s="467"/>
      <c r="BE34" s="467"/>
      <c r="BF34" s="467"/>
      <c r="BG34" s="467"/>
      <c r="BH34" s="467"/>
      <c r="BI34" s="467"/>
      <c r="BJ34" s="467"/>
      <c r="BK34" s="467"/>
      <c r="BL34" s="467"/>
      <c r="BM34" s="467"/>
      <c r="BN34" s="467"/>
      <c r="BO34" s="467"/>
      <c r="BP34" s="467"/>
      <c r="BQ34" s="467"/>
      <c r="BR34" s="464"/>
      <c r="BS34" s="464"/>
      <c r="BT34" s="464"/>
      <c r="BU34" s="464"/>
      <c r="BV34" s="464"/>
      <c r="BW34" s="464"/>
      <c r="BX34" s="464"/>
      <c r="BY34" s="464"/>
      <c r="BZ34" s="506"/>
    </row>
    <row r="35" spans="1:78" s="472" customFormat="1">
      <c r="A35" s="502">
        <f>'EGAT Data'!B128</f>
        <v>124</v>
      </c>
      <c r="B35" s="460" t="str">
        <f>'EGAT Data'!C128</f>
        <v>โรงไฟฟ้าดีเซลบ่อทอง เครื่องที่ 2</v>
      </c>
      <c r="C35" s="460" t="str">
        <f>'EGAT Data'!D128</f>
        <v>BTG-D2</v>
      </c>
      <c r="D35" s="475" t="str">
        <f>'EGAT Data'!L128</f>
        <v>2 มิ.ย. 2552</v>
      </c>
      <c r="E35" s="460" t="str">
        <f>'EGAT Data'!M128</f>
        <v>-</v>
      </c>
      <c r="F35" s="503">
        <f>'EGAT Data'!H128</f>
        <v>2</v>
      </c>
      <c r="G35" s="503"/>
      <c r="H35" s="503"/>
      <c r="I35" s="503">
        <f t="shared" si="2"/>
        <v>2</v>
      </c>
      <c r="J35" s="460">
        <v>0</v>
      </c>
      <c r="K35" s="460"/>
      <c r="L35" s="460"/>
      <c r="M35" s="460"/>
      <c r="N35" s="460"/>
      <c r="O35" s="460"/>
      <c r="P35" s="460"/>
      <c r="Q35" s="460"/>
      <c r="R35" s="460"/>
      <c r="S35" s="460"/>
      <c r="T35" s="460"/>
      <c r="U35" s="484"/>
      <c r="V35" s="484"/>
      <c r="W35" s="484"/>
      <c r="X35" s="484"/>
      <c r="Y35" s="462"/>
      <c r="Z35" s="462"/>
      <c r="AA35" s="487"/>
      <c r="AB35" s="487"/>
      <c r="AC35" s="487"/>
      <c r="AD35" s="487"/>
      <c r="AE35" s="487"/>
      <c r="AF35" s="487"/>
      <c r="AG35" s="504"/>
      <c r="AH35" s="487"/>
      <c r="AI35" s="487"/>
      <c r="AJ35" s="487"/>
      <c r="AK35" s="487"/>
      <c r="AL35" s="505"/>
      <c r="AM35" s="484"/>
      <c r="AN35" s="468"/>
      <c r="AO35" s="468"/>
      <c r="AP35" s="468"/>
      <c r="AQ35" s="468"/>
      <c r="AR35" s="468"/>
      <c r="AS35" s="468"/>
      <c r="AT35" s="468"/>
      <c r="AU35" s="625">
        <v>36722</v>
      </c>
      <c r="AV35" s="468"/>
      <c r="AW35" s="468"/>
      <c r="AX35" s="468"/>
      <c r="AY35" s="468"/>
      <c r="AZ35" s="626">
        <v>26.4</v>
      </c>
      <c r="BA35" s="463"/>
      <c r="BB35" s="463"/>
      <c r="BC35" s="467"/>
      <c r="BD35" s="467"/>
      <c r="BE35" s="467"/>
      <c r="BF35" s="467"/>
      <c r="BG35" s="467"/>
      <c r="BH35" s="467"/>
      <c r="BI35" s="467"/>
      <c r="BJ35" s="467"/>
      <c r="BK35" s="467"/>
      <c r="BL35" s="467"/>
      <c r="BM35" s="467"/>
      <c r="BN35" s="467"/>
      <c r="BO35" s="467"/>
      <c r="BP35" s="467"/>
      <c r="BQ35" s="467"/>
      <c r="BR35" s="464"/>
      <c r="BS35" s="464"/>
      <c r="BT35" s="464"/>
      <c r="BU35" s="464"/>
      <c r="BV35" s="464"/>
      <c r="BW35" s="464"/>
      <c r="BX35" s="464"/>
      <c r="BY35" s="464"/>
      <c r="BZ35" s="506"/>
    </row>
    <row r="36" spans="1:78" s="472" customFormat="1">
      <c r="A36" s="502">
        <f>'EGAT Data'!B129</f>
        <v>125</v>
      </c>
      <c r="B36" s="460" t="str">
        <f>'EGAT Data'!C129</f>
        <v>โรงไฟฟ้าดีเซลบ่อทอง เครื่องที่ 3</v>
      </c>
      <c r="C36" s="460" t="str">
        <f>'EGAT Data'!D129</f>
        <v>BTG-D3</v>
      </c>
      <c r="D36" s="475" t="str">
        <f>'EGAT Data'!L129</f>
        <v>2 มิ.ย. 2552</v>
      </c>
      <c r="E36" s="460" t="str">
        <f>'EGAT Data'!M129</f>
        <v>-</v>
      </c>
      <c r="F36" s="503">
        <f>'EGAT Data'!H129</f>
        <v>2</v>
      </c>
      <c r="G36" s="503"/>
      <c r="H36" s="503"/>
      <c r="I36" s="503">
        <f t="shared" si="2"/>
        <v>2</v>
      </c>
      <c r="J36" s="460">
        <v>0</v>
      </c>
      <c r="K36" s="460"/>
      <c r="L36" s="460"/>
      <c r="M36" s="460"/>
      <c r="N36" s="460"/>
      <c r="O36" s="460"/>
      <c r="P36" s="460"/>
      <c r="Q36" s="460"/>
      <c r="R36" s="460"/>
      <c r="S36" s="460"/>
      <c r="T36" s="460"/>
      <c r="U36" s="484"/>
      <c r="V36" s="484"/>
      <c r="W36" s="484"/>
      <c r="X36" s="484"/>
      <c r="Y36" s="462"/>
      <c r="Z36" s="462"/>
      <c r="AA36" s="487"/>
      <c r="AB36" s="487"/>
      <c r="AC36" s="487"/>
      <c r="AD36" s="487"/>
      <c r="AE36" s="487"/>
      <c r="AF36" s="487"/>
      <c r="AG36" s="504"/>
      <c r="AH36" s="487"/>
      <c r="AI36" s="487"/>
      <c r="AJ36" s="487"/>
      <c r="AK36" s="487"/>
      <c r="AL36" s="505"/>
      <c r="AM36" s="484"/>
      <c r="AN36" s="468"/>
      <c r="AO36" s="468"/>
      <c r="AP36" s="468"/>
      <c r="AQ36" s="468"/>
      <c r="AR36" s="468"/>
      <c r="AS36" s="468"/>
      <c r="AT36" s="468"/>
      <c r="AU36" s="625">
        <v>36722</v>
      </c>
      <c r="AV36" s="468"/>
      <c r="AW36" s="468"/>
      <c r="AX36" s="468"/>
      <c r="AY36" s="468"/>
      <c r="AZ36" s="626">
        <v>26.4</v>
      </c>
      <c r="BA36" s="463"/>
      <c r="BB36" s="463"/>
      <c r="BC36" s="467"/>
      <c r="BD36" s="467"/>
      <c r="BE36" s="467"/>
      <c r="BF36" s="467"/>
      <c r="BG36" s="467"/>
      <c r="BH36" s="467"/>
      <c r="BI36" s="467"/>
      <c r="BJ36" s="467"/>
      <c r="BK36" s="467"/>
      <c r="BL36" s="467"/>
      <c r="BM36" s="467"/>
      <c r="BN36" s="467"/>
      <c r="BO36" s="467"/>
      <c r="BP36" s="467"/>
      <c r="BQ36" s="467"/>
      <c r="BR36" s="464"/>
      <c r="BS36" s="464"/>
      <c r="BT36" s="464"/>
      <c r="BU36" s="464"/>
      <c r="BV36" s="464"/>
      <c r="BW36" s="464"/>
      <c r="BX36" s="464"/>
      <c r="BY36" s="464"/>
      <c r="BZ36" s="506"/>
    </row>
    <row r="37" spans="1:78" s="472" customFormat="1">
      <c r="A37" s="502">
        <f>'EGAT Data'!B130</f>
        <v>126</v>
      </c>
      <c r="B37" s="460" t="str">
        <f>'EGAT Data'!C130</f>
        <v>โรงไฟฟ้าดีเซลบ่อทอง เครื่องที่ 4</v>
      </c>
      <c r="C37" s="460" t="str">
        <f>'EGAT Data'!D130</f>
        <v>BTG-D4</v>
      </c>
      <c r="D37" s="475" t="str">
        <f>'EGAT Data'!L130</f>
        <v>2 มิ.ย. 2552</v>
      </c>
      <c r="E37" s="460" t="str">
        <f>'EGAT Data'!M130</f>
        <v>-</v>
      </c>
      <c r="F37" s="503">
        <f>'EGAT Data'!H130</f>
        <v>2</v>
      </c>
      <c r="G37" s="503"/>
      <c r="H37" s="503"/>
      <c r="I37" s="503">
        <f t="shared" si="2"/>
        <v>2</v>
      </c>
      <c r="J37" s="460">
        <v>0</v>
      </c>
      <c r="K37" s="460"/>
      <c r="L37" s="460"/>
      <c r="M37" s="460"/>
      <c r="N37" s="460"/>
      <c r="O37" s="460"/>
      <c r="P37" s="460"/>
      <c r="Q37" s="460"/>
      <c r="R37" s="460"/>
      <c r="S37" s="460"/>
      <c r="T37" s="460"/>
      <c r="U37" s="484"/>
      <c r="V37" s="484"/>
      <c r="W37" s="484"/>
      <c r="X37" s="484"/>
      <c r="Y37" s="462"/>
      <c r="Z37" s="462"/>
      <c r="AA37" s="487"/>
      <c r="AB37" s="487"/>
      <c r="AC37" s="487"/>
      <c r="AD37" s="487"/>
      <c r="AE37" s="487"/>
      <c r="AF37" s="487"/>
      <c r="AG37" s="504"/>
      <c r="AH37" s="487"/>
      <c r="AI37" s="487"/>
      <c r="AJ37" s="487"/>
      <c r="AK37" s="487"/>
      <c r="AL37" s="505"/>
      <c r="AM37" s="484"/>
      <c r="AN37" s="468"/>
      <c r="AO37" s="468"/>
      <c r="AP37" s="468"/>
      <c r="AQ37" s="468"/>
      <c r="AR37" s="468"/>
      <c r="AS37" s="468"/>
      <c r="AT37" s="468"/>
      <c r="AU37" s="625">
        <v>36722</v>
      </c>
      <c r="AV37" s="468"/>
      <c r="AW37" s="468"/>
      <c r="AX37" s="468"/>
      <c r="AY37" s="468"/>
      <c r="AZ37" s="626">
        <v>26.4</v>
      </c>
      <c r="BA37" s="463"/>
      <c r="BB37" s="463"/>
      <c r="BC37" s="467"/>
      <c r="BD37" s="467"/>
      <c r="BE37" s="467"/>
      <c r="BF37" s="467"/>
      <c r="BG37" s="467"/>
      <c r="BH37" s="467"/>
      <c r="BI37" s="467"/>
      <c r="BJ37" s="467"/>
      <c r="BK37" s="467"/>
      <c r="BL37" s="467"/>
      <c r="BM37" s="467"/>
      <c r="BN37" s="467"/>
      <c r="BO37" s="467"/>
      <c r="BP37" s="467"/>
      <c r="BQ37" s="467"/>
      <c r="BR37" s="464"/>
      <c r="BS37" s="464"/>
      <c r="BT37" s="464"/>
      <c r="BU37" s="464"/>
      <c r="BV37" s="464"/>
      <c r="BW37" s="464"/>
      <c r="BX37" s="464"/>
      <c r="BY37" s="464"/>
      <c r="BZ37" s="506"/>
    </row>
    <row r="38" spans="1:78" s="472" customFormat="1">
      <c r="A38" s="502">
        <f>'EGAT Data'!B131</f>
        <v>127</v>
      </c>
      <c r="B38" s="460" t="str">
        <f>'EGAT Data'!C131</f>
        <v>โรงไฟฟ้าดีเซลบ่อทอง เครื่องที่ 5</v>
      </c>
      <c r="C38" s="460" t="str">
        <f>'EGAT Data'!D131</f>
        <v>BTG-D5</v>
      </c>
      <c r="D38" s="475" t="str">
        <f>'EGAT Data'!L131</f>
        <v>2 มิ.ย. 2552</v>
      </c>
      <c r="E38" s="460" t="str">
        <f>'EGAT Data'!M131</f>
        <v>-</v>
      </c>
      <c r="F38" s="503">
        <f>'EGAT Data'!H131</f>
        <v>2</v>
      </c>
      <c r="G38" s="503"/>
      <c r="H38" s="503"/>
      <c r="I38" s="503">
        <f t="shared" si="2"/>
        <v>2</v>
      </c>
      <c r="J38" s="460">
        <v>0</v>
      </c>
      <c r="K38" s="460"/>
      <c r="L38" s="460"/>
      <c r="M38" s="460"/>
      <c r="N38" s="460"/>
      <c r="O38" s="460"/>
      <c r="P38" s="460"/>
      <c r="Q38" s="460"/>
      <c r="R38" s="460"/>
      <c r="S38" s="460"/>
      <c r="T38" s="460"/>
      <c r="U38" s="484"/>
      <c r="V38" s="484"/>
      <c r="W38" s="484"/>
      <c r="X38" s="484"/>
      <c r="Y38" s="462"/>
      <c r="Z38" s="462"/>
      <c r="AA38" s="487"/>
      <c r="AB38" s="487"/>
      <c r="AC38" s="487"/>
      <c r="AD38" s="487"/>
      <c r="AE38" s="487"/>
      <c r="AF38" s="487"/>
      <c r="AG38" s="504"/>
      <c r="AH38" s="487"/>
      <c r="AI38" s="487"/>
      <c r="AJ38" s="487"/>
      <c r="AK38" s="487"/>
      <c r="AL38" s="505"/>
      <c r="AM38" s="484"/>
      <c r="AN38" s="468"/>
      <c r="AO38" s="468"/>
      <c r="AP38" s="468"/>
      <c r="AQ38" s="468"/>
      <c r="AR38" s="468"/>
      <c r="AS38" s="468"/>
      <c r="AT38" s="468"/>
      <c r="AU38" s="625">
        <v>36722</v>
      </c>
      <c r="AV38" s="468"/>
      <c r="AW38" s="468"/>
      <c r="AX38" s="468"/>
      <c r="AY38" s="468"/>
      <c r="AZ38" s="626">
        <v>26.4</v>
      </c>
      <c r="BA38" s="463"/>
      <c r="BB38" s="463"/>
      <c r="BC38" s="467"/>
      <c r="BD38" s="467"/>
      <c r="BE38" s="467"/>
      <c r="BF38" s="467"/>
      <c r="BG38" s="467"/>
      <c r="BH38" s="467"/>
      <c r="BI38" s="467"/>
      <c r="BJ38" s="467"/>
      <c r="BK38" s="467"/>
      <c r="BL38" s="467"/>
      <c r="BM38" s="467"/>
      <c r="BN38" s="467"/>
      <c r="BO38" s="467"/>
      <c r="BP38" s="467"/>
      <c r="BQ38" s="467"/>
      <c r="BR38" s="464"/>
      <c r="BS38" s="464"/>
      <c r="BT38" s="464"/>
      <c r="BU38" s="464"/>
      <c r="BV38" s="464"/>
      <c r="BW38" s="464"/>
      <c r="BX38" s="464"/>
      <c r="BY38" s="464"/>
      <c r="BZ38" s="506"/>
    </row>
    <row r="39" spans="1:78">
      <c r="A39" s="2"/>
      <c r="B39" s="386"/>
      <c r="C39" s="386"/>
      <c r="D39" s="386"/>
      <c r="E39" s="386"/>
      <c r="F39" s="473"/>
      <c r="G39" s="473"/>
      <c r="H39" s="473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95"/>
      <c r="Z39" s="395"/>
      <c r="AA39" s="401"/>
      <c r="AB39" s="401"/>
      <c r="AC39" s="401"/>
      <c r="AD39" s="401"/>
      <c r="AE39" s="401"/>
      <c r="AF39" s="401"/>
      <c r="AG39" s="402"/>
      <c r="AH39" s="401"/>
      <c r="AI39" s="401"/>
      <c r="AJ39" s="401"/>
      <c r="AK39" s="401"/>
      <c r="AL39" s="403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3"/>
      <c r="BB39" s="23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17"/>
      <c r="BS39" s="17"/>
      <c r="BT39" s="17"/>
      <c r="BU39" s="17"/>
      <c r="BV39" s="17"/>
      <c r="BW39" s="17"/>
      <c r="BX39" s="17"/>
      <c r="BY39" s="17"/>
    </row>
    <row r="40" spans="1:78" s="5" customFormat="1">
      <c r="A40" s="734" t="s">
        <v>44</v>
      </c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5"/>
      <c r="P40" s="735"/>
      <c r="Q40" s="735"/>
      <c r="R40" s="735"/>
      <c r="S40" s="735"/>
      <c r="T40" s="735"/>
      <c r="U40" s="735"/>
      <c r="V40" s="735"/>
      <c r="W40" s="735"/>
      <c r="X40" s="735"/>
      <c r="Y40" s="735"/>
      <c r="Z40" s="735"/>
      <c r="AA40" s="735"/>
      <c r="AB40" s="735"/>
      <c r="AC40" s="735"/>
      <c r="AD40" s="735"/>
      <c r="AE40" s="735"/>
      <c r="AF40" s="735"/>
      <c r="AG40" s="735"/>
      <c r="AH40" s="735"/>
      <c r="AI40" s="735"/>
      <c r="AJ40" s="735"/>
      <c r="AK40" s="735"/>
      <c r="AL40" s="735"/>
      <c r="AM40" s="735"/>
      <c r="AN40" s="735"/>
      <c r="AO40" s="735"/>
      <c r="AP40" s="735"/>
      <c r="AQ40" s="735"/>
      <c r="AR40" s="735"/>
      <c r="AS40" s="735"/>
      <c r="AT40" s="735"/>
      <c r="AU40" s="735"/>
      <c r="AV40" s="735"/>
      <c r="AW40" s="735"/>
      <c r="AX40" s="735"/>
      <c r="AY40" s="735"/>
      <c r="AZ40" s="735"/>
      <c r="BA40" s="735"/>
      <c r="BB40" s="735"/>
      <c r="BC40" s="735"/>
      <c r="BD40" s="735"/>
      <c r="BE40" s="735"/>
      <c r="BF40" s="735"/>
      <c r="BG40" s="735"/>
      <c r="BH40" s="735"/>
      <c r="BI40" s="735"/>
      <c r="BJ40" s="735"/>
      <c r="BK40" s="735"/>
      <c r="BL40" s="735"/>
      <c r="BM40" s="735"/>
      <c r="BN40" s="735"/>
      <c r="BO40" s="735"/>
      <c r="BP40" s="735"/>
      <c r="BQ40" s="735"/>
      <c r="BR40" s="735"/>
      <c r="BS40" s="735"/>
      <c r="BT40" s="735"/>
      <c r="BU40" s="735"/>
      <c r="BV40" s="735"/>
      <c r="BW40" s="735"/>
      <c r="BX40" s="735"/>
      <c r="BY40" s="736"/>
    </row>
    <row r="41" spans="1:78">
      <c r="A41" s="2">
        <f>'EGAT Data'!B114</f>
        <v>110</v>
      </c>
      <c r="B41" s="386" t="str">
        <f>'EGAT Data'!C114</f>
        <v>โรงไฟฟ้าดีเซลแม่ฮ่องสอน เครื่องที่ 2</v>
      </c>
      <c r="C41" s="386" t="str">
        <f>'EGAT Data'!D114</f>
        <v>MH-D2</v>
      </c>
      <c r="D41" s="386">
        <f>'EGAT Data'!L114</f>
        <v>2536</v>
      </c>
      <c r="E41" s="386" t="str">
        <f>'EGAT Data'!M114</f>
        <v>-</v>
      </c>
      <c r="F41" s="473">
        <f>'EGAT Data'!H114</f>
        <v>1</v>
      </c>
      <c r="G41" s="473"/>
      <c r="H41" s="473"/>
      <c r="I41" s="386">
        <v>0</v>
      </c>
      <c r="J41" s="386">
        <v>0</v>
      </c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433"/>
      <c r="V41" s="433"/>
      <c r="W41" s="433"/>
      <c r="X41" s="433"/>
      <c r="Y41" s="395"/>
      <c r="Z41" s="395"/>
      <c r="AA41" s="401"/>
      <c r="AB41" s="401"/>
      <c r="AC41" s="401"/>
      <c r="AD41" s="401"/>
      <c r="AE41" s="401"/>
      <c r="AF41" s="401"/>
      <c r="AG41" s="402"/>
      <c r="AH41" s="401"/>
      <c r="AI41" s="401"/>
      <c r="AJ41" s="401"/>
      <c r="AK41" s="401"/>
      <c r="AL41" s="403"/>
      <c r="AM41" s="433"/>
      <c r="AN41" s="26"/>
      <c r="AO41" s="26"/>
      <c r="AP41" s="26"/>
      <c r="AQ41" s="26"/>
      <c r="AR41" s="26"/>
      <c r="AS41" s="26"/>
      <c r="AT41" s="26"/>
      <c r="AU41" s="625">
        <v>36722</v>
      </c>
      <c r="AV41" s="26"/>
      <c r="AW41" s="26"/>
      <c r="AX41" s="26"/>
      <c r="AY41" s="26"/>
      <c r="AZ41" s="626">
        <v>26.4</v>
      </c>
      <c r="BA41" s="23"/>
      <c r="BB41" s="23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17"/>
      <c r="BS41" s="17"/>
      <c r="BT41" s="17"/>
      <c r="BU41" s="17"/>
      <c r="BV41" s="17"/>
      <c r="BW41" s="17"/>
      <c r="BX41" s="17"/>
      <c r="BY41" s="17"/>
    </row>
    <row r="42" spans="1:78">
      <c r="A42" s="2">
        <f>'EGAT Data'!B115</f>
        <v>111</v>
      </c>
      <c r="B42" s="386" t="str">
        <f>'EGAT Data'!C115</f>
        <v>โรงไฟฟ้าดีเซลแม่ฮ่องสอน เครื่องที่ 3</v>
      </c>
      <c r="C42" s="386" t="str">
        <f>'EGAT Data'!D115</f>
        <v>MH-D3</v>
      </c>
      <c r="D42" s="386">
        <f>'EGAT Data'!L115</f>
        <v>2536</v>
      </c>
      <c r="E42" s="386" t="str">
        <f>'EGAT Data'!M115</f>
        <v>-</v>
      </c>
      <c r="F42" s="473">
        <f>'EGAT Data'!H115</f>
        <v>1</v>
      </c>
      <c r="G42" s="473"/>
      <c r="H42" s="473"/>
      <c r="I42" s="386">
        <v>0</v>
      </c>
      <c r="J42" s="386">
        <v>0</v>
      </c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433"/>
      <c r="V42" s="433"/>
      <c r="W42" s="433"/>
      <c r="X42" s="433"/>
      <c r="Y42" s="395"/>
      <c r="Z42" s="395"/>
      <c r="AA42" s="401"/>
      <c r="AB42" s="401"/>
      <c r="AC42" s="401"/>
      <c r="AD42" s="401"/>
      <c r="AE42" s="401"/>
      <c r="AF42" s="401"/>
      <c r="AG42" s="402"/>
      <c r="AH42" s="401"/>
      <c r="AI42" s="401"/>
      <c r="AJ42" s="401"/>
      <c r="AK42" s="401"/>
      <c r="AL42" s="403"/>
      <c r="AM42" s="433"/>
      <c r="AN42" s="26"/>
      <c r="AO42" s="26"/>
      <c r="AP42" s="26"/>
      <c r="AQ42" s="26"/>
      <c r="AR42" s="26"/>
      <c r="AS42" s="26"/>
      <c r="AT42" s="26"/>
      <c r="AU42" s="625">
        <v>36722</v>
      </c>
      <c r="AV42" s="26"/>
      <c r="AW42" s="26"/>
      <c r="AX42" s="26"/>
      <c r="AY42" s="26"/>
      <c r="AZ42" s="626">
        <v>26.4</v>
      </c>
      <c r="BA42" s="23"/>
      <c r="BB42" s="23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17"/>
      <c r="BS42" s="17"/>
      <c r="BT42" s="17"/>
      <c r="BU42" s="17"/>
      <c r="BV42" s="17"/>
      <c r="BW42" s="17"/>
      <c r="BX42" s="17"/>
      <c r="BY42" s="17"/>
    </row>
    <row r="43" spans="1:78">
      <c r="A43" s="2">
        <f>'EGAT Data'!B116</f>
        <v>112</v>
      </c>
      <c r="B43" s="386" t="str">
        <f>'EGAT Data'!C116</f>
        <v>โรงไฟฟ้าดีเซลแม่ฮ่องสอน เครื่องที่ 4</v>
      </c>
      <c r="C43" s="386" t="str">
        <f>'EGAT Data'!D116</f>
        <v>MH-D4</v>
      </c>
      <c r="D43" s="386">
        <f>'EGAT Data'!L116</f>
        <v>2536</v>
      </c>
      <c r="E43" s="386" t="str">
        <f>'EGAT Data'!M116</f>
        <v>-</v>
      </c>
      <c r="F43" s="473">
        <f>'EGAT Data'!H116</f>
        <v>0.8</v>
      </c>
      <c r="G43" s="473"/>
      <c r="H43" s="473"/>
      <c r="I43" s="386">
        <v>0</v>
      </c>
      <c r="J43" s="386">
        <v>0</v>
      </c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433"/>
      <c r="V43" s="433"/>
      <c r="W43" s="433"/>
      <c r="X43" s="433"/>
      <c r="Y43" s="395"/>
      <c r="Z43" s="395"/>
      <c r="AA43" s="401"/>
      <c r="AB43" s="401"/>
      <c r="AC43" s="401"/>
      <c r="AD43" s="401"/>
      <c r="AE43" s="401"/>
      <c r="AF43" s="401"/>
      <c r="AG43" s="402"/>
      <c r="AH43" s="401"/>
      <c r="AI43" s="401"/>
      <c r="AJ43" s="401"/>
      <c r="AK43" s="401"/>
      <c r="AL43" s="403"/>
      <c r="AM43" s="433"/>
      <c r="AN43" s="26"/>
      <c r="AO43" s="26"/>
      <c r="AP43" s="26"/>
      <c r="AQ43" s="26"/>
      <c r="AR43" s="26"/>
      <c r="AS43" s="26"/>
      <c r="AT43" s="26"/>
      <c r="AU43" s="625">
        <v>36722</v>
      </c>
      <c r="AV43" s="26"/>
      <c r="AW43" s="26"/>
      <c r="AX43" s="26"/>
      <c r="AY43" s="26"/>
      <c r="AZ43" s="626">
        <v>26.4</v>
      </c>
      <c r="BA43" s="23"/>
      <c r="BB43" s="23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17"/>
      <c r="BS43" s="17"/>
      <c r="BT43" s="17"/>
      <c r="BU43" s="17"/>
      <c r="BV43" s="17"/>
      <c r="BW43" s="17"/>
      <c r="BX43" s="17"/>
      <c r="BY43" s="17"/>
    </row>
    <row r="44" spans="1:78">
      <c r="A44" s="2">
        <f>'EGAT Data'!B117</f>
        <v>113</v>
      </c>
      <c r="B44" s="386" t="str">
        <f>'EGAT Data'!C117</f>
        <v>โรงไฟฟ้าดีเซลแม่ฮ่องสอน เครื่องที่ 5</v>
      </c>
      <c r="C44" s="386" t="str">
        <f>'EGAT Data'!D117</f>
        <v>MH-D5</v>
      </c>
      <c r="D44" s="386">
        <f>'EGAT Data'!L117</f>
        <v>2536</v>
      </c>
      <c r="E44" s="386" t="str">
        <f>'EGAT Data'!M117</f>
        <v>-</v>
      </c>
      <c r="F44" s="473">
        <f>'EGAT Data'!H117</f>
        <v>0.8</v>
      </c>
      <c r="G44" s="473"/>
      <c r="H44" s="473"/>
      <c r="I44" s="386">
        <v>0</v>
      </c>
      <c r="J44" s="386">
        <v>0</v>
      </c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433"/>
      <c r="V44" s="433"/>
      <c r="W44" s="433"/>
      <c r="X44" s="433"/>
      <c r="Y44" s="395"/>
      <c r="Z44" s="395"/>
      <c r="AA44" s="401"/>
      <c r="AB44" s="401"/>
      <c r="AC44" s="401"/>
      <c r="AD44" s="401"/>
      <c r="AE44" s="401"/>
      <c r="AF44" s="401"/>
      <c r="AG44" s="402"/>
      <c r="AH44" s="401"/>
      <c r="AI44" s="401"/>
      <c r="AJ44" s="401"/>
      <c r="AK44" s="401"/>
      <c r="AL44" s="403"/>
      <c r="AM44" s="433"/>
      <c r="AN44" s="26"/>
      <c r="AO44" s="26"/>
      <c r="AP44" s="26"/>
      <c r="AQ44" s="26"/>
      <c r="AR44" s="26"/>
      <c r="AS44" s="26"/>
      <c r="AT44" s="26"/>
      <c r="AU44" s="625">
        <v>36722</v>
      </c>
      <c r="AV44" s="26"/>
      <c r="AW44" s="26"/>
      <c r="AX44" s="26"/>
      <c r="AY44" s="26"/>
      <c r="AZ44" s="626">
        <v>26.4</v>
      </c>
      <c r="BA44" s="23"/>
      <c r="BB44" s="23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17"/>
      <c r="BS44" s="17"/>
      <c r="BT44" s="17"/>
      <c r="BU44" s="17"/>
      <c r="BV44" s="17"/>
      <c r="BW44" s="17"/>
      <c r="BX44" s="17"/>
      <c r="BY44" s="17"/>
    </row>
    <row r="45" spans="1:78">
      <c r="A45" s="2">
        <f>'EGAT Data'!B118</f>
        <v>114</v>
      </c>
      <c r="B45" s="386" t="str">
        <f>'EGAT Data'!C118</f>
        <v>โรงไฟฟ้าดีเซลแม่ฮ่องสอน เครื่องที่ 6</v>
      </c>
      <c r="C45" s="386" t="str">
        <f>'EGAT Data'!D118</f>
        <v>MH-D6</v>
      </c>
      <c r="D45" s="386">
        <f>'EGAT Data'!L118</f>
        <v>2536</v>
      </c>
      <c r="E45" s="386" t="str">
        <f>'EGAT Data'!M118</f>
        <v>-</v>
      </c>
      <c r="F45" s="473">
        <f>'EGAT Data'!H118</f>
        <v>0.8</v>
      </c>
      <c r="G45" s="473"/>
      <c r="H45" s="473"/>
      <c r="I45" s="386">
        <v>0</v>
      </c>
      <c r="J45" s="386">
        <v>0</v>
      </c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433"/>
      <c r="V45" s="433"/>
      <c r="W45" s="433"/>
      <c r="X45" s="433"/>
      <c r="Y45" s="395"/>
      <c r="Z45" s="395"/>
      <c r="AA45" s="401"/>
      <c r="AB45" s="401"/>
      <c r="AC45" s="401"/>
      <c r="AD45" s="401"/>
      <c r="AE45" s="401"/>
      <c r="AF45" s="401"/>
      <c r="AG45" s="402"/>
      <c r="AH45" s="401"/>
      <c r="AI45" s="401"/>
      <c r="AJ45" s="401"/>
      <c r="AK45" s="401"/>
      <c r="AL45" s="403"/>
      <c r="AM45" s="433"/>
      <c r="AN45" s="26"/>
      <c r="AO45" s="26"/>
      <c r="AP45" s="26"/>
      <c r="AQ45" s="26"/>
      <c r="AR45" s="26"/>
      <c r="AS45" s="26"/>
      <c r="AT45" s="26"/>
      <c r="AU45" s="625">
        <v>36722</v>
      </c>
      <c r="AV45" s="26"/>
      <c r="AW45" s="26"/>
      <c r="AX45" s="26"/>
      <c r="AY45" s="26"/>
      <c r="AZ45" s="626">
        <v>26.4</v>
      </c>
      <c r="BA45" s="23"/>
      <c r="BB45" s="23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17"/>
      <c r="BS45" s="17"/>
      <c r="BT45" s="17"/>
      <c r="BU45" s="17"/>
      <c r="BV45" s="17"/>
      <c r="BW45" s="17"/>
      <c r="BX45" s="17"/>
      <c r="BY45" s="17"/>
    </row>
    <row r="46" spans="1:78" s="472" customFormat="1">
      <c r="A46" s="502">
        <f>'EGAT Data'!B132</f>
        <v>128</v>
      </c>
      <c r="B46" s="460" t="str">
        <f>'EGAT Data'!C132</f>
        <v>โรงไฟฟ้าพลังความร้อนใต้พิภพฝาง เครื่องที่ 1</v>
      </c>
      <c r="C46" s="460" t="str">
        <f>'EGAT Data'!D132</f>
        <v>FA-U1</v>
      </c>
      <c r="D46" s="460" t="str">
        <f>'EGAT Data'!L132</f>
        <v>5 ธ.ค. 2532</v>
      </c>
      <c r="E46" s="460" t="str">
        <f>'EGAT Data'!M132</f>
        <v>-</v>
      </c>
      <c r="F46" s="503">
        <f>'EGAT Data'!H132</f>
        <v>0.3</v>
      </c>
      <c r="G46" s="503"/>
      <c r="H46" s="503"/>
      <c r="I46" s="460">
        <v>0</v>
      </c>
      <c r="J46" s="460">
        <v>0</v>
      </c>
      <c r="K46" s="460"/>
      <c r="L46" s="460"/>
      <c r="M46" s="460"/>
      <c r="N46" s="460"/>
      <c r="O46" s="460"/>
      <c r="P46" s="460"/>
      <c r="Q46" s="460"/>
      <c r="R46" s="460"/>
      <c r="S46" s="460"/>
      <c r="T46" s="460"/>
      <c r="U46" s="484"/>
      <c r="V46" s="484"/>
      <c r="W46" s="484"/>
      <c r="X46" s="484"/>
      <c r="Y46" s="462"/>
      <c r="Z46" s="462"/>
      <c r="AA46" s="487"/>
      <c r="AB46" s="487"/>
      <c r="AC46" s="487"/>
      <c r="AD46" s="487"/>
      <c r="AE46" s="487"/>
      <c r="AF46" s="487"/>
      <c r="AG46" s="504"/>
      <c r="AH46" s="487"/>
      <c r="AI46" s="487"/>
      <c r="AJ46" s="487"/>
      <c r="AK46" s="487"/>
      <c r="AL46" s="505"/>
      <c r="AM46" s="460"/>
      <c r="AN46" s="468"/>
      <c r="AO46" s="468"/>
      <c r="AP46" s="468"/>
      <c r="AQ46" s="468"/>
      <c r="AR46" s="484"/>
      <c r="AS46" s="468"/>
      <c r="AT46" s="468"/>
      <c r="AU46" s="468"/>
      <c r="AV46" s="468"/>
      <c r="AW46" s="468"/>
      <c r="AX46" s="468"/>
      <c r="AY46" s="468"/>
      <c r="AZ46" s="468"/>
      <c r="BA46" s="463"/>
      <c r="BB46" s="463"/>
      <c r="BC46" s="467"/>
      <c r="BD46" s="467"/>
      <c r="BE46" s="467"/>
      <c r="BF46" s="467"/>
      <c r="BG46" s="467"/>
      <c r="BH46" s="467"/>
      <c r="BI46" s="467"/>
      <c r="BJ46" s="467"/>
      <c r="BK46" s="467"/>
      <c r="BL46" s="467"/>
      <c r="BM46" s="467"/>
      <c r="BN46" s="467"/>
      <c r="BO46" s="467"/>
      <c r="BP46" s="467"/>
      <c r="BQ46" s="467"/>
      <c r="BR46" s="464"/>
      <c r="BS46" s="464"/>
      <c r="BT46" s="464"/>
      <c r="BU46" s="464"/>
      <c r="BV46" s="464"/>
      <c r="BW46" s="464"/>
      <c r="BX46" s="464"/>
      <c r="BY46" s="464"/>
      <c r="BZ46" s="506"/>
    </row>
    <row r="47" spans="1:78">
      <c r="A47" s="2"/>
      <c r="B47" s="386"/>
      <c r="C47" s="386"/>
      <c r="D47" s="386"/>
      <c r="E47" s="386"/>
      <c r="F47" s="473"/>
      <c r="G47" s="473"/>
      <c r="H47" s="473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395"/>
      <c r="Z47" s="395"/>
      <c r="AA47" s="401"/>
      <c r="AB47" s="401"/>
      <c r="AC47" s="401"/>
      <c r="AD47" s="401"/>
      <c r="AE47" s="401"/>
      <c r="AF47" s="401"/>
      <c r="AG47" s="402"/>
      <c r="AH47" s="401"/>
      <c r="AI47" s="401"/>
      <c r="AJ47" s="401"/>
      <c r="AK47" s="401"/>
      <c r="AL47" s="403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3"/>
      <c r="BB47" s="23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17"/>
      <c r="BS47" s="17"/>
      <c r="BT47" s="17"/>
      <c r="BU47" s="17"/>
      <c r="BV47" s="17"/>
      <c r="BW47" s="17"/>
      <c r="BX47" s="17"/>
      <c r="BY47" s="17"/>
    </row>
  </sheetData>
  <mergeCells count="49">
    <mergeCell ref="E1:E3"/>
    <mergeCell ref="A18:BY18"/>
    <mergeCell ref="W1:W3"/>
    <mergeCell ref="A9:BY9"/>
    <mergeCell ref="A40:BY40"/>
    <mergeCell ref="BN1:BN3"/>
    <mergeCell ref="BM1:BM3"/>
    <mergeCell ref="BC1:BL1"/>
    <mergeCell ref="BR1:BU1"/>
    <mergeCell ref="BR2:BS2"/>
    <mergeCell ref="BT2:BU2"/>
    <mergeCell ref="BV1:BY1"/>
    <mergeCell ref="BV2:BW2"/>
    <mergeCell ref="BX2:BY2"/>
    <mergeCell ref="BA1:BA3"/>
    <mergeCell ref="BB1:BB3"/>
    <mergeCell ref="F1:H1"/>
    <mergeCell ref="AT2:AY2"/>
    <mergeCell ref="I1:I3"/>
    <mergeCell ref="BO1:BO3"/>
    <mergeCell ref="A24:BY24"/>
    <mergeCell ref="A21:BY21"/>
    <mergeCell ref="Y1:Z1"/>
    <mergeCell ref="A1:A3"/>
    <mergeCell ref="D1:D3"/>
    <mergeCell ref="Y2:Y3"/>
    <mergeCell ref="Z2:Z3"/>
    <mergeCell ref="K1:O1"/>
    <mergeCell ref="L2:M2"/>
    <mergeCell ref="K2:K3"/>
    <mergeCell ref="N2:O2"/>
    <mergeCell ref="V1:V3"/>
    <mergeCell ref="P1:U1"/>
    <mergeCell ref="AM1:AZ1"/>
    <mergeCell ref="A12:BY12"/>
    <mergeCell ref="B1:B3"/>
    <mergeCell ref="C1:C3"/>
    <mergeCell ref="A4:BY4"/>
    <mergeCell ref="F2:F3"/>
    <mergeCell ref="J1:J3"/>
    <mergeCell ref="H2:H3"/>
    <mergeCell ref="X1:X3"/>
    <mergeCell ref="U2:U3"/>
    <mergeCell ref="G2:G3"/>
    <mergeCell ref="BP1:BP3"/>
    <mergeCell ref="BQ1:BQ3"/>
    <mergeCell ref="AA1:AF1"/>
    <mergeCell ref="AG1:AL1"/>
    <mergeCell ref="AM2:AS2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AE31-2B7D-4440-988F-74DE28E191CF}">
  <dimension ref="A1:BN36"/>
  <sheetViews>
    <sheetView zoomScale="120" zoomScaleNormal="120" workbookViewId="0">
      <pane ySplit="5" topLeftCell="A18" activePane="bottomLeft" state="frozen"/>
      <selection pane="bottomLeft" activeCell="G22" sqref="G22"/>
    </sheetView>
  </sheetViews>
  <sheetFormatPr baseColWidth="10" defaultColWidth="8.83203125" defaultRowHeight="15"/>
  <cols>
    <col min="1" max="1" width="10.1640625" style="387" customWidth="1"/>
    <col min="2" max="2" width="41.83203125" style="411" customWidth="1"/>
    <col min="3" max="7" width="14.6640625" style="394" customWidth="1"/>
    <col min="8" max="8" width="17.1640625" style="394" customWidth="1"/>
    <col min="9" max="13" width="8.5" style="387" customWidth="1"/>
    <col min="14" max="14" width="22.83203125" style="394" customWidth="1"/>
    <col min="15" max="15" width="10" style="394" customWidth="1"/>
    <col min="16" max="16" width="12" style="394" customWidth="1"/>
    <col min="17" max="17" width="8.6640625" style="394"/>
    <col min="18" max="21" width="24" style="394" customWidth="1"/>
    <col min="22" max="22" width="29" style="404" customWidth="1"/>
    <col min="23" max="23" width="8.6640625" style="404"/>
    <col min="24" max="28" width="8.6640625" style="21"/>
    <col min="29" max="29" width="26" style="21" customWidth="1"/>
    <col min="30" max="30" width="8.6640625" style="420"/>
    <col min="31" max="34" width="8.6640625" style="21"/>
    <col min="35" max="35" width="24.83203125" style="421" customWidth="1"/>
    <col min="36" max="36" width="16.5" style="18" customWidth="1"/>
    <col min="37" max="37" width="12.33203125" style="18" customWidth="1"/>
    <col min="38" max="38" width="8.6640625" style="18"/>
    <col min="39" max="39" width="14.83203125" style="33" customWidth="1"/>
    <col min="40" max="40" width="13.5" style="33" customWidth="1"/>
    <col min="41" max="41" width="15.33203125" style="33" customWidth="1"/>
    <col min="42" max="43" width="16.5" style="423" customWidth="1"/>
    <col min="44" max="53" width="7.5" style="21" bestFit="1" customWidth="1"/>
    <col min="54" max="54" width="16.5" style="35" customWidth="1"/>
    <col min="55" max="55" width="20.83203125" style="35" customWidth="1"/>
    <col min="56" max="56" width="14.5" style="35" customWidth="1"/>
    <col min="57" max="57" width="13.83203125" style="35" customWidth="1"/>
    <col min="58" max="58" width="24.33203125" style="35" customWidth="1"/>
    <col min="59" max="66" width="10.5" style="425" customWidth="1"/>
  </cols>
  <sheetData>
    <row r="1" spans="1:66" s="8" customFormat="1" ht="14.5" customHeight="1">
      <c r="A1" s="737" t="s">
        <v>0</v>
      </c>
      <c r="B1" s="781" t="s">
        <v>1</v>
      </c>
      <c r="C1" s="781" t="s">
        <v>2</v>
      </c>
      <c r="D1" s="781" t="s">
        <v>166</v>
      </c>
      <c r="E1" s="781" t="s">
        <v>788</v>
      </c>
      <c r="F1" s="784" t="s">
        <v>58</v>
      </c>
      <c r="G1" s="784" t="s">
        <v>794</v>
      </c>
      <c r="H1" s="784" t="s">
        <v>60</v>
      </c>
      <c r="I1" s="759" t="s">
        <v>28</v>
      </c>
      <c r="J1" s="760"/>
      <c r="K1" s="760"/>
      <c r="L1" s="760"/>
      <c r="M1" s="761"/>
      <c r="N1" s="774" t="s">
        <v>8</v>
      </c>
      <c r="O1" s="775"/>
      <c r="P1" s="775"/>
      <c r="Q1" s="775"/>
      <c r="R1" s="776"/>
      <c r="S1" s="780" t="s">
        <v>170</v>
      </c>
      <c r="T1" s="780" t="s">
        <v>171</v>
      </c>
      <c r="U1" s="780" t="s">
        <v>172</v>
      </c>
      <c r="V1" s="749" t="s">
        <v>13</v>
      </c>
      <c r="W1" s="750"/>
      <c r="X1" s="777" t="s">
        <v>20</v>
      </c>
      <c r="Y1" s="778"/>
      <c r="Z1" s="778"/>
      <c r="AA1" s="778"/>
      <c r="AB1" s="778"/>
      <c r="AC1" s="779"/>
      <c r="AD1" s="777" t="s">
        <v>21</v>
      </c>
      <c r="AE1" s="778"/>
      <c r="AF1" s="778"/>
      <c r="AG1" s="778"/>
      <c r="AH1" s="778"/>
      <c r="AI1" s="779"/>
      <c r="AJ1" s="769" t="s">
        <v>35</v>
      </c>
      <c r="AK1" s="773"/>
      <c r="AL1" s="773"/>
      <c r="AM1" s="773"/>
      <c r="AN1" s="773"/>
      <c r="AO1" s="770"/>
      <c r="AP1" s="766" t="s">
        <v>47</v>
      </c>
      <c r="AQ1" s="766" t="s">
        <v>51</v>
      </c>
      <c r="AR1" s="762" t="s">
        <v>70</v>
      </c>
      <c r="AS1" s="763"/>
      <c r="AT1" s="763"/>
      <c r="AU1" s="763"/>
      <c r="AV1" s="763"/>
      <c r="AW1" s="763"/>
      <c r="AX1" s="763"/>
      <c r="AY1" s="763"/>
      <c r="AZ1" s="763"/>
      <c r="BA1" s="764"/>
      <c r="BB1" s="746" t="s">
        <v>69</v>
      </c>
      <c r="BC1" s="746" t="s">
        <v>68</v>
      </c>
      <c r="BD1" s="746" t="s">
        <v>48</v>
      </c>
      <c r="BE1" s="746" t="s">
        <v>36</v>
      </c>
      <c r="BF1" s="746" t="s">
        <v>37</v>
      </c>
      <c r="BG1" s="765" t="s">
        <v>53</v>
      </c>
      <c r="BH1" s="765"/>
      <c r="BI1" s="765"/>
      <c r="BJ1" s="765"/>
      <c r="BK1" s="765" t="s">
        <v>59</v>
      </c>
      <c r="BL1" s="765"/>
      <c r="BM1" s="765"/>
      <c r="BN1" s="765"/>
    </row>
    <row r="2" spans="1:66" s="8" customFormat="1">
      <c r="A2" s="738"/>
      <c r="B2" s="782"/>
      <c r="C2" s="782"/>
      <c r="D2" s="782"/>
      <c r="E2" s="782"/>
      <c r="F2" s="785"/>
      <c r="G2" s="785"/>
      <c r="H2" s="785"/>
      <c r="I2" s="737" t="s">
        <v>3</v>
      </c>
      <c r="J2" s="759" t="s">
        <v>4</v>
      </c>
      <c r="K2" s="761"/>
      <c r="L2" s="759" t="s">
        <v>5</v>
      </c>
      <c r="M2" s="761"/>
      <c r="N2" s="388">
        <v>1</v>
      </c>
      <c r="O2" s="389">
        <v>2</v>
      </c>
      <c r="P2" s="389">
        <v>3</v>
      </c>
      <c r="Q2" s="389">
        <v>4</v>
      </c>
      <c r="R2" s="389">
        <v>5</v>
      </c>
      <c r="S2" s="780"/>
      <c r="T2" s="780"/>
      <c r="U2" s="780"/>
      <c r="V2" s="771" t="s">
        <v>10</v>
      </c>
      <c r="W2" s="771" t="s">
        <v>11</v>
      </c>
      <c r="X2" s="43" t="s">
        <v>14</v>
      </c>
      <c r="Y2" s="43" t="s">
        <v>15</v>
      </c>
      <c r="Z2" s="43" t="s">
        <v>16</v>
      </c>
      <c r="AA2" s="43" t="s">
        <v>17</v>
      </c>
      <c r="AB2" s="43" t="s">
        <v>18</v>
      </c>
      <c r="AC2" s="416" t="s">
        <v>789</v>
      </c>
      <c r="AD2" s="417" t="s">
        <v>14</v>
      </c>
      <c r="AE2" s="43" t="s">
        <v>15</v>
      </c>
      <c r="AF2" s="43" t="s">
        <v>16</v>
      </c>
      <c r="AG2" s="43" t="s">
        <v>17</v>
      </c>
      <c r="AH2" s="43" t="s">
        <v>18</v>
      </c>
      <c r="AI2" s="416" t="s">
        <v>789</v>
      </c>
      <c r="AJ2" s="769" t="s">
        <v>27</v>
      </c>
      <c r="AK2" s="773"/>
      <c r="AL2" s="773"/>
      <c r="AM2" s="769" t="s">
        <v>30</v>
      </c>
      <c r="AN2" s="770"/>
      <c r="AO2" s="42" t="s">
        <v>33</v>
      </c>
      <c r="AP2" s="767"/>
      <c r="AQ2" s="767"/>
      <c r="AR2" s="599">
        <v>2019</v>
      </c>
      <c r="AS2" s="599">
        <v>2020</v>
      </c>
      <c r="AT2" s="599">
        <v>2021</v>
      </c>
      <c r="AU2" s="599">
        <v>2022</v>
      </c>
      <c r="AV2" s="599">
        <v>2023</v>
      </c>
      <c r="AW2" s="599">
        <v>2024</v>
      </c>
      <c r="AX2" s="599">
        <v>2025</v>
      </c>
      <c r="AY2" s="599">
        <v>2026</v>
      </c>
      <c r="AZ2" s="599">
        <v>2027</v>
      </c>
      <c r="BA2" s="599">
        <v>2028</v>
      </c>
      <c r="BB2" s="747"/>
      <c r="BC2" s="747"/>
      <c r="BD2" s="747"/>
      <c r="BE2" s="747"/>
      <c r="BF2" s="747"/>
      <c r="BG2" s="769" t="s">
        <v>54</v>
      </c>
      <c r="BH2" s="770"/>
      <c r="BI2" s="765" t="s">
        <v>57</v>
      </c>
      <c r="BJ2" s="765"/>
      <c r="BK2" s="765" t="s">
        <v>54</v>
      </c>
      <c r="BL2" s="765"/>
      <c r="BM2" s="765" t="s">
        <v>57</v>
      </c>
      <c r="BN2" s="765"/>
    </row>
    <row r="3" spans="1:66" s="8" customFormat="1" ht="16">
      <c r="A3" s="739"/>
      <c r="B3" s="783"/>
      <c r="C3" s="783"/>
      <c r="D3" s="783"/>
      <c r="E3" s="783"/>
      <c r="F3" s="786"/>
      <c r="G3" s="786"/>
      <c r="H3" s="786"/>
      <c r="I3" s="739"/>
      <c r="J3" s="429" t="s">
        <v>6</v>
      </c>
      <c r="K3" s="429" t="s">
        <v>7</v>
      </c>
      <c r="L3" s="429" t="s">
        <v>6</v>
      </c>
      <c r="M3" s="429" t="s">
        <v>7</v>
      </c>
      <c r="N3" s="390" t="s">
        <v>9</v>
      </c>
      <c r="O3" s="391"/>
      <c r="P3" s="391" t="s">
        <v>29</v>
      </c>
      <c r="Q3" s="391"/>
      <c r="R3" s="391" t="s">
        <v>786</v>
      </c>
      <c r="S3" s="780"/>
      <c r="T3" s="780"/>
      <c r="U3" s="780"/>
      <c r="V3" s="772"/>
      <c r="W3" s="772"/>
      <c r="X3" s="43" t="s">
        <v>19</v>
      </c>
      <c r="Y3" s="43" t="s">
        <v>19</v>
      </c>
      <c r="Z3" s="43" t="s">
        <v>19</v>
      </c>
      <c r="AA3" s="43" t="s">
        <v>19</v>
      </c>
      <c r="AB3" s="43" t="s">
        <v>19</v>
      </c>
      <c r="AC3" s="416" t="s">
        <v>790</v>
      </c>
      <c r="AD3" s="417" t="s">
        <v>19</v>
      </c>
      <c r="AE3" s="43" t="s">
        <v>19</v>
      </c>
      <c r="AF3" s="43" t="s">
        <v>19</v>
      </c>
      <c r="AG3" s="43" t="s">
        <v>19</v>
      </c>
      <c r="AH3" s="43" t="s">
        <v>19</v>
      </c>
      <c r="AI3" s="416" t="s">
        <v>790</v>
      </c>
      <c r="AJ3" s="42" t="s">
        <v>45</v>
      </c>
      <c r="AK3" s="42" t="s">
        <v>46</v>
      </c>
      <c r="AL3" s="42" t="s">
        <v>50</v>
      </c>
      <c r="AM3" s="42" t="s">
        <v>31</v>
      </c>
      <c r="AN3" s="42" t="s">
        <v>32</v>
      </c>
      <c r="AO3" s="42" t="s">
        <v>34</v>
      </c>
      <c r="AP3" s="768"/>
      <c r="AQ3" s="768"/>
      <c r="AR3" s="600" t="s">
        <v>73</v>
      </c>
      <c r="AS3" s="600" t="s">
        <v>73</v>
      </c>
      <c r="AT3" s="600" t="s">
        <v>73</v>
      </c>
      <c r="AU3" s="600" t="s">
        <v>73</v>
      </c>
      <c r="AV3" s="600" t="s">
        <v>73</v>
      </c>
      <c r="AW3" s="600" t="s">
        <v>73</v>
      </c>
      <c r="AX3" s="600" t="s">
        <v>73</v>
      </c>
      <c r="AY3" s="600" t="s">
        <v>73</v>
      </c>
      <c r="AZ3" s="600" t="s">
        <v>73</v>
      </c>
      <c r="BA3" s="600" t="s">
        <v>73</v>
      </c>
      <c r="BB3" s="748"/>
      <c r="BC3" s="748"/>
      <c r="BD3" s="748"/>
      <c r="BE3" s="748"/>
      <c r="BF3" s="748"/>
      <c r="BG3" s="601" t="s">
        <v>55</v>
      </c>
      <c r="BH3" s="601" t="s">
        <v>56</v>
      </c>
      <c r="BI3" s="601" t="s">
        <v>55</v>
      </c>
      <c r="BJ3" s="42" t="s">
        <v>56</v>
      </c>
      <c r="BK3" s="42" t="s">
        <v>55</v>
      </c>
      <c r="BL3" s="42" t="s">
        <v>56</v>
      </c>
      <c r="BM3" s="42" t="s">
        <v>55</v>
      </c>
      <c r="BN3" s="42" t="s">
        <v>56</v>
      </c>
    </row>
    <row r="4" spans="1:66">
      <c r="A4" s="734" t="s">
        <v>38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5"/>
      <c r="Y4" s="735"/>
      <c r="Z4" s="735"/>
      <c r="AA4" s="735"/>
      <c r="AB4" s="735"/>
      <c r="AC4" s="735"/>
      <c r="AD4" s="735"/>
      <c r="AE4" s="735"/>
      <c r="AF4" s="735"/>
      <c r="AG4" s="735"/>
      <c r="AH4" s="735"/>
      <c r="AI4" s="735"/>
      <c r="AJ4" s="735"/>
      <c r="AK4" s="735"/>
      <c r="AL4" s="735"/>
      <c r="AM4" s="735"/>
      <c r="AN4" s="735"/>
      <c r="AO4" s="735"/>
      <c r="AP4" s="735"/>
      <c r="AQ4" s="735"/>
      <c r="AR4" s="735"/>
      <c r="AS4" s="735"/>
      <c r="AT4" s="735"/>
      <c r="AU4" s="735"/>
      <c r="AV4" s="735"/>
      <c r="AW4" s="735"/>
      <c r="AX4" s="735"/>
      <c r="AY4" s="735"/>
      <c r="AZ4" s="735"/>
      <c r="BA4" s="735"/>
      <c r="BB4" s="735"/>
      <c r="BC4" s="735"/>
      <c r="BD4" s="735"/>
      <c r="BE4" s="735"/>
      <c r="BF4" s="735"/>
      <c r="BG4" s="735"/>
      <c r="BH4" s="735"/>
      <c r="BI4" s="735"/>
      <c r="BJ4" s="735"/>
      <c r="BK4" s="735"/>
      <c r="BL4" s="735"/>
      <c r="BM4" s="735"/>
      <c r="BN4" s="736"/>
    </row>
    <row r="5" spans="1:66">
      <c r="A5" s="386"/>
      <c r="B5" s="409"/>
      <c r="C5" s="392"/>
      <c r="D5" s="392"/>
      <c r="E5" s="392"/>
      <c r="F5" s="392"/>
      <c r="G5" s="392"/>
      <c r="H5" s="392"/>
      <c r="I5" s="386"/>
      <c r="J5" s="386"/>
      <c r="K5" s="386"/>
      <c r="L5" s="386"/>
      <c r="M5" s="386"/>
      <c r="N5" s="392"/>
      <c r="O5" s="392"/>
      <c r="P5" s="392"/>
      <c r="Q5" s="392"/>
      <c r="R5" s="392"/>
      <c r="S5" s="392"/>
      <c r="T5" s="392"/>
      <c r="U5" s="392"/>
      <c r="V5" s="401"/>
      <c r="W5" s="401"/>
      <c r="X5" s="20"/>
      <c r="Y5" s="20"/>
      <c r="Z5" s="20"/>
      <c r="AA5" s="20"/>
      <c r="AB5" s="20"/>
      <c r="AC5" s="20"/>
      <c r="AD5" s="418"/>
      <c r="AE5" s="20"/>
      <c r="AF5" s="20"/>
      <c r="AG5" s="20"/>
      <c r="AH5" s="20"/>
      <c r="AI5" s="419"/>
      <c r="AJ5" s="17"/>
      <c r="AK5" s="17"/>
      <c r="AL5" s="17"/>
      <c r="AM5" s="32"/>
      <c r="AN5" s="32"/>
      <c r="AO5" s="32"/>
      <c r="AP5" s="422"/>
      <c r="AQ5" s="422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34"/>
      <c r="BC5" s="34"/>
      <c r="BD5" s="34"/>
      <c r="BE5" s="34"/>
      <c r="BF5" s="34"/>
      <c r="BG5" s="424"/>
      <c r="BH5" s="424"/>
      <c r="BI5" s="424"/>
      <c r="BJ5" s="424"/>
      <c r="BK5" s="424"/>
      <c r="BL5" s="424"/>
      <c r="BM5" s="424"/>
      <c r="BN5" s="424"/>
    </row>
    <row r="6" spans="1:66">
      <c r="A6" s="386"/>
      <c r="B6" s="409"/>
      <c r="C6" s="392"/>
      <c r="D6" s="392"/>
      <c r="E6" s="392"/>
      <c r="F6" s="392"/>
      <c r="G6" s="392"/>
      <c r="H6" s="392"/>
      <c r="I6" s="386"/>
      <c r="J6" s="386"/>
      <c r="K6" s="386"/>
      <c r="L6" s="386"/>
      <c r="M6" s="386"/>
      <c r="N6" s="392"/>
      <c r="O6" s="392"/>
      <c r="P6" s="392"/>
      <c r="Q6" s="392"/>
      <c r="R6" s="392"/>
      <c r="S6" s="392"/>
      <c r="T6" s="392"/>
      <c r="U6" s="392"/>
      <c r="V6" s="401"/>
      <c r="W6" s="401"/>
      <c r="X6" s="20"/>
      <c r="Y6" s="20"/>
      <c r="Z6" s="20"/>
      <c r="AA6" s="20"/>
      <c r="AB6" s="20"/>
      <c r="AC6" s="20"/>
      <c r="AD6" s="418"/>
      <c r="AE6" s="20"/>
      <c r="AF6" s="20"/>
      <c r="AG6" s="20"/>
      <c r="AH6" s="20"/>
      <c r="AI6" s="419"/>
      <c r="AJ6" s="17"/>
      <c r="AK6" s="17"/>
      <c r="AL6" s="17"/>
      <c r="AM6" s="32"/>
      <c r="AN6" s="32"/>
      <c r="AO6" s="32"/>
      <c r="AP6" s="422"/>
      <c r="AQ6" s="422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34"/>
      <c r="BC6" s="34"/>
      <c r="BD6" s="34"/>
      <c r="BE6" s="34"/>
      <c r="BF6" s="34"/>
      <c r="BG6" s="424"/>
      <c r="BH6" s="424"/>
      <c r="BI6" s="424"/>
      <c r="BJ6" s="424"/>
      <c r="BK6" s="424"/>
      <c r="BL6" s="424"/>
      <c r="BM6" s="424"/>
      <c r="BN6" s="424"/>
    </row>
    <row r="7" spans="1:66">
      <c r="A7" s="734" t="s">
        <v>39</v>
      </c>
      <c r="B7" s="735"/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5"/>
      <c r="P7" s="735"/>
      <c r="Q7" s="735"/>
      <c r="R7" s="735"/>
      <c r="S7" s="735"/>
      <c r="T7" s="735"/>
      <c r="U7" s="735"/>
      <c r="V7" s="735"/>
      <c r="W7" s="735"/>
      <c r="X7" s="735"/>
      <c r="Y7" s="735"/>
      <c r="Z7" s="735"/>
      <c r="AA7" s="735"/>
      <c r="AB7" s="735"/>
      <c r="AC7" s="735"/>
      <c r="AD7" s="735"/>
      <c r="AE7" s="735"/>
      <c r="AF7" s="735"/>
      <c r="AG7" s="735"/>
      <c r="AH7" s="735"/>
      <c r="AI7" s="735"/>
      <c r="AJ7" s="735"/>
      <c r="AK7" s="735"/>
      <c r="AL7" s="735"/>
      <c r="AM7" s="735"/>
      <c r="AN7" s="735"/>
      <c r="AO7" s="735"/>
      <c r="AP7" s="735"/>
      <c r="AQ7" s="735"/>
      <c r="AR7" s="735"/>
      <c r="AS7" s="735"/>
      <c r="AT7" s="735"/>
      <c r="AU7" s="735"/>
      <c r="AV7" s="735"/>
      <c r="AW7" s="735"/>
      <c r="AX7" s="735"/>
      <c r="AY7" s="735"/>
      <c r="AZ7" s="735"/>
      <c r="BA7" s="735"/>
      <c r="BB7" s="735"/>
      <c r="BC7" s="735"/>
      <c r="BD7" s="735"/>
      <c r="BE7" s="735"/>
      <c r="BF7" s="735"/>
      <c r="BG7" s="735"/>
      <c r="BH7" s="735"/>
      <c r="BI7" s="735"/>
      <c r="BJ7" s="735"/>
      <c r="BK7" s="735"/>
      <c r="BL7" s="735"/>
      <c r="BM7" s="735"/>
      <c r="BN7" s="736"/>
    </row>
    <row r="8" spans="1:66">
      <c r="A8" s="386"/>
      <c r="B8" s="409"/>
      <c r="C8" s="392"/>
      <c r="D8" s="392"/>
      <c r="E8" s="392"/>
      <c r="F8" s="392"/>
      <c r="G8" s="392"/>
      <c r="H8" s="392"/>
      <c r="I8" s="386"/>
      <c r="J8" s="386"/>
      <c r="K8" s="386"/>
      <c r="L8" s="386"/>
      <c r="M8" s="386"/>
      <c r="N8" s="392"/>
      <c r="O8" s="392"/>
      <c r="P8" s="392"/>
      <c r="Q8" s="392"/>
      <c r="R8" s="392"/>
      <c r="S8" s="392"/>
      <c r="T8" s="392"/>
      <c r="U8" s="392"/>
      <c r="V8" s="401"/>
      <c r="W8" s="401"/>
      <c r="X8" s="20"/>
      <c r="Y8" s="20"/>
      <c r="Z8" s="20"/>
      <c r="AA8" s="20"/>
      <c r="AB8" s="20"/>
      <c r="AC8" s="20"/>
      <c r="AD8" s="418"/>
      <c r="AE8" s="20"/>
      <c r="AF8" s="20"/>
      <c r="AG8" s="20"/>
      <c r="AH8" s="20"/>
      <c r="AI8" s="419"/>
      <c r="AJ8" s="17"/>
      <c r="AK8" s="17"/>
      <c r="AL8" s="17"/>
      <c r="AM8" s="32"/>
      <c r="AN8" s="32"/>
      <c r="AO8" s="32"/>
      <c r="AP8" s="422"/>
      <c r="AQ8" s="422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34"/>
      <c r="BC8" s="34"/>
      <c r="BD8" s="34"/>
      <c r="BE8" s="34"/>
      <c r="BF8" s="34"/>
      <c r="BG8" s="424"/>
      <c r="BH8" s="424"/>
      <c r="BI8" s="424"/>
      <c r="BJ8" s="424"/>
      <c r="BK8" s="424"/>
      <c r="BL8" s="424"/>
      <c r="BM8" s="424"/>
      <c r="BN8" s="424"/>
    </row>
    <row r="9" spans="1:66">
      <c r="A9" s="386"/>
      <c r="B9" s="409"/>
      <c r="C9" s="392"/>
      <c r="D9" s="392"/>
      <c r="E9" s="392"/>
      <c r="F9" s="392"/>
      <c r="G9" s="392"/>
      <c r="H9" s="392"/>
      <c r="I9" s="386"/>
      <c r="J9" s="386"/>
      <c r="K9" s="386"/>
      <c r="L9" s="386"/>
      <c r="M9" s="386"/>
      <c r="N9" s="392"/>
      <c r="O9" s="392"/>
      <c r="P9" s="392"/>
      <c r="Q9" s="392"/>
      <c r="R9" s="392"/>
      <c r="S9" s="392"/>
      <c r="T9" s="392"/>
      <c r="U9" s="392"/>
      <c r="V9" s="401"/>
      <c r="W9" s="401"/>
      <c r="X9" s="20"/>
      <c r="Y9" s="20"/>
      <c r="Z9" s="20"/>
      <c r="AA9" s="20"/>
      <c r="AB9" s="20"/>
      <c r="AC9" s="20"/>
      <c r="AD9" s="418"/>
      <c r="AE9" s="20"/>
      <c r="AF9" s="20"/>
      <c r="AG9" s="20"/>
      <c r="AH9" s="20"/>
      <c r="AI9" s="419"/>
      <c r="AJ9" s="17"/>
      <c r="AK9" s="17"/>
      <c r="AL9" s="17"/>
      <c r="AM9" s="32"/>
      <c r="AN9" s="32"/>
      <c r="AO9" s="32"/>
      <c r="AP9" s="422"/>
      <c r="AQ9" s="422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34"/>
      <c r="BC9" s="34"/>
      <c r="BD9" s="34"/>
      <c r="BE9" s="34"/>
      <c r="BF9" s="34"/>
      <c r="BG9" s="424"/>
      <c r="BH9" s="424"/>
      <c r="BI9" s="424"/>
      <c r="BJ9" s="424"/>
      <c r="BK9" s="424"/>
      <c r="BL9" s="424"/>
      <c r="BM9" s="424"/>
      <c r="BN9" s="424"/>
    </row>
    <row r="10" spans="1:66">
      <c r="A10" s="734" t="s">
        <v>40</v>
      </c>
      <c r="B10" s="735"/>
      <c r="C10" s="735"/>
      <c r="D10" s="735"/>
      <c r="E10" s="735"/>
      <c r="F10" s="735"/>
      <c r="G10" s="735"/>
      <c r="H10" s="735"/>
      <c r="I10" s="735"/>
      <c r="J10" s="735"/>
      <c r="K10" s="735"/>
      <c r="L10" s="735"/>
      <c r="M10" s="735"/>
      <c r="N10" s="735"/>
      <c r="O10" s="735"/>
      <c r="P10" s="735"/>
      <c r="Q10" s="735"/>
      <c r="R10" s="735"/>
      <c r="S10" s="735"/>
      <c r="T10" s="735"/>
      <c r="U10" s="735"/>
      <c r="V10" s="735"/>
      <c r="W10" s="735"/>
      <c r="X10" s="735"/>
      <c r="Y10" s="735"/>
      <c r="Z10" s="735"/>
      <c r="AA10" s="735"/>
      <c r="AB10" s="735"/>
      <c r="AC10" s="735"/>
      <c r="AD10" s="735"/>
      <c r="AE10" s="735"/>
      <c r="AF10" s="735"/>
      <c r="AG10" s="735"/>
      <c r="AH10" s="735"/>
      <c r="AI10" s="735"/>
      <c r="AJ10" s="735"/>
      <c r="AK10" s="735"/>
      <c r="AL10" s="735"/>
      <c r="AM10" s="735"/>
      <c r="AN10" s="735"/>
      <c r="AO10" s="735"/>
      <c r="AP10" s="735"/>
      <c r="AQ10" s="735"/>
      <c r="AR10" s="735"/>
      <c r="AS10" s="735"/>
      <c r="AT10" s="735"/>
      <c r="AU10" s="735"/>
      <c r="AV10" s="735"/>
      <c r="AW10" s="735"/>
      <c r="AX10" s="735"/>
      <c r="AY10" s="735"/>
      <c r="AZ10" s="735"/>
      <c r="BA10" s="735"/>
      <c r="BB10" s="735"/>
      <c r="BC10" s="735"/>
      <c r="BD10" s="735"/>
      <c r="BE10" s="735"/>
      <c r="BF10" s="735"/>
      <c r="BG10" s="735"/>
      <c r="BH10" s="735"/>
      <c r="BI10" s="735"/>
      <c r="BJ10" s="735"/>
      <c r="BK10" s="735"/>
      <c r="BL10" s="735"/>
      <c r="BM10" s="735"/>
      <c r="BN10" s="736"/>
    </row>
    <row r="11" spans="1:66">
      <c r="A11" s="386"/>
      <c r="B11" s="409"/>
      <c r="C11" s="392"/>
      <c r="D11" s="392"/>
      <c r="E11" s="392"/>
      <c r="F11" s="392"/>
      <c r="G11" s="392"/>
      <c r="H11" s="392"/>
      <c r="I11" s="386"/>
      <c r="J11" s="386"/>
      <c r="K11" s="386"/>
      <c r="L11" s="386"/>
      <c r="M11" s="386"/>
      <c r="N11" s="392"/>
      <c r="O11" s="392"/>
      <c r="P11" s="392"/>
      <c r="Q11" s="392"/>
      <c r="R11" s="392"/>
      <c r="S11" s="392"/>
      <c r="T11" s="392"/>
      <c r="U11" s="392"/>
      <c r="V11" s="401"/>
      <c r="W11" s="401"/>
      <c r="X11" s="20"/>
      <c r="Y11" s="20"/>
      <c r="Z11" s="20"/>
      <c r="AA11" s="20"/>
      <c r="AB11" s="20"/>
      <c r="AC11" s="20"/>
      <c r="AD11" s="418"/>
      <c r="AE11" s="20"/>
      <c r="AF11" s="20"/>
      <c r="AG11" s="20"/>
      <c r="AH11" s="20"/>
      <c r="AI11" s="419"/>
      <c r="AJ11" s="17"/>
      <c r="AK11" s="17"/>
      <c r="AL11" s="17"/>
      <c r="AM11" s="32"/>
      <c r="AN11" s="32"/>
      <c r="AO11" s="32"/>
      <c r="AP11" s="422"/>
      <c r="AQ11" s="422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34"/>
      <c r="BC11" s="34"/>
      <c r="BD11" s="34"/>
      <c r="BE11" s="34"/>
      <c r="BF11" s="34"/>
      <c r="BG11" s="424"/>
      <c r="BH11" s="424"/>
      <c r="BI11" s="424"/>
      <c r="BJ11" s="424"/>
      <c r="BK11" s="424"/>
      <c r="BL11" s="424"/>
      <c r="BM11" s="424"/>
      <c r="BN11" s="424"/>
    </row>
    <row r="12" spans="1:66">
      <c r="A12" s="386"/>
      <c r="B12" s="409"/>
      <c r="C12" s="392"/>
      <c r="D12" s="392"/>
      <c r="E12" s="392"/>
      <c r="F12" s="392"/>
      <c r="G12" s="392"/>
      <c r="H12" s="392"/>
      <c r="I12" s="386"/>
      <c r="J12" s="386"/>
      <c r="K12" s="386"/>
      <c r="L12" s="386"/>
      <c r="M12" s="386"/>
      <c r="N12" s="392"/>
      <c r="O12" s="392"/>
      <c r="P12" s="392"/>
      <c r="Q12" s="392"/>
      <c r="R12" s="392"/>
      <c r="S12" s="392"/>
      <c r="T12" s="392"/>
      <c r="U12" s="392"/>
      <c r="V12" s="401"/>
      <c r="W12" s="401"/>
      <c r="X12" s="20"/>
      <c r="Y12" s="20"/>
      <c r="Z12" s="20"/>
      <c r="AA12" s="20"/>
      <c r="AB12" s="20"/>
      <c r="AC12" s="20"/>
      <c r="AD12" s="418"/>
      <c r="AE12" s="20"/>
      <c r="AF12" s="20"/>
      <c r="AG12" s="20"/>
      <c r="AH12" s="20"/>
      <c r="AI12" s="419"/>
      <c r="AJ12" s="17"/>
      <c r="AK12" s="17"/>
      <c r="AL12" s="17"/>
      <c r="AM12" s="32"/>
      <c r="AN12" s="32"/>
      <c r="AO12" s="32"/>
      <c r="AP12" s="422"/>
      <c r="AQ12" s="422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34"/>
      <c r="BC12" s="34"/>
      <c r="BD12" s="34"/>
      <c r="BE12" s="34"/>
      <c r="BF12" s="34"/>
      <c r="BG12" s="424"/>
      <c r="BH12" s="424"/>
      <c r="BI12" s="424"/>
      <c r="BJ12" s="424"/>
      <c r="BK12" s="424"/>
      <c r="BL12" s="424"/>
      <c r="BM12" s="424"/>
      <c r="BN12" s="424"/>
    </row>
    <row r="13" spans="1:66">
      <c r="A13" s="734" t="s">
        <v>41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35"/>
      <c r="O13" s="735"/>
      <c r="P13" s="735"/>
      <c r="Q13" s="735"/>
      <c r="R13" s="735"/>
      <c r="S13" s="735"/>
      <c r="T13" s="735"/>
      <c r="U13" s="735"/>
      <c r="V13" s="735"/>
      <c r="W13" s="735"/>
      <c r="X13" s="735"/>
      <c r="Y13" s="735"/>
      <c r="Z13" s="735"/>
      <c r="AA13" s="735"/>
      <c r="AB13" s="735"/>
      <c r="AC13" s="735"/>
      <c r="AD13" s="735"/>
      <c r="AE13" s="735"/>
      <c r="AF13" s="735"/>
      <c r="AG13" s="735"/>
      <c r="AH13" s="735"/>
      <c r="AI13" s="735"/>
      <c r="AJ13" s="735"/>
      <c r="AK13" s="735"/>
      <c r="AL13" s="735"/>
      <c r="AM13" s="735"/>
      <c r="AN13" s="735"/>
      <c r="AO13" s="735"/>
      <c r="AP13" s="735"/>
      <c r="AQ13" s="735"/>
      <c r="AR13" s="735"/>
      <c r="AS13" s="735"/>
      <c r="AT13" s="735"/>
      <c r="AU13" s="735"/>
      <c r="AV13" s="735"/>
      <c r="AW13" s="735"/>
      <c r="AX13" s="735"/>
      <c r="AY13" s="735"/>
      <c r="AZ13" s="735"/>
      <c r="BA13" s="735"/>
      <c r="BB13" s="735"/>
      <c r="BC13" s="735"/>
      <c r="BD13" s="735"/>
      <c r="BE13" s="735"/>
      <c r="BF13" s="735"/>
      <c r="BG13" s="735"/>
      <c r="BH13" s="735"/>
      <c r="BI13" s="735"/>
      <c r="BJ13" s="735"/>
      <c r="BK13" s="735"/>
      <c r="BL13" s="735"/>
      <c r="BM13" s="735"/>
      <c r="BN13" s="736"/>
    </row>
    <row r="14" spans="1:66">
      <c r="A14" s="386"/>
      <c r="B14" s="409"/>
      <c r="C14" s="392"/>
      <c r="D14" s="392"/>
      <c r="E14" s="392"/>
      <c r="F14" s="392"/>
      <c r="G14" s="392"/>
      <c r="H14" s="392"/>
      <c r="I14" s="386"/>
      <c r="J14" s="386"/>
      <c r="K14" s="386"/>
      <c r="L14" s="386"/>
      <c r="M14" s="386"/>
      <c r="N14" s="392"/>
      <c r="O14" s="392"/>
      <c r="P14" s="392"/>
      <c r="Q14" s="392"/>
      <c r="R14" s="392"/>
      <c r="S14" s="392"/>
      <c r="T14" s="392"/>
      <c r="U14" s="392"/>
      <c r="V14" s="401"/>
      <c r="W14" s="401"/>
      <c r="X14" s="20"/>
      <c r="Y14" s="20"/>
      <c r="Z14" s="20"/>
      <c r="AA14" s="20"/>
      <c r="AB14" s="20"/>
      <c r="AC14" s="20"/>
      <c r="AD14" s="418"/>
      <c r="AE14" s="20"/>
      <c r="AF14" s="20"/>
      <c r="AG14" s="20"/>
      <c r="AH14" s="20"/>
      <c r="AI14" s="419"/>
      <c r="AJ14" s="17"/>
      <c r="AK14" s="17"/>
      <c r="AL14" s="17"/>
      <c r="AM14" s="32"/>
      <c r="AN14" s="32"/>
      <c r="AO14" s="32"/>
      <c r="AP14" s="422"/>
      <c r="AQ14" s="422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34"/>
      <c r="BC14" s="34"/>
      <c r="BD14" s="34"/>
      <c r="BE14" s="34"/>
      <c r="BF14" s="34"/>
      <c r="BG14" s="424"/>
      <c r="BH14" s="424"/>
      <c r="BI14" s="424"/>
      <c r="BJ14" s="424"/>
      <c r="BK14" s="424"/>
      <c r="BL14" s="424"/>
      <c r="BM14" s="424"/>
      <c r="BN14" s="424"/>
    </row>
    <row r="15" spans="1:66">
      <c r="A15" s="386"/>
      <c r="B15" s="409"/>
      <c r="C15" s="392"/>
      <c r="D15" s="392"/>
      <c r="E15" s="392"/>
      <c r="F15" s="392"/>
      <c r="G15" s="392"/>
      <c r="H15" s="392"/>
      <c r="I15" s="386"/>
      <c r="J15" s="386"/>
      <c r="K15" s="386"/>
      <c r="L15" s="386"/>
      <c r="M15" s="386"/>
      <c r="N15" s="392"/>
      <c r="O15" s="392"/>
      <c r="P15" s="392"/>
      <c r="Q15" s="392"/>
      <c r="R15" s="392"/>
      <c r="S15" s="392"/>
      <c r="T15" s="392"/>
      <c r="U15" s="392"/>
      <c r="V15" s="401"/>
      <c r="W15" s="401"/>
      <c r="X15" s="20"/>
      <c r="Y15" s="20"/>
      <c r="Z15" s="20"/>
      <c r="AA15" s="20"/>
      <c r="AB15" s="20"/>
      <c r="AC15" s="20"/>
      <c r="AD15" s="418"/>
      <c r="AE15" s="20"/>
      <c r="AF15" s="20"/>
      <c r="AG15" s="20"/>
      <c r="AH15" s="20"/>
      <c r="AI15" s="419"/>
      <c r="AJ15" s="17"/>
      <c r="AK15" s="17"/>
      <c r="AL15" s="17"/>
      <c r="AM15" s="32"/>
      <c r="AN15" s="32"/>
      <c r="AO15" s="32"/>
      <c r="AP15" s="422"/>
      <c r="AQ15" s="422"/>
      <c r="AR15" s="631"/>
      <c r="AS15" s="631"/>
      <c r="AT15" s="631"/>
      <c r="AU15" s="631"/>
      <c r="AV15" s="631"/>
      <c r="AW15" s="631"/>
      <c r="AX15" s="631"/>
      <c r="AY15" s="631"/>
      <c r="AZ15" s="631"/>
      <c r="BA15" s="631"/>
      <c r="BB15" s="34"/>
      <c r="BC15" s="34"/>
      <c r="BD15" s="34"/>
      <c r="BE15" s="34"/>
      <c r="BF15" s="34"/>
      <c r="BG15" s="424"/>
      <c r="BH15" s="424"/>
      <c r="BI15" s="424"/>
      <c r="BJ15" s="424"/>
      <c r="BK15" s="424"/>
      <c r="BL15" s="424"/>
      <c r="BM15" s="424"/>
      <c r="BN15" s="424"/>
    </row>
    <row r="16" spans="1:66">
      <c r="A16" s="734" t="s">
        <v>42</v>
      </c>
      <c r="B16" s="735"/>
      <c r="C16" s="735"/>
      <c r="D16" s="735"/>
      <c r="E16" s="735"/>
      <c r="F16" s="735"/>
      <c r="G16" s="735"/>
      <c r="H16" s="735"/>
      <c r="I16" s="735"/>
      <c r="J16" s="735"/>
      <c r="K16" s="735"/>
      <c r="L16" s="735"/>
      <c r="M16" s="735"/>
      <c r="N16" s="735"/>
      <c r="O16" s="735"/>
      <c r="P16" s="735"/>
      <c r="Q16" s="735"/>
      <c r="R16" s="735"/>
      <c r="S16" s="735"/>
      <c r="T16" s="735"/>
      <c r="U16" s="735"/>
      <c r="V16" s="735"/>
      <c r="W16" s="735"/>
      <c r="X16" s="735"/>
      <c r="Y16" s="735"/>
      <c r="Z16" s="735"/>
      <c r="AA16" s="735"/>
      <c r="AB16" s="735"/>
      <c r="AC16" s="735"/>
      <c r="AD16" s="735"/>
      <c r="AE16" s="735"/>
      <c r="AF16" s="735"/>
      <c r="AG16" s="735"/>
      <c r="AH16" s="735"/>
      <c r="AI16" s="735"/>
      <c r="AJ16" s="735"/>
      <c r="AK16" s="735"/>
      <c r="AL16" s="735"/>
      <c r="AM16" s="735"/>
      <c r="AN16" s="735"/>
      <c r="AO16" s="735"/>
      <c r="AP16" s="735"/>
      <c r="AQ16" s="735"/>
      <c r="AR16" s="735"/>
      <c r="AS16" s="735"/>
      <c r="AT16" s="735"/>
      <c r="AU16" s="735"/>
      <c r="AV16" s="735"/>
      <c r="AW16" s="735"/>
      <c r="AX16" s="735"/>
      <c r="AY16" s="735"/>
      <c r="AZ16" s="735"/>
      <c r="BA16" s="735"/>
      <c r="BB16" s="735"/>
      <c r="BC16" s="735"/>
      <c r="BD16" s="735"/>
      <c r="BE16" s="735"/>
      <c r="BF16" s="735"/>
      <c r="BG16" s="735"/>
      <c r="BH16" s="735"/>
      <c r="BI16" s="735"/>
      <c r="BJ16" s="735"/>
      <c r="BK16" s="735"/>
      <c r="BL16" s="735"/>
      <c r="BM16" s="735"/>
      <c r="BN16" s="736"/>
    </row>
    <row r="17" spans="1:66">
      <c r="A17" s="386"/>
      <c r="B17" s="409"/>
      <c r="C17" s="392"/>
      <c r="D17" s="392"/>
      <c r="E17" s="392"/>
      <c r="F17" s="392"/>
      <c r="G17" s="392"/>
      <c r="H17" s="392"/>
      <c r="I17" s="386"/>
      <c r="J17" s="386"/>
      <c r="K17" s="386"/>
      <c r="L17" s="386"/>
      <c r="M17" s="386"/>
      <c r="N17" s="392"/>
      <c r="O17" s="392"/>
      <c r="P17" s="392"/>
      <c r="Q17" s="392"/>
      <c r="R17" s="392"/>
      <c r="S17" s="392"/>
      <c r="T17" s="392"/>
      <c r="U17" s="392"/>
      <c r="V17" s="401"/>
      <c r="W17" s="401"/>
      <c r="X17" s="20"/>
      <c r="Y17" s="20"/>
      <c r="Z17" s="20"/>
      <c r="AA17" s="20"/>
      <c r="AB17" s="20"/>
      <c r="AC17" s="20"/>
      <c r="AD17" s="418"/>
      <c r="AE17" s="20"/>
      <c r="AF17" s="20"/>
      <c r="AG17" s="20"/>
      <c r="AH17" s="20"/>
      <c r="AI17" s="419"/>
      <c r="AJ17" s="17"/>
      <c r="AK17" s="17"/>
      <c r="AL17" s="17"/>
      <c r="AM17" s="32"/>
      <c r="AN17" s="32"/>
      <c r="AO17" s="32"/>
      <c r="AP17" s="422"/>
      <c r="AQ17" s="422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34"/>
      <c r="BC17" s="34"/>
      <c r="BD17" s="34"/>
      <c r="BE17" s="34"/>
      <c r="BF17" s="34"/>
      <c r="BG17" s="424"/>
      <c r="BH17" s="424"/>
      <c r="BI17" s="424"/>
      <c r="BJ17" s="424"/>
      <c r="BK17" s="424"/>
      <c r="BL17" s="424"/>
      <c r="BM17" s="424"/>
      <c r="BN17" s="424"/>
    </row>
    <row r="18" spans="1:66">
      <c r="A18" s="386"/>
      <c r="B18" s="409"/>
      <c r="C18" s="392"/>
      <c r="D18" s="392"/>
      <c r="E18" s="392"/>
      <c r="F18" s="392"/>
      <c r="G18" s="392"/>
      <c r="H18" s="392"/>
      <c r="I18" s="386"/>
      <c r="J18" s="386"/>
      <c r="K18" s="386"/>
      <c r="L18" s="386"/>
      <c r="M18" s="386"/>
      <c r="N18" s="392"/>
      <c r="O18" s="392"/>
      <c r="P18" s="392"/>
      <c r="Q18" s="392"/>
      <c r="R18" s="392"/>
      <c r="S18" s="392"/>
      <c r="T18" s="392"/>
      <c r="U18" s="392"/>
      <c r="V18" s="401"/>
      <c r="W18" s="401"/>
      <c r="X18" s="20"/>
      <c r="Y18" s="20"/>
      <c r="Z18" s="20"/>
      <c r="AA18" s="20"/>
      <c r="AB18" s="20"/>
      <c r="AC18" s="20"/>
      <c r="AD18" s="418"/>
      <c r="AE18" s="20"/>
      <c r="AF18" s="20"/>
      <c r="AG18" s="20"/>
      <c r="AH18" s="20"/>
      <c r="AI18" s="419"/>
      <c r="AJ18" s="17"/>
      <c r="AK18" s="17"/>
      <c r="AL18" s="17"/>
      <c r="AM18" s="32"/>
      <c r="AN18" s="32"/>
      <c r="AO18" s="32"/>
      <c r="AP18" s="422"/>
      <c r="AQ18" s="422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34"/>
      <c r="BC18" s="34"/>
      <c r="BD18" s="34"/>
      <c r="BE18" s="34"/>
      <c r="BF18" s="34"/>
      <c r="BG18" s="424"/>
      <c r="BH18" s="424"/>
      <c r="BI18" s="424"/>
      <c r="BJ18" s="424"/>
      <c r="BK18" s="424"/>
      <c r="BL18" s="424"/>
      <c r="BM18" s="424"/>
      <c r="BN18" s="424"/>
    </row>
    <row r="19" spans="1:66">
      <c r="A19" s="386"/>
      <c r="B19" s="409"/>
      <c r="C19" s="392"/>
      <c r="D19" s="392"/>
      <c r="E19" s="392"/>
      <c r="F19" s="392"/>
      <c r="G19" s="392"/>
      <c r="H19" s="392"/>
      <c r="I19" s="386"/>
      <c r="J19" s="386"/>
      <c r="K19" s="386"/>
      <c r="L19" s="386"/>
      <c r="M19" s="386"/>
      <c r="N19" s="392"/>
      <c r="O19" s="392"/>
      <c r="P19" s="392"/>
      <c r="Q19" s="392"/>
      <c r="R19" s="392"/>
      <c r="S19" s="392"/>
      <c r="T19" s="392"/>
      <c r="U19" s="392"/>
      <c r="V19" s="401"/>
      <c r="W19" s="401"/>
      <c r="X19" s="20"/>
      <c r="Y19" s="20"/>
      <c r="Z19" s="20"/>
      <c r="AA19" s="20"/>
      <c r="AB19" s="20"/>
      <c r="AC19" s="20"/>
      <c r="AD19" s="418"/>
      <c r="AE19" s="20"/>
      <c r="AF19" s="20"/>
      <c r="AG19" s="20"/>
      <c r="AH19" s="20"/>
      <c r="AI19" s="419"/>
      <c r="AJ19" s="17"/>
      <c r="AK19" s="17"/>
      <c r="AL19" s="17"/>
      <c r="AM19" s="32"/>
      <c r="AN19" s="32"/>
      <c r="AO19" s="32"/>
      <c r="AP19" s="422"/>
      <c r="AQ19" s="422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34"/>
      <c r="BC19" s="34"/>
      <c r="BD19" s="34"/>
      <c r="BE19" s="34"/>
      <c r="BF19" s="34"/>
      <c r="BG19" s="424"/>
      <c r="BH19" s="424"/>
      <c r="BI19" s="424"/>
      <c r="BJ19" s="424"/>
      <c r="BK19" s="424"/>
      <c r="BL19" s="424"/>
      <c r="BM19" s="424"/>
      <c r="BN19" s="424"/>
    </row>
    <row r="20" spans="1:66">
      <c r="A20" s="734" t="s">
        <v>43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35"/>
      <c r="AB20" s="735"/>
      <c r="AC20" s="735"/>
      <c r="AD20" s="735"/>
      <c r="AE20" s="735"/>
      <c r="AF20" s="735"/>
      <c r="AG20" s="735"/>
      <c r="AH20" s="735"/>
      <c r="AI20" s="735"/>
      <c r="AJ20" s="735"/>
      <c r="AK20" s="735"/>
      <c r="AL20" s="735"/>
      <c r="AM20" s="735"/>
      <c r="AN20" s="735"/>
      <c r="AO20" s="735"/>
      <c r="AP20" s="735"/>
      <c r="AQ20" s="735"/>
      <c r="AR20" s="735"/>
      <c r="AS20" s="735"/>
      <c r="AT20" s="735"/>
      <c r="AU20" s="735"/>
      <c r="AV20" s="735"/>
      <c r="AW20" s="735"/>
      <c r="AX20" s="735"/>
      <c r="AY20" s="735"/>
      <c r="AZ20" s="735"/>
      <c r="BA20" s="735"/>
      <c r="BB20" s="735"/>
      <c r="BC20" s="735"/>
      <c r="BD20" s="735"/>
      <c r="BE20" s="735"/>
      <c r="BF20" s="735"/>
      <c r="BG20" s="735"/>
      <c r="BH20" s="735"/>
      <c r="BI20" s="735"/>
      <c r="BJ20" s="735"/>
      <c r="BK20" s="735"/>
      <c r="BL20" s="735"/>
      <c r="BM20" s="735"/>
      <c r="BN20" s="736"/>
    </row>
    <row r="21" spans="1:66">
      <c r="A21" s="386"/>
      <c r="B21" s="409"/>
      <c r="C21" s="392"/>
      <c r="D21" s="392"/>
      <c r="E21" s="392"/>
      <c r="F21" s="392"/>
      <c r="G21" s="392"/>
      <c r="H21" s="392"/>
      <c r="I21" s="386"/>
      <c r="J21" s="386"/>
      <c r="K21" s="386"/>
      <c r="L21" s="386"/>
      <c r="M21" s="386"/>
      <c r="N21" s="392"/>
      <c r="O21" s="392"/>
      <c r="P21" s="392"/>
      <c r="Q21" s="392"/>
      <c r="R21" s="392"/>
      <c r="S21" s="392"/>
      <c r="T21" s="392"/>
      <c r="U21" s="392"/>
      <c r="V21" s="401"/>
      <c r="W21" s="401"/>
      <c r="X21" s="20"/>
      <c r="Y21" s="20"/>
      <c r="Z21" s="20"/>
      <c r="AA21" s="20"/>
      <c r="AB21" s="20"/>
      <c r="AC21" s="20"/>
      <c r="AD21" s="418"/>
      <c r="AE21" s="20"/>
      <c r="AF21" s="20"/>
      <c r="AG21" s="20"/>
      <c r="AH21" s="20"/>
      <c r="AI21" s="419"/>
      <c r="AJ21" s="17"/>
      <c r="AK21" s="17"/>
      <c r="AL21" s="17"/>
      <c r="AM21" s="32"/>
      <c r="AN21" s="32"/>
      <c r="AO21" s="32"/>
      <c r="AP21" s="422"/>
      <c r="AQ21" s="422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424"/>
      <c r="BH21" s="424"/>
      <c r="BI21" s="424"/>
      <c r="BJ21" s="424"/>
      <c r="BK21" s="424"/>
      <c r="BL21" s="424"/>
      <c r="BM21" s="424"/>
      <c r="BN21" s="424"/>
    </row>
    <row r="22" spans="1:66">
      <c r="A22" s="386"/>
      <c r="B22" s="409"/>
      <c r="C22" s="392"/>
      <c r="D22" s="392"/>
      <c r="E22" s="392"/>
      <c r="F22" s="392"/>
      <c r="G22" s="392"/>
      <c r="H22" s="392"/>
      <c r="I22" s="386"/>
      <c r="J22" s="386"/>
      <c r="K22" s="386"/>
      <c r="L22" s="386"/>
      <c r="M22" s="386"/>
      <c r="N22" s="392"/>
      <c r="O22" s="392"/>
      <c r="P22" s="392"/>
      <c r="Q22" s="392"/>
      <c r="R22" s="392"/>
      <c r="S22" s="392"/>
      <c r="T22" s="392"/>
      <c r="U22" s="392"/>
      <c r="V22" s="401"/>
      <c r="W22" s="401"/>
      <c r="X22" s="20"/>
      <c r="Y22" s="20"/>
      <c r="Z22" s="20"/>
      <c r="AA22" s="20"/>
      <c r="AB22" s="20"/>
      <c r="AC22" s="20"/>
      <c r="AD22" s="418"/>
      <c r="AE22" s="20"/>
      <c r="AF22" s="20"/>
      <c r="AG22" s="20"/>
      <c r="AH22" s="20"/>
      <c r="AI22" s="419"/>
      <c r="AJ22" s="17"/>
      <c r="AK22" s="17"/>
      <c r="AL22" s="17"/>
      <c r="AM22" s="32"/>
      <c r="AN22" s="32"/>
      <c r="AO22" s="32"/>
      <c r="AP22" s="422"/>
      <c r="AQ22" s="422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24"/>
      <c r="BH22" s="424"/>
      <c r="BI22" s="424"/>
      <c r="BJ22" s="424"/>
      <c r="BK22" s="424"/>
      <c r="BL22" s="424"/>
      <c r="BM22" s="424"/>
      <c r="BN22" s="424"/>
    </row>
    <row r="23" spans="1:66">
      <c r="A23" s="386"/>
      <c r="B23" s="409"/>
      <c r="C23" s="392"/>
      <c r="D23" s="392"/>
      <c r="E23" s="392"/>
      <c r="F23" s="392"/>
      <c r="G23" s="392"/>
      <c r="H23" s="392"/>
      <c r="I23" s="386"/>
      <c r="J23" s="386"/>
      <c r="K23" s="386"/>
      <c r="L23" s="386"/>
      <c r="M23" s="386"/>
      <c r="N23" s="392"/>
      <c r="O23" s="392"/>
      <c r="P23" s="392"/>
      <c r="Q23" s="392"/>
      <c r="R23" s="392"/>
      <c r="S23" s="392"/>
      <c r="T23" s="392"/>
      <c r="U23" s="392"/>
      <c r="V23" s="401"/>
      <c r="W23" s="401"/>
      <c r="X23" s="20"/>
      <c r="Y23" s="20"/>
      <c r="Z23" s="20"/>
      <c r="AA23" s="20"/>
      <c r="AB23" s="20"/>
      <c r="AC23" s="20"/>
      <c r="AD23" s="418"/>
      <c r="AE23" s="20"/>
      <c r="AF23" s="20"/>
      <c r="AG23" s="20"/>
      <c r="AH23" s="20"/>
      <c r="AI23" s="419"/>
      <c r="AJ23" s="17"/>
      <c r="AK23" s="17"/>
      <c r="AL23" s="17"/>
      <c r="AM23" s="32"/>
      <c r="AN23" s="32"/>
      <c r="AO23" s="32"/>
      <c r="AP23" s="422"/>
      <c r="AQ23" s="422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424"/>
      <c r="BH23" s="424"/>
      <c r="BI23" s="424"/>
      <c r="BJ23" s="424"/>
      <c r="BK23" s="424"/>
      <c r="BL23" s="424"/>
      <c r="BM23" s="424"/>
      <c r="BN23" s="424"/>
    </row>
    <row r="24" spans="1:66">
      <c r="A24" s="386"/>
      <c r="B24" s="409"/>
      <c r="C24" s="392"/>
      <c r="D24" s="392"/>
      <c r="E24" s="392"/>
      <c r="F24" s="392"/>
      <c r="G24" s="392"/>
      <c r="H24" s="392"/>
      <c r="I24" s="386"/>
      <c r="J24" s="386"/>
      <c r="K24" s="386"/>
      <c r="L24" s="386"/>
      <c r="M24" s="386"/>
      <c r="N24" s="392"/>
      <c r="O24" s="392"/>
      <c r="P24" s="392"/>
      <c r="Q24" s="392"/>
      <c r="R24" s="392"/>
      <c r="S24" s="392"/>
      <c r="T24" s="392"/>
      <c r="U24" s="392"/>
      <c r="V24" s="401"/>
      <c r="W24" s="401"/>
      <c r="X24" s="20"/>
      <c r="Y24" s="20"/>
      <c r="Z24" s="20"/>
      <c r="AA24" s="20"/>
      <c r="AB24" s="20"/>
      <c r="AC24" s="20"/>
      <c r="AD24" s="418"/>
      <c r="AE24" s="20"/>
      <c r="AF24" s="20"/>
      <c r="AG24" s="20"/>
      <c r="AH24" s="20"/>
      <c r="AI24" s="419"/>
      <c r="AJ24" s="17"/>
      <c r="AK24" s="17"/>
      <c r="AL24" s="17"/>
      <c r="AM24" s="32"/>
      <c r="AN24" s="32"/>
      <c r="AO24" s="32"/>
      <c r="AP24" s="422"/>
      <c r="AQ24" s="422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24"/>
      <c r="BH24" s="424"/>
      <c r="BI24" s="424"/>
      <c r="BJ24" s="424"/>
      <c r="BK24" s="424"/>
      <c r="BL24" s="424"/>
      <c r="BM24" s="424"/>
      <c r="BN24" s="424"/>
    </row>
    <row r="25" spans="1:66">
      <c r="A25" s="734" t="s">
        <v>44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35"/>
      <c r="AB25" s="735"/>
      <c r="AC25" s="735"/>
      <c r="AD25" s="735"/>
      <c r="AE25" s="735"/>
      <c r="AF25" s="735"/>
      <c r="AG25" s="735"/>
      <c r="AH25" s="735"/>
      <c r="AI25" s="735"/>
      <c r="AJ25" s="735"/>
      <c r="AK25" s="735"/>
      <c r="AL25" s="735"/>
      <c r="AM25" s="735"/>
      <c r="AN25" s="735"/>
      <c r="AO25" s="735"/>
      <c r="AP25" s="735"/>
      <c r="AQ25" s="735"/>
      <c r="AR25" s="735"/>
      <c r="AS25" s="735"/>
      <c r="AT25" s="735"/>
      <c r="AU25" s="735"/>
      <c r="AV25" s="735"/>
      <c r="AW25" s="735"/>
      <c r="AX25" s="735"/>
      <c r="AY25" s="735"/>
      <c r="AZ25" s="735"/>
      <c r="BA25" s="735"/>
      <c r="BB25" s="735"/>
      <c r="BC25" s="735"/>
      <c r="BD25" s="735"/>
      <c r="BE25" s="735"/>
      <c r="BF25" s="735"/>
      <c r="BG25" s="735"/>
      <c r="BH25" s="735"/>
      <c r="BI25" s="735"/>
      <c r="BJ25" s="735"/>
      <c r="BK25" s="735"/>
      <c r="BL25" s="735"/>
      <c r="BM25" s="735"/>
      <c r="BN25" s="736"/>
    </row>
    <row r="26" spans="1:66">
      <c r="A26" s="386">
        <f>'EGAT Data'!B5</f>
        <v>2</v>
      </c>
      <c r="B26" s="410" t="str">
        <f>'EGAT Data'!C5</f>
        <v>โรงไฟฟ้าพลังความร้อนแม่เมาะ หน่วยที่ 4</v>
      </c>
      <c r="C26" s="392" t="str">
        <f>'EGAT Data'!D5</f>
        <v>MM-T4</v>
      </c>
      <c r="D26" s="392" t="str">
        <f>'EGAT Data'!L5</f>
        <v>17 ก.ย. 2527</v>
      </c>
      <c r="E26" s="392" t="str">
        <f>'EGAT Data'!M5</f>
        <v>-</v>
      </c>
      <c r="F26" s="392">
        <f>'EGAT Data'!H5</f>
        <v>140</v>
      </c>
      <c r="G26" s="392">
        <f>F26</f>
        <v>140</v>
      </c>
      <c r="H26" s="392">
        <v>0</v>
      </c>
      <c r="I26" s="386"/>
      <c r="J26" s="386"/>
      <c r="K26" s="386"/>
      <c r="L26" s="386"/>
      <c r="M26" s="386"/>
      <c r="N26" s="482"/>
      <c r="O26" s="392"/>
      <c r="P26" s="392"/>
      <c r="Q26" s="392"/>
      <c r="R26" s="392"/>
      <c r="S26" s="393">
        <f>'EGAT Data'!Z5</f>
        <v>90.471795904169198</v>
      </c>
      <c r="T26" s="393">
        <f>'EGAT Data'!AG5</f>
        <v>7.371546751669694</v>
      </c>
      <c r="U26" s="393">
        <f>'EGAT Data'!AN5</f>
        <v>2.0486111111111156</v>
      </c>
      <c r="V26" s="401"/>
      <c r="W26" s="401"/>
      <c r="X26" s="20"/>
      <c r="Y26" s="20"/>
      <c r="Z26" s="20"/>
      <c r="AA26" s="20"/>
      <c r="AB26" s="20"/>
      <c r="AC26" s="20"/>
      <c r="AD26" s="418">
        <f>'EGAT Data'!AU5</f>
        <v>10857.713320180215</v>
      </c>
      <c r="AE26" s="566">
        <f>AD26*1.1</f>
        <v>11943.484652198238</v>
      </c>
      <c r="AF26" s="566">
        <f>AE26*1.1</f>
        <v>13137.833117418062</v>
      </c>
      <c r="AG26" s="566">
        <f>AF26*1.1</f>
        <v>14451.616429159869</v>
      </c>
      <c r="AH26" s="566">
        <f>AG26*1.1</f>
        <v>15896.778072075856</v>
      </c>
      <c r="AI26" s="419">
        <f>(('EGAT Data'!AU7-'EGAT Data'!AT7)+('EGAT Data'!AT7-'EGAT Data'!AS7))*100/(3*'EGAT Data'!AU7)</f>
        <v>1.1299309103057413</v>
      </c>
      <c r="AJ26" s="17"/>
      <c r="AK26" s="565"/>
      <c r="AL26" s="17"/>
      <c r="AM26" s="567">
        <v>16748</v>
      </c>
      <c r="AN26" s="32"/>
      <c r="AO26" s="568">
        <v>0.96</v>
      </c>
      <c r="AP26" s="422"/>
      <c r="AQ26" s="422"/>
      <c r="AR26" s="467"/>
      <c r="AS26" s="467"/>
      <c r="AT26" s="467"/>
      <c r="AU26" s="467"/>
      <c r="AV26" s="467"/>
      <c r="AW26" s="467"/>
      <c r="AX26" s="467"/>
      <c r="AY26" s="467"/>
      <c r="AZ26" s="467"/>
      <c r="BA26" s="467"/>
      <c r="BB26" s="34"/>
      <c r="BC26" s="34"/>
      <c r="BD26" s="34"/>
      <c r="BE26" s="34"/>
      <c r="BF26" s="34"/>
      <c r="BG26" s="424"/>
      <c r="BH26" s="424"/>
      <c r="BI26" s="424"/>
      <c r="BJ26" s="424"/>
      <c r="BK26" s="424"/>
      <c r="BL26" s="424"/>
      <c r="BM26" s="424"/>
      <c r="BN26" s="424"/>
    </row>
    <row r="27" spans="1:66">
      <c r="A27" s="386">
        <f>'EGAT Data'!B6</f>
        <v>3</v>
      </c>
      <c r="B27" s="410" t="str">
        <f>'EGAT Data'!C6</f>
        <v>โรงไฟฟ้าพลังความร้อนแม่เมาะ หน่วยที่ 5</v>
      </c>
      <c r="C27" s="392" t="str">
        <f>'EGAT Data'!D6</f>
        <v>MM-T5</v>
      </c>
      <c r="D27" s="392" t="str">
        <f>'EGAT Data'!L6</f>
        <v>1 ม.ค. 2528</v>
      </c>
      <c r="E27" s="392" t="str">
        <f>'EGAT Data'!M6</f>
        <v>-</v>
      </c>
      <c r="F27" s="392">
        <f>'EGAT Data'!H6</f>
        <v>140</v>
      </c>
      <c r="G27" s="392">
        <f t="shared" ref="G27:G35" si="0">F27</f>
        <v>140</v>
      </c>
      <c r="H27" s="392">
        <v>0</v>
      </c>
      <c r="I27" s="386"/>
      <c r="J27" s="386"/>
      <c r="K27" s="386"/>
      <c r="L27" s="386"/>
      <c r="M27" s="386"/>
      <c r="N27" s="482"/>
      <c r="O27" s="392"/>
      <c r="P27" s="392"/>
      <c r="Q27" s="392"/>
      <c r="R27" s="392"/>
      <c r="S27" s="393">
        <f>'EGAT Data'!Z6</f>
        <v>90.79049913985024</v>
      </c>
      <c r="T27" s="393">
        <f>'EGAT Data'!AG6</f>
        <v>8.1046979356405604</v>
      </c>
      <c r="U27" s="393">
        <f>'EGAT Data'!AN6</f>
        <v>1.0016317547055247</v>
      </c>
      <c r="V27" s="401"/>
      <c r="W27" s="401"/>
      <c r="X27" s="20"/>
      <c r="Y27" s="20"/>
      <c r="Z27" s="20"/>
      <c r="AA27" s="20"/>
      <c r="AB27" s="20"/>
      <c r="AC27" s="20"/>
      <c r="AD27" s="418">
        <f>'EGAT Data'!AU6</f>
        <v>10789.03003102497</v>
      </c>
      <c r="AE27" s="566">
        <f t="shared" ref="AE27:AH35" si="1">AD27*1.05</f>
        <v>11328.481532576219</v>
      </c>
      <c r="AF27" s="566">
        <f t="shared" si="1"/>
        <v>11894.90560920503</v>
      </c>
      <c r="AG27" s="566">
        <f t="shared" si="1"/>
        <v>12489.650889665283</v>
      </c>
      <c r="AH27" s="566">
        <f t="shared" si="1"/>
        <v>13114.133434148547</v>
      </c>
      <c r="AI27" s="419">
        <f>(('EGAT Data'!AU8-'EGAT Data'!AT8)+('EGAT Data'!AT8-'EGAT Data'!AS8))*100/(3*'EGAT Data'!AU8)</f>
        <v>1.6098310208320519</v>
      </c>
      <c r="AJ27" s="17"/>
      <c r="AK27" s="565"/>
      <c r="AL27" s="17"/>
      <c r="AM27" s="567">
        <v>16748</v>
      </c>
      <c r="AN27" s="32"/>
      <c r="AO27" s="568">
        <v>0.96</v>
      </c>
      <c r="AP27" s="422"/>
      <c r="AQ27" s="422"/>
      <c r="AR27" s="467"/>
      <c r="AS27" s="467"/>
      <c r="AT27" s="467"/>
      <c r="AU27" s="467"/>
      <c r="AV27" s="467"/>
      <c r="AW27" s="467"/>
      <c r="AX27" s="467"/>
      <c r="AY27" s="467"/>
      <c r="AZ27" s="467"/>
      <c r="BA27" s="467"/>
      <c r="BB27" s="34"/>
      <c r="BC27" s="34"/>
      <c r="BD27" s="34"/>
      <c r="BE27" s="34"/>
      <c r="BF27" s="34"/>
      <c r="BG27" s="424"/>
      <c r="BH27" s="424"/>
      <c r="BI27" s="424"/>
      <c r="BJ27" s="424"/>
      <c r="BK27" s="424"/>
      <c r="BL27" s="424"/>
      <c r="BM27" s="424"/>
      <c r="BN27" s="424"/>
    </row>
    <row r="28" spans="1:66">
      <c r="A28" s="386">
        <f>'EGAT Data'!B7</f>
        <v>4</v>
      </c>
      <c r="B28" s="410" t="str">
        <f>'EGAT Data'!C7</f>
        <v>โรงไฟฟ้าพลังความร้อนแม่เมาะ หน่วยที่ 6</v>
      </c>
      <c r="C28" s="392" t="str">
        <f>'EGAT Data'!D7</f>
        <v>MM-T6</v>
      </c>
      <c r="D28" s="392" t="str">
        <f>'EGAT Data'!L7</f>
        <v>1 ก.ค. 2528</v>
      </c>
      <c r="E28" s="392" t="str">
        <f>'EGAT Data'!M7</f>
        <v>-</v>
      </c>
      <c r="F28" s="392">
        <f>'EGAT Data'!H7</f>
        <v>140</v>
      </c>
      <c r="G28" s="392">
        <f t="shared" si="0"/>
        <v>140</v>
      </c>
      <c r="H28" s="392">
        <v>0</v>
      </c>
      <c r="I28" s="386"/>
      <c r="J28" s="386"/>
      <c r="K28" s="386"/>
      <c r="L28" s="386"/>
      <c r="M28" s="386"/>
      <c r="N28" s="482"/>
      <c r="O28" s="392"/>
      <c r="P28" s="392"/>
      <c r="Q28" s="392"/>
      <c r="R28" s="392"/>
      <c r="S28" s="393">
        <f>'EGAT Data'!Z7</f>
        <v>95.553255034405993</v>
      </c>
      <c r="T28" s="393">
        <f>'EGAT Data'!AG7</f>
        <v>0</v>
      </c>
      <c r="U28" s="393">
        <f>'EGAT Data'!AN7</f>
        <v>4.2854432301153613</v>
      </c>
      <c r="V28" s="401"/>
      <c r="W28" s="401"/>
      <c r="X28" s="20"/>
      <c r="Y28" s="20"/>
      <c r="Z28" s="20"/>
      <c r="AA28" s="20"/>
      <c r="AB28" s="20"/>
      <c r="AC28" s="20"/>
      <c r="AD28" s="418">
        <f>'EGAT Data'!AU7</f>
        <v>10809.554247940399</v>
      </c>
      <c r="AE28" s="566">
        <f t="shared" si="1"/>
        <v>11350.031960337419</v>
      </c>
      <c r="AF28" s="566">
        <f t="shared" si="1"/>
        <v>11917.533558354291</v>
      </c>
      <c r="AG28" s="566">
        <f t="shared" si="1"/>
        <v>12513.410236272006</v>
      </c>
      <c r="AH28" s="566">
        <f t="shared" si="1"/>
        <v>13139.080748085607</v>
      </c>
      <c r="AI28" s="419">
        <f>(('EGAT Data'!AU9-'EGAT Data'!AT9)+('EGAT Data'!AT9-'EGAT Data'!AS9))*100/(3*'EGAT Data'!AU9)</f>
        <v>0.26884099907813602</v>
      </c>
      <c r="AJ28" s="17"/>
      <c r="AK28" s="565"/>
      <c r="AL28" s="17"/>
      <c r="AM28" s="567">
        <v>16748</v>
      </c>
      <c r="AN28" s="32"/>
      <c r="AO28" s="568">
        <v>0.96</v>
      </c>
      <c r="AP28" s="422"/>
      <c r="AQ28" s="422"/>
      <c r="AR28" s="467"/>
      <c r="AS28" s="467"/>
      <c r="AT28" s="467"/>
      <c r="AU28" s="467"/>
      <c r="AV28" s="467"/>
      <c r="AW28" s="467"/>
      <c r="AX28" s="467"/>
      <c r="AY28" s="467"/>
      <c r="AZ28" s="467"/>
      <c r="BA28" s="467"/>
      <c r="BB28" s="34"/>
      <c r="BC28" s="34"/>
      <c r="BD28" s="34"/>
      <c r="BE28" s="34"/>
      <c r="BF28" s="34"/>
      <c r="BG28" s="424"/>
      <c r="BH28" s="424"/>
      <c r="BI28" s="424"/>
      <c r="BJ28" s="424"/>
      <c r="BK28" s="424"/>
      <c r="BL28" s="424"/>
      <c r="BM28" s="424"/>
      <c r="BN28" s="424"/>
    </row>
    <row r="29" spans="1:66">
      <c r="A29" s="386">
        <f>'EGAT Data'!B8</f>
        <v>5</v>
      </c>
      <c r="B29" s="410" t="str">
        <f>'EGAT Data'!C8</f>
        <v>โรงไฟฟ้าพลังความร้อนแม่เมาะ หน่วยที่ 7</v>
      </c>
      <c r="C29" s="392" t="str">
        <f>'EGAT Data'!D8</f>
        <v>MM-T7</v>
      </c>
      <c r="D29" s="392" t="str">
        <f>'EGAT Data'!L8</f>
        <v>2 ธ.ค. 2528</v>
      </c>
      <c r="E29" s="392" t="str">
        <f>'EGAT Data'!M8</f>
        <v>-</v>
      </c>
      <c r="F29" s="392">
        <f>'EGAT Data'!H8</f>
        <v>140</v>
      </c>
      <c r="G29" s="392">
        <f t="shared" si="0"/>
        <v>140</v>
      </c>
      <c r="H29" s="392">
        <v>0</v>
      </c>
      <c r="I29" s="386"/>
      <c r="J29" s="386"/>
      <c r="K29" s="386"/>
      <c r="L29" s="386"/>
      <c r="M29" s="386"/>
      <c r="N29" s="482"/>
      <c r="O29" s="392"/>
      <c r="P29" s="392"/>
      <c r="Q29" s="392"/>
      <c r="R29" s="392"/>
      <c r="S29" s="393">
        <f>'EGAT Data'!Z8</f>
        <v>96.649021035721489</v>
      </c>
      <c r="T29" s="393">
        <f>'EGAT Data'!AG8</f>
        <v>0</v>
      </c>
      <c r="U29" s="393">
        <f>'EGAT Data'!AN8</f>
        <v>3.2134183363691586</v>
      </c>
      <c r="V29" s="401"/>
      <c r="W29" s="401"/>
      <c r="X29" s="20"/>
      <c r="Y29" s="20"/>
      <c r="Z29" s="20"/>
      <c r="AA29" s="20"/>
      <c r="AB29" s="20"/>
      <c r="AC29" s="20"/>
      <c r="AD29" s="418">
        <f>'EGAT Data'!AU8</f>
        <v>11066.967044028559</v>
      </c>
      <c r="AE29" s="566">
        <f t="shared" si="1"/>
        <v>11620.315396229988</v>
      </c>
      <c r="AF29" s="566">
        <f t="shared" si="1"/>
        <v>12201.331166041487</v>
      </c>
      <c r="AG29" s="566">
        <f t="shared" si="1"/>
        <v>12811.397724343562</v>
      </c>
      <c r="AH29" s="566">
        <f t="shared" si="1"/>
        <v>13451.967610560741</v>
      </c>
      <c r="AI29" s="419">
        <f>(('EGAT Data'!AU10-'EGAT Data'!AT10)+('EGAT Data'!AT10-'EGAT Data'!AS10))*100/(3*'EGAT Data'!AU10)</f>
        <v>1.5416946066543153</v>
      </c>
      <c r="AJ29" s="17"/>
      <c r="AK29" s="565"/>
      <c r="AL29" s="17"/>
      <c r="AM29" s="567">
        <v>16748</v>
      </c>
      <c r="AN29" s="32"/>
      <c r="AO29" s="568">
        <v>0.96</v>
      </c>
      <c r="AP29" s="422"/>
      <c r="AQ29" s="422"/>
      <c r="AR29" s="467"/>
      <c r="AS29" s="467"/>
      <c r="AT29" s="467"/>
      <c r="AU29" s="467"/>
      <c r="AV29" s="467"/>
      <c r="AW29" s="467"/>
      <c r="AX29" s="467"/>
      <c r="AY29" s="467"/>
      <c r="AZ29" s="467"/>
      <c r="BA29" s="467"/>
      <c r="BB29" s="34"/>
      <c r="BC29" s="34"/>
      <c r="BD29" s="34"/>
      <c r="BE29" s="34"/>
      <c r="BF29" s="34"/>
      <c r="BG29" s="424"/>
      <c r="BH29" s="424"/>
      <c r="BI29" s="424"/>
      <c r="BJ29" s="424"/>
      <c r="BK29" s="424"/>
      <c r="BL29" s="424"/>
      <c r="BM29" s="424"/>
      <c r="BN29" s="424"/>
    </row>
    <row r="30" spans="1:66">
      <c r="A30" s="386">
        <f>'EGAT Data'!B9</f>
        <v>6</v>
      </c>
      <c r="B30" s="410" t="str">
        <f>'EGAT Data'!C9</f>
        <v>โรงไฟฟ้าพลังความร้อนแม่เมาะ หน่วยที่ 8</v>
      </c>
      <c r="C30" s="392" t="str">
        <f>'EGAT Data'!D9</f>
        <v>MM-T8</v>
      </c>
      <c r="D30" s="392" t="str">
        <f>'EGAT Data'!L9</f>
        <v>16 ต.ค. 2532</v>
      </c>
      <c r="E30" s="392" t="str">
        <f>'EGAT Data'!M9</f>
        <v>-</v>
      </c>
      <c r="F30" s="392">
        <f>'EGAT Data'!H9</f>
        <v>270</v>
      </c>
      <c r="G30" s="392">
        <f t="shared" si="0"/>
        <v>270</v>
      </c>
      <c r="H30" s="392">
        <v>0</v>
      </c>
      <c r="I30" s="386"/>
      <c r="J30" s="386"/>
      <c r="K30" s="386"/>
      <c r="L30" s="386"/>
      <c r="M30" s="386"/>
      <c r="N30" s="482"/>
      <c r="O30" s="392"/>
      <c r="P30" s="392"/>
      <c r="Q30" s="392"/>
      <c r="R30" s="392"/>
      <c r="S30" s="393">
        <f>'EGAT Data'!Z9</f>
        <v>96.731646554341225</v>
      </c>
      <c r="T30" s="393">
        <f>'EGAT Data'!AG9</f>
        <v>0</v>
      </c>
      <c r="U30" s="393">
        <f>'EGAT Data'!AN9</f>
        <v>2.8415300546448079</v>
      </c>
      <c r="V30" s="401"/>
      <c r="W30" s="401"/>
      <c r="X30" s="20"/>
      <c r="Y30" s="20"/>
      <c r="Z30" s="20"/>
      <c r="AA30" s="20"/>
      <c r="AB30" s="20"/>
      <c r="AC30" s="20"/>
      <c r="AD30" s="418">
        <f>'EGAT Data'!AU9</f>
        <v>9960.7917250970586</v>
      </c>
      <c r="AE30" s="566">
        <f t="shared" si="1"/>
        <v>10458.831311351913</v>
      </c>
      <c r="AF30" s="566">
        <f t="shared" si="1"/>
        <v>10981.772876919509</v>
      </c>
      <c r="AG30" s="566">
        <f t="shared" si="1"/>
        <v>11530.861520765486</v>
      </c>
      <c r="AH30" s="566">
        <f t="shared" si="1"/>
        <v>12107.404596803761</v>
      </c>
      <c r="AI30" s="419">
        <f>(('EGAT Data'!AU11-'EGAT Data'!AT11)+('EGAT Data'!AT11-'EGAT Data'!AS11))*100/(3*'EGAT Data'!AU11)</f>
        <v>0.39440273017975214</v>
      </c>
      <c r="AJ30" s="17"/>
      <c r="AK30" s="565"/>
      <c r="AL30" s="17"/>
      <c r="AM30" s="567">
        <v>16748</v>
      </c>
      <c r="AN30" s="32"/>
      <c r="AO30" s="568">
        <v>0.96</v>
      </c>
      <c r="AP30" s="422"/>
      <c r="AQ30" s="422"/>
      <c r="AR30" s="717">
        <f>'EGAT Data'!CA9*24</f>
        <v>840</v>
      </c>
      <c r="AS30" s="717">
        <f>'EGAT Data'!CD9*24</f>
        <v>360</v>
      </c>
      <c r="AT30" s="717">
        <f>'EGAT Data'!CG9*24</f>
        <v>0</v>
      </c>
      <c r="AU30" s="717">
        <f>'EGAT Data'!CJ9*24</f>
        <v>0</v>
      </c>
      <c r="AV30" s="717">
        <f>'EGAT Data'!CM9*24</f>
        <v>0</v>
      </c>
      <c r="AW30" s="717">
        <f>'EGAT Data'!CP9*24</f>
        <v>0</v>
      </c>
      <c r="AX30" s="717">
        <f>'EGAT Data'!CS9*24</f>
        <v>0</v>
      </c>
      <c r="AY30" s="717">
        <f>'EGAT Data'!CV9*24</f>
        <v>0</v>
      </c>
      <c r="AZ30" s="717">
        <f>'EGAT Data'!CY9*24</f>
        <v>0</v>
      </c>
      <c r="BA30" s="717">
        <f>'EGAT Data'!DB9*24</f>
        <v>0</v>
      </c>
      <c r="BB30" s="34"/>
      <c r="BC30" s="34"/>
      <c r="BD30" s="34"/>
      <c r="BE30" s="34"/>
      <c r="BF30" s="34"/>
      <c r="BG30" s="424"/>
      <c r="BH30" s="424"/>
      <c r="BI30" s="424"/>
      <c r="BJ30" s="424"/>
      <c r="BK30" s="424"/>
      <c r="BL30" s="424"/>
      <c r="BM30" s="424"/>
      <c r="BN30" s="424"/>
    </row>
    <row r="31" spans="1:66">
      <c r="A31" s="386">
        <f>'EGAT Data'!B10</f>
        <v>7</v>
      </c>
      <c r="B31" s="410" t="str">
        <f>'EGAT Data'!C10</f>
        <v>โรงไฟฟ้าพลังความร้อนแม่เมาะ หน่วยที่ 9</v>
      </c>
      <c r="C31" s="392" t="str">
        <f>'EGAT Data'!D10</f>
        <v>MM-T9</v>
      </c>
      <c r="D31" s="392" t="str">
        <f>'EGAT Data'!L10</f>
        <v>20 ก.ค. 2533</v>
      </c>
      <c r="E31" s="392" t="str">
        <f>'EGAT Data'!M10</f>
        <v>-</v>
      </c>
      <c r="F31" s="392">
        <f>'EGAT Data'!H10</f>
        <v>270</v>
      </c>
      <c r="G31" s="392">
        <f t="shared" si="0"/>
        <v>270</v>
      </c>
      <c r="H31" s="392">
        <v>0</v>
      </c>
      <c r="I31" s="386"/>
      <c r="J31" s="386"/>
      <c r="K31" s="386"/>
      <c r="L31" s="386"/>
      <c r="M31" s="386"/>
      <c r="N31" s="482"/>
      <c r="O31" s="392"/>
      <c r="P31" s="392"/>
      <c r="Q31" s="392"/>
      <c r="R31" s="392"/>
      <c r="S31" s="393">
        <f>'EGAT Data'!Z10</f>
        <v>92.914175394656922</v>
      </c>
      <c r="T31" s="393">
        <f>'EGAT Data'!AG10</f>
        <v>0</v>
      </c>
      <c r="U31" s="393">
        <f>'EGAT Data'!AN10</f>
        <v>6.5097525804492928</v>
      </c>
      <c r="V31" s="401"/>
      <c r="W31" s="401"/>
      <c r="X31" s="20"/>
      <c r="Y31" s="20"/>
      <c r="Z31" s="20"/>
      <c r="AA31" s="20"/>
      <c r="AB31" s="20"/>
      <c r="AC31" s="20"/>
      <c r="AD31" s="418">
        <f>'EGAT Data'!AU10</f>
        <v>10201.807496147814</v>
      </c>
      <c r="AE31" s="566">
        <f t="shared" si="1"/>
        <v>10711.897870955205</v>
      </c>
      <c r="AF31" s="566">
        <f t="shared" si="1"/>
        <v>11247.492764502966</v>
      </c>
      <c r="AG31" s="566">
        <f t="shared" si="1"/>
        <v>11809.867402728114</v>
      </c>
      <c r="AH31" s="566">
        <f t="shared" si="1"/>
        <v>12400.36077286452</v>
      </c>
      <c r="AI31" s="419">
        <f>(('EGAT Data'!AU12-'EGAT Data'!AT12)+('EGAT Data'!AT12-'EGAT Data'!AS12))*100/(3*'EGAT Data'!AU12)</f>
        <v>0.66499117133966368</v>
      </c>
      <c r="AJ31" s="17"/>
      <c r="AK31" s="565"/>
      <c r="AL31" s="17"/>
      <c r="AM31" s="567">
        <v>16748</v>
      </c>
      <c r="AN31" s="32"/>
      <c r="AO31" s="568">
        <v>0.96</v>
      </c>
      <c r="AP31" s="422"/>
      <c r="AQ31" s="422"/>
      <c r="AR31" s="717">
        <f>'EGAT Data'!CA10*24</f>
        <v>840</v>
      </c>
      <c r="AS31" s="717">
        <f>'EGAT Data'!CD10*24</f>
        <v>360</v>
      </c>
      <c r="AT31" s="717">
        <f>'EGAT Data'!CG10*24</f>
        <v>0</v>
      </c>
      <c r="AU31" s="717">
        <f>'EGAT Data'!CJ10*24</f>
        <v>0</v>
      </c>
      <c r="AV31" s="717">
        <f>'EGAT Data'!CM10*24</f>
        <v>0</v>
      </c>
      <c r="AW31" s="717">
        <f>'EGAT Data'!CP10*24</f>
        <v>0</v>
      </c>
      <c r="AX31" s="717">
        <f>'EGAT Data'!CS10*24</f>
        <v>0</v>
      </c>
      <c r="AY31" s="717">
        <f>'EGAT Data'!CV10*24</f>
        <v>0</v>
      </c>
      <c r="AZ31" s="717">
        <f>'EGAT Data'!CY10*24</f>
        <v>0</v>
      </c>
      <c r="BA31" s="717">
        <f>'EGAT Data'!DB10*24</f>
        <v>0</v>
      </c>
      <c r="BB31" s="34"/>
      <c r="BC31" s="34"/>
      <c r="BD31" s="34"/>
      <c r="BE31" s="34"/>
      <c r="BF31" s="34"/>
      <c r="BG31" s="424"/>
      <c r="BH31" s="424"/>
      <c r="BI31" s="424"/>
      <c r="BJ31" s="424"/>
      <c r="BK31" s="424"/>
      <c r="BL31" s="424"/>
      <c r="BM31" s="424"/>
      <c r="BN31" s="424"/>
    </row>
    <row r="32" spans="1:66">
      <c r="A32" s="386">
        <f>'EGAT Data'!B11</f>
        <v>8</v>
      </c>
      <c r="B32" s="410" t="str">
        <f>'EGAT Data'!C11</f>
        <v>โรงไฟฟ้าพลังความร้อนแม่เมาะ หน่วยที่ 10</v>
      </c>
      <c r="C32" s="392" t="str">
        <f>'EGAT Data'!D11</f>
        <v>MM-T10</v>
      </c>
      <c r="D32" s="392" t="str">
        <f>'EGAT Data'!L11</f>
        <v>1 ก.ย. 2534</v>
      </c>
      <c r="E32" s="392" t="str">
        <f>'EGAT Data'!M11</f>
        <v>-</v>
      </c>
      <c r="F32" s="392">
        <f>'EGAT Data'!H11</f>
        <v>270</v>
      </c>
      <c r="G32" s="392">
        <f t="shared" si="0"/>
        <v>270</v>
      </c>
      <c r="H32" s="392">
        <v>0</v>
      </c>
      <c r="I32" s="386"/>
      <c r="J32" s="386"/>
      <c r="K32" s="386"/>
      <c r="L32" s="386"/>
      <c r="M32" s="386"/>
      <c r="N32" s="482"/>
      <c r="O32" s="392"/>
      <c r="P32" s="392"/>
      <c r="Q32" s="392"/>
      <c r="R32" s="392"/>
      <c r="S32" s="393">
        <f>'EGAT Data'!Z11</f>
        <v>77.799195127504589</v>
      </c>
      <c r="T32" s="393">
        <f>'EGAT Data'!AG11</f>
        <v>15.499582574377657</v>
      </c>
      <c r="U32" s="393">
        <f>'EGAT Data'!AN11</f>
        <v>5.9414845173041924</v>
      </c>
      <c r="V32" s="401"/>
      <c r="W32" s="401"/>
      <c r="X32" s="20"/>
      <c r="Y32" s="20"/>
      <c r="Z32" s="20"/>
      <c r="AA32" s="20"/>
      <c r="AB32" s="20"/>
      <c r="AC32" s="20"/>
      <c r="AD32" s="418">
        <f>'EGAT Data'!AU11</f>
        <v>10089.494128831771</v>
      </c>
      <c r="AE32" s="566">
        <f t="shared" si="1"/>
        <v>10593.968835273361</v>
      </c>
      <c r="AF32" s="566">
        <f t="shared" si="1"/>
        <v>11123.66727703703</v>
      </c>
      <c r="AG32" s="566">
        <f t="shared" si="1"/>
        <v>11679.850640888882</v>
      </c>
      <c r="AH32" s="566">
        <f t="shared" si="1"/>
        <v>12263.843172933328</v>
      </c>
      <c r="AI32" s="419">
        <f>(('EGAT Data'!AU13-'EGAT Data'!AT13)+('EGAT Data'!AT13-'EGAT Data'!AS13))*100/(3*'EGAT Data'!AU13)</f>
        <v>0.97933556930205534</v>
      </c>
      <c r="AJ32" s="17"/>
      <c r="AK32" s="565"/>
      <c r="AL32" s="17"/>
      <c r="AM32" s="567">
        <v>16748</v>
      </c>
      <c r="AN32" s="32"/>
      <c r="AO32" s="568">
        <v>0.96</v>
      </c>
      <c r="AP32" s="422"/>
      <c r="AQ32" s="422"/>
      <c r="AR32" s="717">
        <f>'EGAT Data'!CA11*24</f>
        <v>120</v>
      </c>
      <c r="AS32" s="717">
        <f>'EGAT Data'!CD11*24</f>
        <v>672</v>
      </c>
      <c r="AT32" s="717">
        <f>'EGAT Data'!CG11*24</f>
        <v>264</v>
      </c>
      <c r="AU32" s="717">
        <f>'EGAT Data'!CJ11*24</f>
        <v>0</v>
      </c>
      <c r="AV32" s="717">
        <f>'EGAT Data'!CM11*24</f>
        <v>0</v>
      </c>
      <c r="AW32" s="717">
        <f>'EGAT Data'!CP11*24</f>
        <v>0</v>
      </c>
      <c r="AX32" s="717">
        <f>'EGAT Data'!CS11*24</f>
        <v>0</v>
      </c>
      <c r="AY32" s="717">
        <f>'EGAT Data'!CV11*24</f>
        <v>0</v>
      </c>
      <c r="AZ32" s="717">
        <f>'EGAT Data'!CY11*24</f>
        <v>0</v>
      </c>
      <c r="BA32" s="717">
        <f>'EGAT Data'!DB11*24</f>
        <v>0</v>
      </c>
      <c r="BB32" s="34"/>
      <c r="BC32" s="34"/>
      <c r="BD32" s="34"/>
      <c r="BE32" s="34"/>
      <c r="BF32" s="34"/>
      <c r="BG32" s="424"/>
      <c r="BH32" s="424"/>
      <c r="BI32" s="424"/>
      <c r="BJ32" s="424"/>
      <c r="BK32" s="424"/>
      <c r="BL32" s="424"/>
      <c r="BM32" s="424"/>
      <c r="BN32" s="424"/>
    </row>
    <row r="33" spans="1:66">
      <c r="A33" s="386">
        <f>'EGAT Data'!B12</f>
        <v>9</v>
      </c>
      <c r="B33" s="410" t="str">
        <f>'EGAT Data'!C12</f>
        <v>โรงไฟฟ้าพลังความร้อนแม่เมาะ หน่วยที่ 11</v>
      </c>
      <c r="C33" s="392" t="str">
        <f>'EGAT Data'!D12</f>
        <v>MM-T11</v>
      </c>
      <c r="D33" s="392" t="str">
        <f>'EGAT Data'!L12</f>
        <v>1 ม.ค. 2535</v>
      </c>
      <c r="E33" s="392" t="str">
        <f>'EGAT Data'!M12</f>
        <v>-</v>
      </c>
      <c r="F33" s="392">
        <f>'EGAT Data'!H12</f>
        <v>270</v>
      </c>
      <c r="G33" s="392">
        <f t="shared" si="0"/>
        <v>270</v>
      </c>
      <c r="H33" s="392">
        <v>0</v>
      </c>
      <c r="I33" s="386"/>
      <c r="J33" s="386"/>
      <c r="K33" s="386"/>
      <c r="L33" s="386"/>
      <c r="M33" s="386"/>
      <c r="N33" s="482"/>
      <c r="O33" s="392"/>
      <c r="P33" s="392"/>
      <c r="Q33" s="392"/>
      <c r="R33" s="392"/>
      <c r="S33" s="393">
        <f>'EGAT Data'!Z12</f>
        <v>79.607445355191274</v>
      </c>
      <c r="T33" s="393">
        <f>'EGAT Data'!AG12</f>
        <v>15.623292349726775</v>
      </c>
      <c r="U33" s="393">
        <f>'EGAT Data'!AN12</f>
        <v>4.3233910139647893</v>
      </c>
      <c r="V33" s="401"/>
      <c r="W33" s="401"/>
      <c r="X33" s="20"/>
      <c r="Y33" s="20"/>
      <c r="Z33" s="20"/>
      <c r="AA33" s="20"/>
      <c r="AB33" s="20"/>
      <c r="AC33" s="20"/>
      <c r="AD33" s="418">
        <f>'EGAT Data'!AU12</f>
        <v>10032.645795068187</v>
      </c>
      <c r="AE33" s="566">
        <f t="shared" si="1"/>
        <v>10534.278084821597</v>
      </c>
      <c r="AF33" s="566">
        <f t="shared" si="1"/>
        <v>11060.991989062677</v>
      </c>
      <c r="AG33" s="566">
        <f t="shared" si="1"/>
        <v>11614.041588515811</v>
      </c>
      <c r="AH33" s="566">
        <f t="shared" si="1"/>
        <v>12194.743667941602</v>
      </c>
      <c r="AI33" s="419">
        <f>(('EGAT Data'!AU14-'EGAT Data'!AT14)+('EGAT Data'!AT14-'EGAT Data'!AS14))*100/(3*'EGAT Data'!AU14)</f>
        <v>0.27356983259765449</v>
      </c>
      <c r="AJ33" s="17"/>
      <c r="AK33" s="565"/>
      <c r="AL33" s="17"/>
      <c r="AM33" s="567">
        <v>16748</v>
      </c>
      <c r="AN33" s="32"/>
      <c r="AO33" s="568">
        <v>0.96</v>
      </c>
      <c r="AP33" s="422"/>
      <c r="AQ33" s="422"/>
      <c r="AR33" s="717">
        <f>'EGAT Data'!CA12*24</f>
        <v>120</v>
      </c>
      <c r="AS33" s="717">
        <f>'EGAT Data'!CD12*24</f>
        <v>672</v>
      </c>
      <c r="AT33" s="717">
        <f>'EGAT Data'!CG12*24</f>
        <v>672</v>
      </c>
      <c r="AU33" s="717">
        <f>'EGAT Data'!CJ12*24</f>
        <v>0</v>
      </c>
      <c r="AV33" s="717">
        <f>'EGAT Data'!CM12*24</f>
        <v>0</v>
      </c>
      <c r="AW33" s="717">
        <f>'EGAT Data'!CP12*24</f>
        <v>0</v>
      </c>
      <c r="AX33" s="717">
        <f>'EGAT Data'!CS12*24</f>
        <v>0</v>
      </c>
      <c r="AY33" s="717">
        <f>'EGAT Data'!CV12*24</f>
        <v>0</v>
      </c>
      <c r="AZ33" s="717">
        <f>'EGAT Data'!CY12*24</f>
        <v>0</v>
      </c>
      <c r="BA33" s="717">
        <f>'EGAT Data'!DB12*24</f>
        <v>0</v>
      </c>
      <c r="BB33" s="34"/>
      <c r="BC33" s="34"/>
      <c r="BD33" s="34"/>
      <c r="BE33" s="34"/>
      <c r="BF33" s="34"/>
      <c r="BG33" s="424"/>
      <c r="BH33" s="424"/>
      <c r="BI33" s="424"/>
      <c r="BJ33" s="424"/>
      <c r="BK33" s="424"/>
      <c r="BL33" s="424"/>
      <c r="BM33" s="424"/>
      <c r="BN33" s="424"/>
    </row>
    <row r="34" spans="1:66">
      <c r="A34" s="386">
        <f>'EGAT Data'!B13</f>
        <v>10</v>
      </c>
      <c r="B34" s="410" t="str">
        <f>'EGAT Data'!C13</f>
        <v>โรงไฟฟ้าพลังความร้อนแม่เมาะ หน่วยที่ 12</v>
      </c>
      <c r="C34" s="392" t="str">
        <f>'EGAT Data'!D13</f>
        <v>MM-T12</v>
      </c>
      <c r="D34" s="392" t="str">
        <f>'EGAT Data'!L13</f>
        <v>6 พ.ค. 2538</v>
      </c>
      <c r="E34" s="392" t="str">
        <f>'EGAT Data'!M13</f>
        <v>-</v>
      </c>
      <c r="F34" s="392">
        <f>'EGAT Data'!H13</f>
        <v>270</v>
      </c>
      <c r="G34" s="392">
        <f t="shared" si="0"/>
        <v>270</v>
      </c>
      <c r="H34" s="392">
        <v>0</v>
      </c>
      <c r="I34" s="386"/>
      <c r="J34" s="386"/>
      <c r="K34" s="386"/>
      <c r="L34" s="386"/>
      <c r="M34" s="386"/>
      <c r="N34" s="482"/>
      <c r="O34" s="392"/>
      <c r="P34" s="392"/>
      <c r="Q34" s="392"/>
      <c r="R34" s="392"/>
      <c r="S34" s="393">
        <f>'EGAT Data'!Z13</f>
        <v>92.249737527828358</v>
      </c>
      <c r="T34" s="393">
        <f>'EGAT Data'!AG13</f>
        <v>0</v>
      </c>
      <c r="U34" s="393">
        <f>'EGAT Data'!AN13</f>
        <v>7.2761080752884038</v>
      </c>
      <c r="V34" s="401"/>
      <c r="W34" s="401"/>
      <c r="X34" s="20"/>
      <c r="Y34" s="20"/>
      <c r="Z34" s="20"/>
      <c r="AA34" s="20"/>
      <c r="AB34" s="20"/>
      <c r="AC34" s="20"/>
      <c r="AD34" s="418">
        <f>'EGAT Data'!AU13</f>
        <v>10142.132316237166</v>
      </c>
      <c r="AE34" s="566">
        <f t="shared" si="1"/>
        <v>10649.238932049026</v>
      </c>
      <c r="AF34" s="566">
        <f t="shared" si="1"/>
        <v>11181.700878651478</v>
      </c>
      <c r="AG34" s="566">
        <f t="shared" si="1"/>
        <v>11740.785922584053</v>
      </c>
      <c r="AH34" s="566">
        <f t="shared" si="1"/>
        <v>12327.825218713257</v>
      </c>
      <c r="AI34" s="419">
        <f>(('EGAT Data'!AU15-'EGAT Data'!AT15)+('EGAT Data'!AT15-'EGAT Data'!AS15))*100/(3*'EGAT Data'!AU15)</f>
        <v>0.33694536071917924</v>
      </c>
      <c r="AJ34" s="17"/>
      <c r="AK34" s="565"/>
      <c r="AL34" s="17"/>
      <c r="AM34" s="567">
        <v>16748</v>
      </c>
      <c r="AN34" s="32"/>
      <c r="AO34" s="568">
        <v>0.96</v>
      </c>
      <c r="AP34" s="422"/>
      <c r="AQ34" s="422"/>
      <c r="AR34" s="717">
        <f>'EGAT Data'!CA13*24</f>
        <v>48</v>
      </c>
      <c r="AS34" s="717">
        <f>'EGAT Data'!CD13*24</f>
        <v>1320</v>
      </c>
      <c r="AT34" s="717">
        <f>'EGAT Data'!CG13*24</f>
        <v>672</v>
      </c>
      <c r="AU34" s="717">
        <f>'EGAT Data'!CJ13*24</f>
        <v>0</v>
      </c>
      <c r="AV34" s="717">
        <f>'EGAT Data'!CM13*24</f>
        <v>0</v>
      </c>
      <c r="AW34" s="717">
        <f>'EGAT Data'!CP13*24</f>
        <v>0</v>
      </c>
      <c r="AX34" s="717">
        <f>'EGAT Data'!CS13*24</f>
        <v>0</v>
      </c>
      <c r="AY34" s="717">
        <f>'EGAT Data'!CV13*24</f>
        <v>0</v>
      </c>
      <c r="AZ34" s="717">
        <f>'EGAT Data'!CY13*24</f>
        <v>0</v>
      </c>
      <c r="BA34" s="717">
        <f>'EGAT Data'!DB13*24</f>
        <v>0</v>
      </c>
      <c r="BB34" s="34"/>
      <c r="BC34" s="34"/>
      <c r="BD34" s="34"/>
      <c r="BE34" s="34"/>
      <c r="BF34" s="34"/>
      <c r="BG34" s="424"/>
      <c r="BH34" s="424"/>
      <c r="BI34" s="424"/>
      <c r="BJ34" s="424"/>
      <c r="BK34" s="424"/>
      <c r="BL34" s="424"/>
      <c r="BM34" s="424"/>
      <c r="BN34" s="424"/>
    </row>
    <row r="35" spans="1:66">
      <c r="A35" s="386">
        <f>'EGAT Data'!B14</f>
        <v>11</v>
      </c>
      <c r="B35" s="410" t="str">
        <f>'EGAT Data'!C14</f>
        <v>โรงไฟฟ้าพลังความร้อนแม่เมาะ หน่วยที่ 13</v>
      </c>
      <c r="C35" s="392" t="str">
        <f>'EGAT Data'!D14</f>
        <v>MM-T13</v>
      </c>
      <c r="D35" s="392" t="str">
        <f>'EGAT Data'!L14</f>
        <v>6 พ.ค. 2538</v>
      </c>
      <c r="E35" s="392" t="str">
        <f>'EGAT Data'!M14</f>
        <v>-</v>
      </c>
      <c r="F35" s="392">
        <f>'EGAT Data'!H14</f>
        <v>270</v>
      </c>
      <c r="G35" s="392">
        <f t="shared" si="0"/>
        <v>270</v>
      </c>
      <c r="H35" s="392">
        <v>0</v>
      </c>
      <c r="I35" s="386"/>
      <c r="J35" s="386"/>
      <c r="K35" s="386"/>
      <c r="L35" s="386"/>
      <c r="M35" s="386"/>
      <c r="N35" s="482"/>
      <c r="O35" s="392"/>
      <c r="P35" s="392"/>
      <c r="Q35" s="392"/>
      <c r="R35" s="392"/>
      <c r="S35" s="393">
        <f>'EGAT Data'!Z14</f>
        <v>93.791220780206444</v>
      </c>
      <c r="T35" s="393">
        <f>'EGAT Data'!AG14</f>
        <v>0.19903612629022427</v>
      </c>
      <c r="U35" s="393">
        <f>'EGAT Data'!AN14</f>
        <v>5.2747419550698318</v>
      </c>
      <c r="V35" s="401"/>
      <c r="W35" s="401"/>
      <c r="X35" s="20"/>
      <c r="Y35" s="20"/>
      <c r="Z35" s="20"/>
      <c r="AA35" s="20"/>
      <c r="AB35" s="20"/>
      <c r="AC35" s="20"/>
      <c r="AD35" s="418">
        <f>'EGAT Data'!AU14</f>
        <v>10179.2745522725</v>
      </c>
      <c r="AE35" s="566">
        <f t="shared" si="1"/>
        <v>10688.238279886125</v>
      </c>
      <c r="AF35" s="566">
        <f t="shared" si="1"/>
        <v>11222.650193880432</v>
      </c>
      <c r="AG35" s="566">
        <f t="shared" si="1"/>
        <v>11783.782703574454</v>
      </c>
      <c r="AH35" s="566">
        <f t="shared" si="1"/>
        <v>12372.971838753178</v>
      </c>
      <c r="AI35" s="419">
        <f>(('EGAT Data'!AU16-'EGAT Data'!AT16)+('EGAT Data'!AT16-'EGAT Data'!AS16))*100/(3*'EGAT Data'!AU16)</f>
        <v>0.41519713314028489</v>
      </c>
      <c r="AJ35" s="17"/>
      <c r="AK35" s="565"/>
      <c r="AL35" s="17"/>
      <c r="AM35" s="567">
        <v>16748</v>
      </c>
      <c r="AN35" s="32"/>
      <c r="AO35" s="568">
        <v>0.96</v>
      </c>
      <c r="AP35" s="422"/>
      <c r="AQ35" s="422"/>
      <c r="AR35" s="717">
        <f>'EGAT Data'!CA14*24</f>
        <v>720</v>
      </c>
      <c r="AS35" s="717">
        <f>'EGAT Data'!CD14*24</f>
        <v>672</v>
      </c>
      <c r="AT35" s="717">
        <f>'EGAT Data'!CG14*24</f>
        <v>672</v>
      </c>
      <c r="AU35" s="717">
        <f>'EGAT Data'!CJ14*24</f>
        <v>0</v>
      </c>
      <c r="AV35" s="717">
        <f>'EGAT Data'!CM14*24</f>
        <v>0</v>
      </c>
      <c r="AW35" s="717">
        <f>'EGAT Data'!CP14*24</f>
        <v>0</v>
      </c>
      <c r="AX35" s="717">
        <f>'EGAT Data'!CS14*24</f>
        <v>0</v>
      </c>
      <c r="AY35" s="717">
        <f>'EGAT Data'!CV14*24</f>
        <v>0</v>
      </c>
      <c r="AZ35" s="717">
        <f>'EGAT Data'!CY14*24</f>
        <v>0</v>
      </c>
      <c r="BA35" s="717">
        <f>'EGAT Data'!DB14*24</f>
        <v>0</v>
      </c>
      <c r="BB35" s="34"/>
      <c r="BC35" s="34"/>
      <c r="BD35" s="34"/>
      <c r="BE35" s="34"/>
      <c r="BF35" s="34"/>
      <c r="BG35" s="424"/>
      <c r="BH35" s="424"/>
      <c r="BI35" s="424"/>
      <c r="BJ35" s="424"/>
      <c r="BK35" s="424"/>
      <c r="BL35" s="424"/>
      <c r="BM35" s="424"/>
      <c r="BN35" s="424"/>
    </row>
    <row r="36" spans="1:66">
      <c r="A36" s="386"/>
      <c r="B36" s="410"/>
      <c r="C36" s="392"/>
      <c r="D36" s="392"/>
      <c r="E36" s="392"/>
      <c r="F36" s="392"/>
      <c r="G36" s="392"/>
      <c r="H36" s="392"/>
      <c r="I36" s="386"/>
      <c r="J36" s="386"/>
      <c r="K36" s="386"/>
      <c r="L36" s="386"/>
      <c r="M36" s="386"/>
      <c r="N36" s="392"/>
      <c r="O36" s="392"/>
      <c r="P36" s="392"/>
      <c r="Q36" s="392"/>
      <c r="R36" s="392"/>
      <c r="S36" s="392"/>
      <c r="T36" s="392"/>
      <c r="U36" s="392"/>
      <c r="V36" s="401"/>
      <c r="W36" s="401"/>
      <c r="X36" s="20"/>
      <c r="Y36" s="20"/>
      <c r="Z36" s="20"/>
      <c r="AA36" s="20"/>
      <c r="AB36" s="20"/>
      <c r="AC36" s="20"/>
      <c r="AD36" s="418"/>
      <c r="AE36" s="20"/>
      <c r="AF36" s="20"/>
      <c r="AG36" s="20"/>
      <c r="AH36" s="20"/>
      <c r="AI36" s="419"/>
      <c r="AJ36" s="17"/>
      <c r="AK36" s="17"/>
      <c r="AL36" s="17"/>
      <c r="AM36" s="32"/>
      <c r="AN36" s="32"/>
      <c r="AO36" s="32"/>
      <c r="AP36" s="422"/>
      <c r="AQ36" s="422"/>
      <c r="AR36" s="467"/>
      <c r="AS36" s="467"/>
      <c r="AT36" s="467"/>
      <c r="AU36" s="467"/>
      <c r="AV36" s="467"/>
      <c r="AW36" s="467"/>
      <c r="AX36" s="467"/>
      <c r="AY36" s="467"/>
      <c r="AZ36" s="467"/>
      <c r="BA36" s="467"/>
      <c r="BB36" s="34"/>
      <c r="BC36" s="34"/>
      <c r="BD36" s="34"/>
      <c r="BE36" s="34"/>
      <c r="BF36" s="34"/>
      <c r="BG36" s="424"/>
      <c r="BH36" s="424"/>
      <c r="BI36" s="424"/>
      <c r="BJ36" s="424"/>
      <c r="BK36" s="424"/>
      <c r="BL36" s="424"/>
      <c r="BM36" s="424"/>
      <c r="BN36" s="424"/>
    </row>
  </sheetData>
  <mergeCells count="45">
    <mergeCell ref="A1:A3"/>
    <mergeCell ref="B1:B3"/>
    <mergeCell ref="C1:C3"/>
    <mergeCell ref="F1:F3"/>
    <mergeCell ref="H1:H3"/>
    <mergeCell ref="D1:D3"/>
    <mergeCell ref="E1:E3"/>
    <mergeCell ref="G1:G3"/>
    <mergeCell ref="U1:U3"/>
    <mergeCell ref="I1:M1"/>
    <mergeCell ref="I2:I3"/>
    <mergeCell ref="J2:K2"/>
    <mergeCell ref="L2:M2"/>
    <mergeCell ref="A20:BN20"/>
    <mergeCell ref="A25:BN25"/>
    <mergeCell ref="AM2:AN2"/>
    <mergeCell ref="BG2:BH2"/>
    <mergeCell ref="BI2:BJ2"/>
    <mergeCell ref="BK2:BL2"/>
    <mergeCell ref="BM2:BN2"/>
    <mergeCell ref="A4:BN4"/>
    <mergeCell ref="BB1:BB3"/>
    <mergeCell ref="BC1:BC3"/>
    <mergeCell ref="AQ1:AQ3"/>
    <mergeCell ref="BD1:BD3"/>
    <mergeCell ref="BE1:BE3"/>
    <mergeCell ref="BF1:BF3"/>
    <mergeCell ref="BG1:BJ1"/>
    <mergeCell ref="BK1:BN1"/>
    <mergeCell ref="AR1:BA1"/>
    <mergeCell ref="A7:BN7"/>
    <mergeCell ref="A10:BN10"/>
    <mergeCell ref="A13:BN13"/>
    <mergeCell ref="A16:BN16"/>
    <mergeCell ref="AP1:AP3"/>
    <mergeCell ref="V2:V3"/>
    <mergeCell ref="W2:W3"/>
    <mergeCell ref="AJ2:AL2"/>
    <mergeCell ref="N1:R1"/>
    <mergeCell ref="V1:W1"/>
    <mergeCell ref="X1:AC1"/>
    <mergeCell ref="AD1:AI1"/>
    <mergeCell ref="AJ1:AO1"/>
    <mergeCell ref="S1:S3"/>
    <mergeCell ref="T1:T3"/>
  </mergeCell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E410-F4B2-40C0-805C-568626F71416}">
  <dimension ref="A1:CS44"/>
  <sheetViews>
    <sheetView zoomScale="80" zoomScaleNormal="80" workbookViewId="0">
      <pane ySplit="4" topLeftCell="A20" activePane="bottomLeft" state="frozen"/>
      <selection activeCell="CA1" sqref="CA1"/>
      <selection pane="bottomLeft" activeCell="CE16" sqref="CE16"/>
    </sheetView>
  </sheetViews>
  <sheetFormatPr baseColWidth="10" defaultColWidth="8.83203125" defaultRowHeight="15"/>
  <cols>
    <col min="1" max="1" width="10.1640625" style="387" customWidth="1"/>
    <col min="2" max="2" width="41.83203125" style="446" customWidth="1"/>
    <col min="3" max="5" width="14.6640625" style="387" customWidth="1"/>
    <col min="6" max="9" width="20.5" style="387" customWidth="1"/>
    <col min="10" max="11" width="14.6640625" style="387" customWidth="1"/>
    <col min="12" max="12" width="17.1640625" style="387" customWidth="1"/>
    <col min="13" max="17" width="8.5" style="387" customWidth="1"/>
    <col min="18" max="18" width="22.83203125" style="387" customWidth="1"/>
    <col min="19" max="19" width="10" style="387" customWidth="1"/>
    <col min="20" max="20" width="12" style="387" customWidth="1"/>
    <col min="21" max="21" width="8.6640625" style="387"/>
    <col min="22" max="22" width="25.5" style="387" customWidth="1"/>
    <col min="23" max="25" width="25.5" style="396" customWidth="1"/>
    <col min="26" max="26" width="29" style="24" customWidth="1"/>
    <col min="27" max="27" width="8.6640625" style="24"/>
    <col min="28" max="32" width="8.6640625" style="18"/>
    <col min="33" max="33" width="28" style="18" customWidth="1"/>
    <col min="34" max="34" width="8.6640625" style="436"/>
    <col min="35" max="38" width="8.6640625" style="18"/>
    <col min="39" max="39" width="29.1640625" style="439" customWidth="1"/>
    <col min="40" max="49" width="8.6640625" style="21"/>
    <col min="50" max="59" width="8.6640625" style="24"/>
    <col min="60" max="60" width="15.5" style="28" customWidth="1"/>
    <col min="61" max="61" width="8.6640625" style="28"/>
    <col min="62" max="62" width="12.33203125" style="29" customWidth="1"/>
    <col min="63" max="63" width="14.5" style="28" customWidth="1"/>
    <col min="64" max="65" width="13.5" style="29" customWidth="1"/>
    <col min="66" max="70" width="10.5" style="29" customWidth="1"/>
    <col min="71" max="71" width="18.5" style="29" customWidth="1"/>
    <col min="72" max="72" width="19.83203125" style="29" customWidth="1"/>
    <col min="73" max="74" width="16.5" style="33" customWidth="1"/>
    <col min="75" max="84" width="7.5" style="21" bestFit="1" customWidth="1"/>
    <col min="85" max="85" width="16.5" style="35" customWidth="1"/>
    <col min="86" max="86" width="20.5" style="35" customWidth="1"/>
    <col min="87" max="87" width="14.5" style="35" customWidth="1"/>
    <col min="88" max="88" width="13.83203125" style="35" customWidth="1"/>
    <col min="89" max="89" width="24.33203125" style="35" customWidth="1"/>
    <col min="90" max="97" width="10.5" style="18" customWidth="1"/>
  </cols>
  <sheetData>
    <row r="1" spans="1:97" s="8" customFormat="1" ht="14.5" customHeight="1">
      <c r="A1" s="737" t="s">
        <v>0</v>
      </c>
      <c r="B1" s="737" t="s">
        <v>1</v>
      </c>
      <c r="C1" s="737" t="s">
        <v>2</v>
      </c>
      <c r="D1" s="737" t="s">
        <v>166</v>
      </c>
      <c r="E1" s="737" t="s">
        <v>788</v>
      </c>
      <c r="F1" s="759" t="s">
        <v>64</v>
      </c>
      <c r="G1" s="761"/>
      <c r="H1" s="759" t="s">
        <v>65</v>
      </c>
      <c r="I1" s="761"/>
      <c r="J1" s="741" t="s">
        <v>61</v>
      </c>
      <c r="K1" s="741" t="s">
        <v>794</v>
      </c>
      <c r="L1" s="741" t="s">
        <v>60</v>
      </c>
      <c r="M1" s="759" t="s">
        <v>28</v>
      </c>
      <c r="N1" s="760"/>
      <c r="O1" s="760"/>
      <c r="P1" s="760"/>
      <c r="Q1" s="761"/>
      <c r="R1" s="759" t="s">
        <v>8</v>
      </c>
      <c r="S1" s="760"/>
      <c r="T1" s="760"/>
      <c r="U1" s="760"/>
      <c r="V1" s="761"/>
      <c r="W1" s="788" t="s">
        <v>170</v>
      </c>
      <c r="X1" s="788" t="s">
        <v>171</v>
      </c>
      <c r="Y1" s="788" t="s">
        <v>172</v>
      </c>
      <c r="Z1" s="794" t="s">
        <v>13</v>
      </c>
      <c r="AA1" s="795"/>
      <c r="AB1" s="769" t="s">
        <v>66</v>
      </c>
      <c r="AC1" s="773"/>
      <c r="AD1" s="773"/>
      <c r="AE1" s="773"/>
      <c r="AF1" s="773"/>
      <c r="AG1" s="770"/>
      <c r="AH1" s="769" t="s">
        <v>67</v>
      </c>
      <c r="AI1" s="773"/>
      <c r="AJ1" s="773"/>
      <c r="AK1" s="773"/>
      <c r="AL1" s="773"/>
      <c r="AM1" s="770"/>
      <c r="AN1" s="777" t="s">
        <v>78</v>
      </c>
      <c r="AO1" s="778"/>
      <c r="AP1" s="778"/>
      <c r="AQ1" s="778"/>
      <c r="AR1" s="779"/>
      <c r="AS1" s="777" t="s">
        <v>79</v>
      </c>
      <c r="AT1" s="778"/>
      <c r="AU1" s="778"/>
      <c r="AV1" s="778"/>
      <c r="AW1" s="779"/>
      <c r="AX1" s="794" t="s">
        <v>80</v>
      </c>
      <c r="AY1" s="795"/>
      <c r="AZ1" s="795"/>
      <c r="BA1" s="795"/>
      <c r="BB1" s="796"/>
      <c r="BC1" s="794" t="s">
        <v>81</v>
      </c>
      <c r="BD1" s="795"/>
      <c r="BE1" s="795"/>
      <c r="BF1" s="795"/>
      <c r="BG1" s="796"/>
      <c r="BH1" s="731" t="s">
        <v>83</v>
      </c>
      <c r="BI1" s="732"/>
      <c r="BJ1" s="732"/>
      <c r="BK1" s="732"/>
      <c r="BL1" s="732"/>
      <c r="BM1" s="732"/>
      <c r="BN1" s="733"/>
      <c r="BO1" s="787" t="s">
        <v>795</v>
      </c>
      <c r="BP1" s="787"/>
      <c r="BQ1" s="787"/>
      <c r="BR1" s="787"/>
      <c r="BS1" s="787"/>
      <c r="BT1" s="787"/>
      <c r="BU1" s="791" t="s">
        <v>47</v>
      </c>
      <c r="BV1" s="791" t="s">
        <v>51</v>
      </c>
      <c r="BW1" s="762" t="s">
        <v>70</v>
      </c>
      <c r="BX1" s="763"/>
      <c r="BY1" s="763"/>
      <c r="BZ1" s="763"/>
      <c r="CA1" s="763"/>
      <c r="CB1" s="763"/>
      <c r="CC1" s="763"/>
      <c r="CD1" s="763"/>
      <c r="CE1" s="763"/>
      <c r="CF1" s="764"/>
      <c r="CG1" s="746" t="s">
        <v>69</v>
      </c>
      <c r="CH1" s="746" t="s">
        <v>68</v>
      </c>
      <c r="CI1" s="746" t="s">
        <v>48</v>
      </c>
      <c r="CJ1" s="746" t="s">
        <v>36</v>
      </c>
      <c r="CK1" s="746" t="s">
        <v>37</v>
      </c>
      <c r="CL1" s="769" t="s">
        <v>53</v>
      </c>
      <c r="CM1" s="773"/>
      <c r="CN1" s="773"/>
      <c r="CO1" s="770"/>
      <c r="CP1" s="769" t="s">
        <v>59</v>
      </c>
      <c r="CQ1" s="773"/>
      <c r="CR1" s="773"/>
      <c r="CS1" s="770"/>
    </row>
    <row r="2" spans="1:97" s="8" customFormat="1">
      <c r="A2" s="738"/>
      <c r="B2" s="738"/>
      <c r="C2" s="738"/>
      <c r="D2" s="738"/>
      <c r="E2" s="738"/>
      <c r="F2" s="737" t="s">
        <v>62</v>
      </c>
      <c r="G2" s="737" t="s">
        <v>63</v>
      </c>
      <c r="H2" s="737" t="s">
        <v>62</v>
      </c>
      <c r="I2" s="737" t="s">
        <v>63</v>
      </c>
      <c r="J2" s="742"/>
      <c r="K2" s="742"/>
      <c r="L2" s="742"/>
      <c r="M2" s="737" t="s">
        <v>3</v>
      </c>
      <c r="N2" s="759" t="s">
        <v>4</v>
      </c>
      <c r="O2" s="761"/>
      <c r="P2" s="759" t="s">
        <v>5</v>
      </c>
      <c r="Q2" s="761"/>
      <c r="R2" s="427">
        <v>1</v>
      </c>
      <c r="S2" s="428">
        <v>2</v>
      </c>
      <c r="T2" s="428">
        <v>3</v>
      </c>
      <c r="U2" s="428">
        <v>4</v>
      </c>
      <c r="V2" s="428">
        <v>5</v>
      </c>
      <c r="W2" s="789"/>
      <c r="X2" s="789"/>
      <c r="Y2" s="789"/>
      <c r="Z2" s="453" t="s">
        <v>10</v>
      </c>
      <c r="AA2" s="453" t="s">
        <v>11</v>
      </c>
      <c r="AB2" s="42" t="s">
        <v>14</v>
      </c>
      <c r="AC2" s="42" t="s">
        <v>15</v>
      </c>
      <c r="AD2" s="42" t="s">
        <v>75</v>
      </c>
      <c r="AE2" s="42" t="s">
        <v>82</v>
      </c>
      <c r="AF2" s="42" t="s">
        <v>17</v>
      </c>
      <c r="AG2" s="437" t="s">
        <v>789</v>
      </c>
      <c r="AH2" s="434" t="s">
        <v>14</v>
      </c>
      <c r="AI2" s="42" t="s">
        <v>15</v>
      </c>
      <c r="AJ2" s="42" t="s">
        <v>75</v>
      </c>
      <c r="AK2" s="42" t="s">
        <v>82</v>
      </c>
      <c r="AL2" s="42" t="s">
        <v>17</v>
      </c>
      <c r="AM2" s="437" t="s">
        <v>789</v>
      </c>
      <c r="AN2" s="43" t="s">
        <v>14</v>
      </c>
      <c r="AO2" s="43" t="s">
        <v>75</v>
      </c>
      <c r="AP2" s="43" t="s">
        <v>17</v>
      </c>
      <c r="AQ2" s="43" t="s">
        <v>77</v>
      </c>
      <c r="AR2" s="43" t="s">
        <v>76</v>
      </c>
      <c r="AS2" s="43" t="s">
        <v>14</v>
      </c>
      <c r="AT2" s="43" t="s">
        <v>75</v>
      </c>
      <c r="AU2" s="43" t="s">
        <v>17</v>
      </c>
      <c r="AV2" s="43" t="s">
        <v>77</v>
      </c>
      <c r="AW2" s="43" t="s">
        <v>76</v>
      </c>
      <c r="AX2" s="22" t="s">
        <v>14</v>
      </c>
      <c r="AY2" s="22" t="s">
        <v>75</v>
      </c>
      <c r="AZ2" s="22" t="s">
        <v>17</v>
      </c>
      <c r="BA2" s="22" t="s">
        <v>77</v>
      </c>
      <c r="BB2" s="22" t="s">
        <v>76</v>
      </c>
      <c r="BC2" s="22" t="s">
        <v>14</v>
      </c>
      <c r="BD2" s="22" t="s">
        <v>75</v>
      </c>
      <c r="BE2" s="22" t="s">
        <v>17</v>
      </c>
      <c r="BF2" s="22" t="s">
        <v>77</v>
      </c>
      <c r="BG2" s="22" t="s">
        <v>76</v>
      </c>
      <c r="BH2" s="40" t="s">
        <v>84</v>
      </c>
      <c r="BI2" s="40" t="s">
        <v>85</v>
      </c>
      <c r="BJ2" s="731" t="s">
        <v>30</v>
      </c>
      <c r="BK2" s="732"/>
      <c r="BL2" s="733"/>
      <c r="BM2" s="731" t="s">
        <v>33</v>
      </c>
      <c r="BN2" s="733"/>
      <c r="BO2" s="797" t="s">
        <v>796</v>
      </c>
      <c r="BP2" s="798" t="s">
        <v>23</v>
      </c>
      <c r="BQ2" s="798" t="s">
        <v>24</v>
      </c>
      <c r="BR2" s="798" t="s">
        <v>678</v>
      </c>
      <c r="BS2" s="798" t="s">
        <v>32</v>
      </c>
      <c r="BT2" s="798" t="s">
        <v>1160</v>
      </c>
      <c r="BU2" s="792"/>
      <c r="BV2" s="792"/>
      <c r="BW2" s="599">
        <v>2019</v>
      </c>
      <c r="BX2" s="599">
        <v>2020</v>
      </c>
      <c r="BY2" s="599">
        <v>2021</v>
      </c>
      <c r="BZ2" s="599">
        <v>2022</v>
      </c>
      <c r="CA2" s="599">
        <v>2023</v>
      </c>
      <c r="CB2" s="599">
        <v>2024</v>
      </c>
      <c r="CC2" s="599">
        <v>2025</v>
      </c>
      <c r="CD2" s="599">
        <v>2026</v>
      </c>
      <c r="CE2" s="599">
        <v>2027</v>
      </c>
      <c r="CF2" s="599">
        <v>2028</v>
      </c>
      <c r="CG2" s="747"/>
      <c r="CH2" s="747"/>
      <c r="CI2" s="747"/>
      <c r="CJ2" s="747"/>
      <c r="CK2" s="747"/>
      <c r="CL2" s="452" t="s">
        <v>54</v>
      </c>
      <c r="CM2" s="452"/>
      <c r="CN2" s="452" t="s">
        <v>57</v>
      </c>
      <c r="CO2" s="452"/>
      <c r="CP2" s="452" t="s">
        <v>54</v>
      </c>
      <c r="CQ2" s="452"/>
      <c r="CR2" s="452" t="s">
        <v>57</v>
      </c>
      <c r="CS2" s="452"/>
    </row>
    <row r="3" spans="1:97" s="8" customFormat="1" ht="16">
      <c r="A3" s="739"/>
      <c r="B3" s="739"/>
      <c r="C3" s="739"/>
      <c r="D3" s="739"/>
      <c r="E3" s="739"/>
      <c r="F3" s="739"/>
      <c r="G3" s="739"/>
      <c r="H3" s="739"/>
      <c r="I3" s="739"/>
      <c r="J3" s="743"/>
      <c r="K3" s="743"/>
      <c r="L3" s="743"/>
      <c r="M3" s="739"/>
      <c r="N3" s="429" t="s">
        <v>6</v>
      </c>
      <c r="O3" s="429" t="s">
        <v>7</v>
      </c>
      <c r="P3" s="429" t="s">
        <v>6</v>
      </c>
      <c r="Q3" s="429" t="s">
        <v>7</v>
      </c>
      <c r="R3" s="430" t="s">
        <v>9</v>
      </c>
      <c r="S3" s="431"/>
      <c r="T3" s="431" t="s">
        <v>29</v>
      </c>
      <c r="U3" s="431"/>
      <c r="V3" s="431" t="s">
        <v>787</v>
      </c>
      <c r="W3" s="790"/>
      <c r="X3" s="790"/>
      <c r="Y3" s="790"/>
      <c r="Z3" s="454"/>
      <c r="AA3" s="454"/>
      <c r="AB3" s="42" t="s">
        <v>19</v>
      </c>
      <c r="AC3" s="42" t="s">
        <v>19</v>
      </c>
      <c r="AD3" s="42" t="s">
        <v>19</v>
      </c>
      <c r="AE3" s="42" t="s">
        <v>19</v>
      </c>
      <c r="AF3" s="42" t="s">
        <v>19</v>
      </c>
      <c r="AG3" s="437" t="s">
        <v>790</v>
      </c>
      <c r="AH3" s="434" t="s">
        <v>19</v>
      </c>
      <c r="AI3" s="42" t="s">
        <v>19</v>
      </c>
      <c r="AJ3" s="42" t="s">
        <v>19</v>
      </c>
      <c r="AK3" s="42" t="s">
        <v>19</v>
      </c>
      <c r="AL3" s="42" t="s">
        <v>19</v>
      </c>
      <c r="AM3" s="437" t="s">
        <v>790</v>
      </c>
      <c r="AN3" s="43" t="s">
        <v>19</v>
      </c>
      <c r="AO3" s="43" t="s">
        <v>19</v>
      </c>
      <c r="AP3" s="43" t="s">
        <v>19</v>
      </c>
      <c r="AQ3" s="43" t="s">
        <v>19</v>
      </c>
      <c r="AR3" s="43" t="s">
        <v>19</v>
      </c>
      <c r="AS3" s="43" t="s">
        <v>19</v>
      </c>
      <c r="AT3" s="43" t="s">
        <v>19</v>
      </c>
      <c r="AU3" s="43" t="s">
        <v>19</v>
      </c>
      <c r="AV3" s="43" t="s">
        <v>19</v>
      </c>
      <c r="AW3" s="43" t="s">
        <v>19</v>
      </c>
      <c r="AX3" s="22" t="s">
        <v>19</v>
      </c>
      <c r="AY3" s="22" t="s">
        <v>19</v>
      </c>
      <c r="AZ3" s="22" t="s">
        <v>19</v>
      </c>
      <c r="BA3" s="22" t="s">
        <v>19</v>
      </c>
      <c r="BB3" s="22" t="s">
        <v>19</v>
      </c>
      <c r="BC3" s="22" t="s">
        <v>19</v>
      </c>
      <c r="BD3" s="22" t="s">
        <v>19</v>
      </c>
      <c r="BE3" s="22" t="s">
        <v>19</v>
      </c>
      <c r="BF3" s="22" t="s">
        <v>19</v>
      </c>
      <c r="BG3" s="22" t="s">
        <v>19</v>
      </c>
      <c r="BH3" s="40"/>
      <c r="BI3" s="40"/>
      <c r="BJ3" s="40" t="s">
        <v>31</v>
      </c>
      <c r="BK3" s="40" t="s">
        <v>791</v>
      </c>
      <c r="BL3" s="40" t="s">
        <v>32</v>
      </c>
      <c r="BM3" s="40" t="s">
        <v>86</v>
      </c>
      <c r="BN3" s="40" t="s">
        <v>34</v>
      </c>
      <c r="BO3" s="798"/>
      <c r="BP3" s="787"/>
      <c r="BQ3" s="787"/>
      <c r="BR3" s="787"/>
      <c r="BS3" s="787"/>
      <c r="BT3" s="787"/>
      <c r="BU3" s="793"/>
      <c r="BV3" s="793"/>
      <c r="BW3" s="600" t="s">
        <v>73</v>
      </c>
      <c r="BX3" s="600" t="s">
        <v>73</v>
      </c>
      <c r="BY3" s="600" t="s">
        <v>73</v>
      </c>
      <c r="BZ3" s="600" t="s">
        <v>73</v>
      </c>
      <c r="CA3" s="600" t="s">
        <v>73</v>
      </c>
      <c r="CB3" s="600" t="s">
        <v>73</v>
      </c>
      <c r="CC3" s="600" t="s">
        <v>73</v>
      </c>
      <c r="CD3" s="600" t="s">
        <v>73</v>
      </c>
      <c r="CE3" s="600" t="s">
        <v>73</v>
      </c>
      <c r="CF3" s="600" t="s">
        <v>73</v>
      </c>
      <c r="CG3" s="748"/>
      <c r="CH3" s="748"/>
      <c r="CI3" s="748"/>
      <c r="CJ3" s="748"/>
      <c r="CK3" s="748"/>
      <c r="CL3" s="42" t="s">
        <v>55</v>
      </c>
      <c r="CM3" s="42" t="s">
        <v>56</v>
      </c>
      <c r="CN3" s="42" t="s">
        <v>55</v>
      </c>
      <c r="CO3" s="42" t="s">
        <v>56</v>
      </c>
      <c r="CP3" s="42" t="s">
        <v>55</v>
      </c>
      <c r="CQ3" s="42" t="s">
        <v>56</v>
      </c>
      <c r="CR3" s="42" t="s">
        <v>55</v>
      </c>
      <c r="CS3" s="42" t="s">
        <v>56</v>
      </c>
    </row>
    <row r="4" spans="1:97">
      <c r="A4" s="448" t="s">
        <v>38</v>
      </c>
      <c r="B4" s="449"/>
      <c r="C4" s="449"/>
      <c r="D4" s="449"/>
      <c r="E4" s="449"/>
      <c r="F4" s="458"/>
      <c r="G4" s="458"/>
      <c r="H4" s="458"/>
      <c r="I4" s="458"/>
      <c r="J4" s="449"/>
      <c r="K4" s="449"/>
      <c r="L4" s="449"/>
      <c r="M4" s="501"/>
      <c r="N4" s="501"/>
      <c r="O4" s="501"/>
      <c r="P4" s="501"/>
      <c r="Q4" s="501"/>
      <c r="R4" s="449"/>
      <c r="S4" s="449"/>
      <c r="T4" s="449"/>
      <c r="U4" s="449"/>
      <c r="V4" s="449"/>
      <c r="W4" s="449"/>
      <c r="X4" s="449"/>
      <c r="Y4" s="449"/>
      <c r="Z4" s="449"/>
      <c r="AA4" s="449"/>
      <c r="AB4" s="449"/>
      <c r="AC4" s="449"/>
      <c r="AD4" s="449"/>
      <c r="AE4" s="449"/>
      <c r="AF4" s="449"/>
      <c r="AG4" s="449"/>
      <c r="AH4" s="449"/>
      <c r="AI4" s="449"/>
      <c r="AJ4" s="449"/>
      <c r="AK4" s="449"/>
      <c r="AL4" s="449"/>
      <c r="AM4" s="449"/>
      <c r="AN4" s="449"/>
      <c r="AO4" s="449"/>
      <c r="AP4" s="449"/>
      <c r="AQ4" s="449"/>
      <c r="AR4" s="449"/>
      <c r="AS4" s="449"/>
      <c r="AT4" s="449"/>
      <c r="AU4" s="449"/>
      <c r="AV4" s="449"/>
      <c r="AW4" s="449"/>
      <c r="AX4" s="449"/>
      <c r="AY4" s="449"/>
      <c r="AZ4" s="449"/>
      <c r="BA4" s="449"/>
      <c r="BB4" s="449"/>
      <c r="BC4" s="449"/>
      <c r="BD4" s="449"/>
      <c r="BE4" s="449"/>
      <c r="BF4" s="449"/>
      <c r="BG4" s="449"/>
      <c r="BH4" s="458"/>
      <c r="BI4" s="458"/>
      <c r="BJ4" s="449"/>
      <c r="BK4" s="449"/>
      <c r="BL4" s="449"/>
      <c r="BM4" s="449"/>
      <c r="BN4" s="449"/>
      <c r="BO4" s="449"/>
      <c r="BP4" s="449"/>
      <c r="BQ4" s="449"/>
      <c r="BR4" s="449"/>
      <c r="BS4" s="449"/>
      <c r="BT4" s="449"/>
      <c r="BU4" s="449"/>
      <c r="BV4" s="449"/>
      <c r="BW4" s="449"/>
      <c r="BX4" s="449"/>
      <c r="BY4" s="449"/>
      <c r="BZ4" s="449"/>
      <c r="CA4" s="449"/>
      <c r="CB4" s="449"/>
      <c r="CC4" s="449"/>
      <c r="CD4" s="449"/>
      <c r="CE4" s="449"/>
      <c r="CF4" s="449"/>
      <c r="CG4" s="449"/>
      <c r="CH4" s="449"/>
      <c r="CI4" s="449"/>
      <c r="CJ4" s="449"/>
      <c r="CK4" s="449"/>
      <c r="CL4" s="449"/>
      <c r="CM4" s="449"/>
      <c r="CN4" s="449"/>
      <c r="CO4" s="449"/>
      <c r="CP4" s="449"/>
      <c r="CQ4" s="449"/>
      <c r="CR4" s="449"/>
      <c r="CS4" s="450"/>
    </row>
    <row r="5" spans="1:97">
      <c r="A5" s="386">
        <f>'EGAT Data'!B24</f>
        <v>21</v>
      </c>
      <c r="B5" s="445" t="str">
        <f>'EGAT Data'!C24</f>
        <v>โรงไฟฟ้าพลังความร้อนร่วมพระนครใต้ ชุดที่ 1</v>
      </c>
      <c r="C5" s="386" t="str">
        <f>'EGAT Data'!D24</f>
        <v>SB-C1</v>
      </c>
      <c r="D5" s="386" t="str">
        <f>'EGAT Data'!L24</f>
        <v>16 มี.ค. 2537</v>
      </c>
      <c r="E5" s="386" t="str">
        <f>'EGAT Data'!M24</f>
        <v>-</v>
      </c>
      <c r="F5" s="386">
        <v>100</v>
      </c>
      <c r="G5" s="386">
        <v>100</v>
      </c>
      <c r="H5" s="386">
        <v>116</v>
      </c>
      <c r="I5" s="386"/>
      <c r="J5" s="386">
        <f>SUM(F5:I5)</f>
        <v>316</v>
      </c>
      <c r="K5" s="386">
        <f>J5</f>
        <v>316</v>
      </c>
      <c r="L5" s="386"/>
      <c r="M5" s="386"/>
      <c r="N5" s="441"/>
      <c r="O5" s="386"/>
      <c r="P5" s="386"/>
      <c r="Q5" s="386"/>
      <c r="R5" s="433"/>
      <c r="S5" s="386"/>
      <c r="T5" s="386"/>
      <c r="U5" s="386"/>
      <c r="V5" s="441"/>
      <c r="W5" s="447">
        <f>'EGAT Data'!Z24</f>
        <v>69.400571892004436</v>
      </c>
      <c r="X5" s="447">
        <f>'EGAT Data'!AG24</f>
        <v>8.1129190114998764</v>
      </c>
      <c r="Y5" s="447">
        <f>'EGAT Data'!AN24</f>
        <v>19.885833809096585</v>
      </c>
      <c r="Z5" s="23"/>
      <c r="AA5" s="23"/>
      <c r="AB5" s="17"/>
      <c r="AC5" s="17"/>
      <c r="AD5" s="17"/>
      <c r="AE5" s="17"/>
      <c r="AF5" s="17"/>
      <c r="AG5" s="17"/>
      <c r="AH5" s="435">
        <f>'EGAT Data'!AU24</f>
        <v>9947.2786631255749</v>
      </c>
      <c r="AI5" s="629">
        <f>AH5*1.05</f>
        <v>10444.642596281854</v>
      </c>
      <c r="AJ5" s="629">
        <f t="shared" ref="AJ5:AL5" si="0">AI5*1.05</f>
        <v>10966.874726095946</v>
      </c>
      <c r="AK5" s="629">
        <f t="shared" si="0"/>
        <v>11515.218462400744</v>
      </c>
      <c r="AL5" s="629">
        <f t="shared" si="0"/>
        <v>12090.979385520783</v>
      </c>
      <c r="AM5" s="438">
        <f>('EGAT Data'!AU24-'EGAT Data'!AT24)*100/'EGAT Data'!AU24</f>
        <v>16.111427760806826</v>
      </c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6">
        <v>1053.96</v>
      </c>
      <c r="BI5" s="26">
        <v>0.66269999999999996</v>
      </c>
      <c r="BJ5" s="27"/>
      <c r="BK5" s="26">
        <v>857.99</v>
      </c>
      <c r="BL5" s="27"/>
      <c r="BM5" s="627">
        <v>0.18</v>
      </c>
      <c r="BN5" s="27"/>
      <c r="BO5" s="27"/>
      <c r="BP5" s="27"/>
      <c r="BQ5" s="27"/>
      <c r="BR5" s="27"/>
      <c r="BS5" s="27"/>
      <c r="BT5" s="27"/>
      <c r="BU5" s="32"/>
      <c r="BV5" s="32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34"/>
      <c r="CH5" s="34"/>
      <c r="CI5" s="34"/>
      <c r="CJ5" s="34"/>
      <c r="CK5" s="34"/>
      <c r="CL5" s="17"/>
      <c r="CM5" s="17"/>
      <c r="CN5" s="17"/>
      <c r="CO5" s="17"/>
      <c r="CP5" s="17"/>
      <c r="CQ5" s="17"/>
      <c r="CR5" s="17"/>
      <c r="CS5" s="17"/>
    </row>
    <row r="6" spans="1:97">
      <c r="A6" s="386">
        <f>'EGAT Data'!B25</f>
        <v>22</v>
      </c>
      <c r="B6" s="445" t="str">
        <f>'EGAT Data'!C25</f>
        <v>โรงไฟฟ้าพลังความร้อนร่วมพระนครใต้ ชุดที่ 2</v>
      </c>
      <c r="C6" s="386" t="str">
        <f>'EGAT Data'!D25</f>
        <v>SB-C2</v>
      </c>
      <c r="D6" s="386" t="str">
        <f>'EGAT Data'!L25</f>
        <v>2 ธ.ค. 2539</v>
      </c>
      <c r="E6" s="386" t="str">
        <f>'EGAT Data'!M25</f>
        <v>-</v>
      </c>
      <c r="F6" s="386">
        <v>187</v>
      </c>
      <c r="G6" s="386">
        <v>187</v>
      </c>
      <c r="H6" s="386">
        <v>188</v>
      </c>
      <c r="I6" s="386"/>
      <c r="J6" s="386">
        <f t="shared" ref="J6:J7" si="1">SUM(F6:I6)</f>
        <v>562</v>
      </c>
      <c r="K6" s="386">
        <f>J6</f>
        <v>562</v>
      </c>
      <c r="L6" s="386"/>
      <c r="M6" s="386"/>
      <c r="N6" s="441"/>
      <c r="O6" s="386"/>
      <c r="P6" s="386"/>
      <c r="Q6" s="386"/>
      <c r="R6" s="433"/>
      <c r="S6" s="386"/>
      <c r="T6" s="386"/>
      <c r="U6" s="386"/>
      <c r="V6" s="441"/>
      <c r="W6" s="447">
        <f>'EGAT Data'!Z25</f>
        <v>96.83989143372375</v>
      </c>
      <c r="X6" s="447">
        <f>'EGAT Data'!AG25</f>
        <v>1.5335141563654977</v>
      </c>
      <c r="Y6" s="447">
        <f>'EGAT Data'!AN25</f>
        <v>1.1756708529581092</v>
      </c>
      <c r="Z6" s="23"/>
      <c r="AA6" s="23"/>
      <c r="AB6" s="17"/>
      <c r="AC6" s="17"/>
      <c r="AD6" s="17"/>
      <c r="AE6" s="17"/>
      <c r="AF6" s="17"/>
      <c r="AG6" s="17"/>
      <c r="AH6" s="435">
        <f>'EGAT Data'!AU25</f>
        <v>8017.5341174320547</v>
      </c>
      <c r="AI6" s="629">
        <f t="shared" ref="AI6:AL6" si="2">AH6*1.05</f>
        <v>8418.4108233036586</v>
      </c>
      <c r="AJ6" s="629">
        <f t="shared" si="2"/>
        <v>8839.3313644688424</v>
      </c>
      <c r="AK6" s="629">
        <f t="shared" si="2"/>
        <v>9281.297932692285</v>
      </c>
      <c r="AL6" s="629">
        <f t="shared" si="2"/>
        <v>9745.3628293268994</v>
      </c>
      <c r="AM6" s="438">
        <f>('EGAT Data'!AU25-'EGAT Data'!AT25)*100/'EGAT Data'!AU25</f>
        <v>0.64643367356895165</v>
      </c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6">
        <v>1053.96</v>
      </c>
      <c r="BI6" s="26">
        <v>0.66269999999999996</v>
      </c>
      <c r="BJ6" s="27"/>
      <c r="BK6" s="26">
        <v>857.99</v>
      </c>
      <c r="BL6" s="27"/>
      <c r="BM6" s="627">
        <v>0.18</v>
      </c>
      <c r="BN6" s="27"/>
      <c r="BO6" s="27"/>
      <c r="BP6" s="27"/>
      <c r="BQ6" s="27"/>
      <c r="BR6" s="27"/>
      <c r="BS6" s="27"/>
      <c r="BT6" s="27"/>
      <c r="BU6" s="32"/>
      <c r="BV6" s="32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34"/>
      <c r="CH6" s="34"/>
      <c r="CI6" s="34"/>
      <c r="CJ6" s="34"/>
      <c r="CK6" s="34"/>
      <c r="CL6" s="17"/>
      <c r="CM6" s="17"/>
      <c r="CN6" s="17"/>
      <c r="CO6" s="17"/>
      <c r="CP6" s="17"/>
      <c r="CQ6" s="17"/>
      <c r="CR6" s="17"/>
      <c r="CS6" s="17"/>
    </row>
    <row r="7" spans="1:97">
      <c r="A7" s="386">
        <f>'EGAT Data'!B26</f>
        <v>23</v>
      </c>
      <c r="B7" s="445" t="str">
        <f>'EGAT Data'!C26</f>
        <v>โรงไฟฟ้าพลังความร้อนร่วมพระนครใต้ ชุดที่ 3</v>
      </c>
      <c r="C7" s="386" t="str">
        <f>'EGAT Data'!D26</f>
        <v>SB-C3</v>
      </c>
      <c r="D7" s="386" t="str">
        <f>'EGAT Data'!L26</f>
        <v>1 มี.ค. 2552</v>
      </c>
      <c r="E7" s="386" t="str">
        <f>'EGAT Data'!M26</f>
        <v>-</v>
      </c>
      <c r="F7" s="386">
        <v>263.8</v>
      </c>
      <c r="G7" s="386">
        <v>263.8</v>
      </c>
      <c r="H7" s="386">
        <v>283.5</v>
      </c>
      <c r="I7" s="386"/>
      <c r="J7" s="386">
        <f t="shared" si="1"/>
        <v>811.1</v>
      </c>
      <c r="K7" s="386">
        <v>710</v>
      </c>
      <c r="L7" s="386"/>
      <c r="M7" s="386"/>
      <c r="N7" s="441"/>
      <c r="O7" s="386"/>
      <c r="P7" s="386"/>
      <c r="Q7" s="386"/>
      <c r="R7" s="433"/>
      <c r="S7" s="386"/>
      <c r="T7" s="386"/>
      <c r="U7" s="386"/>
      <c r="V7" s="386"/>
      <c r="W7" s="447">
        <f>'EGAT Data'!Z26</f>
        <v>94.543576292486904</v>
      </c>
      <c r="X7" s="447">
        <f>'EGAT Data'!AG26</f>
        <v>2.270123339987149</v>
      </c>
      <c r="Y7" s="447">
        <f>'EGAT Data'!AN26</f>
        <v>1.3148238716595286</v>
      </c>
      <c r="Z7" s="23"/>
      <c r="AA7" s="23"/>
      <c r="AB7" s="17"/>
      <c r="AC7" s="17"/>
      <c r="AD7" s="17"/>
      <c r="AE7" s="17"/>
      <c r="AF7" s="17"/>
      <c r="AG7" s="17"/>
      <c r="AH7" s="435">
        <f>'EGAT Data'!AU26</f>
        <v>7228.3165340365904</v>
      </c>
      <c r="AI7" s="629">
        <f t="shared" ref="AI7:AL7" si="3">AH7*1.05</f>
        <v>7589.7323607384205</v>
      </c>
      <c r="AJ7" s="629">
        <f t="shared" si="3"/>
        <v>7969.2189787753423</v>
      </c>
      <c r="AK7" s="629">
        <f t="shared" si="3"/>
        <v>8367.679927714109</v>
      </c>
      <c r="AL7" s="629">
        <f t="shared" si="3"/>
        <v>8786.0639240998153</v>
      </c>
      <c r="AM7" s="438">
        <f>('EGAT Data'!AU26-'EGAT Data'!AT26)*100/'EGAT Data'!AU26</f>
        <v>1.0484448056048206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6">
        <v>1053.96</v>
      </c>
      <c r="BI7" s="26">
        <v>0.66269999999999996</v>
      </c>
      <c r="BJ7" s="27"/>
      <c r="BK7" s="26">
        <v>857.99</v>
      </c>
      <c r="BL7" s="27"/>
      <c r="BM7" s="627">
        <v>0.18</v>
      </c>
      <c r="BN7" s="27"/>
      <c r="BO7" s="27"/>
      <c r="BP7" s="27"/>
      <c r="BQ7" s="27"/>
      <c r="BR7" s="27"/>
      <c r="BS7" s="27"/>
      <c r="BT7" s="27"/>
      <c r="BU7" s="32"/>
      <c r="BV7" s="32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17"/>
      <c r="CM7" s="17"/>
      <c r="CN7" s="17"/>
      <c r="CO7" s="17"/>
      <c r="CP7" s="17"/>
      <c r="CQ7" s="17"/>
      <c r="CR7" s="17"/>
      <c r="CS7" s="17"/>
    </row>
    <row r="8" spans="1:97" s="472" customFormat="1">
      <c r="A8" s="460">
        <f>'EGAT Data'!B33</f>
        <v>30</v>
      </c>
      <c r="B8" s="461" t="str">
        <f>'EGAT Data'!C33</f>
        <v>โรงไฟฟ้าพลังความร้อนร่วมพระนครเหนือ ชุดที่ 1</v>
      </c>
      <c r="C8" s="460" t="str">
        <f>'EGAT Data'!D33</f>
        <v>NB-C1</v>
      </c>
      <c r="D8" s="475" t="str">
        <f>'EGAT Data'!L33</f>
        <v>19 พ.ย. 2553</v>
      </c>
      <c r="E8" s="475" t="str">
        <f>'EGAT Data'!M33</f>
        <v>-</v>
      </c>
      <c r="F8" s="460"/>
      <c r="G8" s="460"/>
      <c r="H8" s="460"/>
      <c r="I8" s="460"/>
      <c r="J8" s="460">
        <v>670</v>
      </c>
      <c r="K8" s="460">
        <v>670</v>
      </c>
      <c r="L8" s="460"/>
      <c r="M8" s="460"/>
      <c r="N8" s="460"/>
      <c r="O8" s="460"/>
      <c r="P8" s="460"/>
      <c r="Q8" s="460"/>
      <c r="R8" s="484"/>
      <c r="S8" s="460"/>
      <c r="T8" s="460"/>
      <c r="U8" s="460"/>
      <c r="V8" s="460"/>
      <c r="W8" s="476">
        <f>'EGAT Data'!Z33</f>
        <v>84.703319449081675</v>
      </c>
      <c r="X8" s="476">
        <f>'EGAT Data'!AG33</f>
        <v>12.493904486403761</v>
      </c>
      <c r="Y8" s="476">
        <f>'EGAT Data'!AN33</f>
        <v>1.6308156106586318</v>
      </c>
      <c r="Z8" s="463"/>
      <c r="AA8" s="463"/>
      <c r="AB8" s="464"/>
      <c r="AC8" s="464"/>
      <c r="AD8" s="464"/>
      <c r="AE8" s="464"/>
      <c r="AF8" s="464"/>
      <c r="AG8" s="464"/>
      <c r="AH8" s="465">
        <f>'EGAT Data'!AU33</f>
        <v>7098.6817659219505</v>
      </c>
      <c r="AI8" s="629">
        <f t="shared" ref="AI8:AL8" si="4">AH8*1.05</f>
        <v>7453.6158542180483</v>
      </c>
      <c r="AJ8" s="629">
        <f t="shared" si="4"/>
        <v>7826.2966469289513</v>
      </c>
      <c r="AK8" s="629">
        <f t="shared" si="4"/>
        <v>8217.6114792753997</v>
      </c>
      <c r="AL8" s="629">
        <f t="shared" si="4"/>
        <v>8628.4920532391698</v>
      </c>
      <c r="AM8" s="466">
        <f>('EGAT Data'!AU33-'EGAT Data'!AT33)*100/'EGAT Data'!AU33</f>
        <v>2.6507453625279833</v>
      </c>
      <c r="AN8" s="467"/>
      <c r="AO8" s="467"/>
      <c r="AP8" s="467"/>
      <c r="AQ8" s="467"/>
      <c r="AR8" s="467"/>
      <c r="AS8" s="467"/>
      <c r="AT8" s="467"/>
      <c r="AU8" s="467"/>
      <c r="AV8" s="467"/>
      <c r="AW8" s="467"/>
      <c r="AX8" s="463"/>
      <c r="AY8" s="463"/>
      <c r="AZ8" s="463"/>
      <c r="BA8" s="463"/>
      <c r="BB8" s="463"/>
      <c r="BC8" s="463"/>
      <c r="BD8" s="463"/>
      <c r="BE8" s="463"/>
      <c r="BF8" s="463"/>
      <c r="BG8" s="463"/>
      <c r="BH8" s="468">
        <v>1247.6600000000001</v>
      </c>
      <c r="BI8" s="468">
        <v>0.64100000000000001</v>
      </c>
      <c r="BJ8" s="469"/>
      <c r="BK8" s="468">
        <v>998.928</v>
      </c>
      <c r="BL8" s="469"/>
      <c r="BM8" s="627">
        <v>0.18</v>
      </c>
      <c r="BN8" s="469"/>
      <c r="BO8" s="469"/>
      <c r="BP8" s="469"/>
      <c r="BQ8" s="469"/>
      <c r="BR8" s="469"/>
      <c r="BS8" s="469"/>
      <c r="BT8" s="469"/>
      <c r="BU8" s="470"/>
      <c r="BV8" s="47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471"/>
      <c r="CH8" s="471"/>
      <c r="CI8" s="471"/>
      <c r="CJ8" s="471"/>
      <c r="CK8" s="471"/>
      <c r="CL8" s="464"/>
      <c r="CM8" s="464"/>
      <c r="CN8" s="464"/>
      <c r="CO8" s="464"/>
      <c r="CP8" s="464"/>
      <c r="CQ8" s="464"/>
      <c r="CR8" s="464"/>
      <c r="CS8" s="464"/>
    </row>
    <row r="9" spans="1:97" s="472" customFormat="1">
      <c r="A9" s="460">
        <f>'EGAT Data'!B34</f>
        <v>31</v>
      </c>
      <c r="B9" s="461" t="str">
        <f>'EGAT Data'!C34</f>
        <v>โรงไฟฟ้าพลังความร้อนร่วมพระนครเหนือ ชุดที่ 2</v>
      </c>
      <c r="C9" s="460" t="str">
        <f>'EGAT Data'!D34</f>
        <v>NB-CC21</v>
      </c>
      <c r="D9" s="475" t="s">
        <v>192</v>
      </c>
      <c r="E9" s="475" t="str">
        <f>'EGAT Data'!M34</f>
        <v>-</v>
      </c>
      <c r="F9" s="460"/>
      <c r="G9" s="460"/>
      <c r="H9" s="460"/>
      <c r="I9" s="460"/>
      <c r="J9" s="460">
        <v>414</v>
      </c>
      <c r="K9" s="460">
        <v>0</v>
      </c>
      <c r="L9" s="460"/>
      <c r="M9" s="460"/>
      <c r="N9" s="460"/>
      <c r="O9" s="460"/>
      <c r="P9" s="460"/>
      <c r="Q9" s="460"/>
      <c r="R9" s="460"/>
      <c r="S9" s="460"/>
      <c r="T9" s="460"/>
      <c r="U9" s="460"/>
      <c r="V9" s="484"/>
      <c r="W9" s="476">
        <f>'EGAT Data'!Z34</f>
        <v>0</v>
      </c>
      <c r="X9" s="476">
        <f>'EGAT Data'!AG34</f>
        <v>0</v>
      </c>
      <c r="Y9" s="476">
        <f>'EGAT Data'!AN34</f>
        <v>0</v>
      </c>
      <c r="Z9" s="463"/>
      <c r="AA9" s="463"/>
      <c r="AB9" s="464"/>
      <c r="AC9" s="464"/>
      <c r="AD9" s="464"/>
      <c r="AE9" s="464"/>
      <c r="AF9" s="464"/>
      <c r="AG9" s="464"/>
      <c r="AH9" s="465">
        <f>'EGAT Data'!AU34</f>
        <v>0</v>
      </c>
      <c r="AI9" s="629">
        <f t="shared" ref="AI9:AL9" si="5">AH9*1.05</f>
        <v>0</v>
      </c>
      <c r="AJ9" s="629">
        <f t="shared" si="5"/>
        <v>0</v>
      </c>
      <c r="AK9" s="629">
        <f t="shared" si="5"/>
        <v>0</v>
      </c>
      <c r="AL9" s="629">
        <f t="shared" si="5"/>
        <v>0</v>
      </c>
      <c r="AM9" s="466">
        <v>0</v>
      </c>
      <c r="AN9" s="467"/>
      <c r="AO9" s="467"/>
      <c r="AP9" s="467"/>
      <c r="AQ9" s="467"/>
      <c r="AR9" s="467"/>
      <c r="AS9" s="467"/>
      <c r="AT9" s="467"/>
      <c r="AU9" s="467"/>
      <c r="AV9" s="467"/>
      <c r="AW9" s="467"/>
      <c r="AX9" s="463"/>
      <c r="AY9" s="463"/>
      <c r="AZ9" s="463"/>
      <c r="BA9" s="463"/>
      <c r="BB9" s="463"/>
      <c r="BC9" s="463"/>
      <c r="BD9" s="463"/>
      <c r="BE9" s="463"/>
      <c r="BF9" s="463"/>
      <c r="BG9" s="463"/>
      <c r="BH9" s="468">
        <v>1247.6600000000001</v>
      </c>
      <c r="BI9" s="468">
        <v>0.64100000000000001</v>
      </c>
      <c r="BJ9" s="469"/>
      <c r="BK9" s="468">
        <v>998.928</v>
      </c>
      <c r="BL9" s="469"/>
      <c r="BM9" s="627">
        <v>0.18</v>
      </c>
      <c r="BN9" s="469"/>
      <c r="BO9" s="469"/>
      <c r="BP9" s="469"/>
      <c r="BQ9" s="469"/>
      <c r="BR9" s="469"/>
      <c r="BS9" s="469"/>
      <c r="BT9" s="469"/>
      <c r="BU9" s="470"/>
      <c r="BV9" s="47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471"/>
      <c r="CH9" s="471"/>
      <c r="CI9" s="471"/>
      <c r="CJ9" s="471"/>
      <c r="CK9" s="471"/>
      <c r="CL9" s="464"/>
      <c r="CM9" s="464"/>
      <c r="CN9" s="464"/>
      <c r="CO9" s="464"/>
      <c r="CP9" s="464"/>
      <c r="CQ9" s="464"/>
      <c r="CR9" s="464"/>
      <c r="CS9" s="464"/>
    </row>
    <row r="10" spans="1:97" s="472" customFormat="1">
      <c r="A10" s="460">
        <f>'EGAT Data'!B35</f>
        <v>31</v>
      </c>
      <c r="B10" s="461" t="str">
        <f>'EGAT Data'!C35</f>
        <v>โรงไฟฟ้าพลังความร้อนร่วมพระนครเหนือ ชุดที่ 21</v>
      </c>
      <c r="C10" s="460" t="str">
        <f>'EGAT Data'!D35</f>
        <v>NB-S21</v>
      </c>
      <c r="D10" s="475" t="str">
        <f>'EGAT Data'!L35</f>
        <v>15 ม.ค. 2559</v>
      </c>
      <c r="E10" s="475" t="str">
        <f>'EGAT Data'!M35</f>
        <v>-</v>
      </c>
      <c r="F10" s="460"/>
      <c r="G10" s="460"/>
      <c r="H10" s="460"/>
      <c r="I10" s="460"/>
      <c r="J10" s="460">
        <v>414</v>
      </c>
      <c r="K10" s="460">
        <v>414</v>
      </c>
      <c r="L10" s="460"/>
      <c r="M10" s="460"/>
      <c r="N10" s="460"/>
      <c r="O10" s="460"/>
      <c r="P10" s="460"/>
      <c r="Q10" s="460"/>
      <c r="R10" s="484"/>
      <c r="S10" s="460"/>
      <c r="T10" s="460"/>
      <c r="U10" s="460"/>
      <c r="V10" s="460"/>
      <c r="W10" s="476">
        <f>'EGAT Data'!Z35</f>
        <v>88.208138433772746</v>
      </c>
      <c r="X10" s="476">
        <f>'EGAT Data'!AG35</f>
        <v>6.713423295454545</v>
      </c>
      <c r="Y10" s="476">
        <f>'EGAT Data'!AN35</f>
        <v>4.8417771464646435</v>
      </c>
      <c r="Z10" s="463"/>
      <c r="AA10" s="463"/>
      <c r="AB10" s="464"/>
      <c r="AC10" s="464"/>
      <c r="AD10" s="464"/>
      <c r="AE10" s="464"/>
      <c r="AF10" s="464"/>
      <c r="AG10" s="464"/>
      <c r="AH10" s="465">
        <f>'EGAT Data'!AU35</f>
        <v>6699.0854052051272</v>
      </c>
      <c r="AI10" s="629">
        <f t="shared" ref="AI10:AL10" si="6">AH10*1.05</f>
        <v>7034.0396754653839</v>
      </c>
      <c r="AJ10" s="629">
        <f t="shared" si="6"/>
        <v>7385.7416592386535</v>
      </c>
      <c r="AK10" s="629">
        <f t="shared" si="6"/>
        <v>7755.0287422005867</v>
      </c>
      <c r="AL10" s="629">
        <f t="shared" si="6"/>
        <v>8142.7801793106164</v>
      </c>
      <c r="AM10" s="466">
        <v>0</v>
      </c>
      <c r="AN10" s="467"/>
      <c r="AO10" s="467"/>
      <c r="AP10" s="467"/>
      <c r="AQ10" s="467"/>
      <c r="AR10" s="467"/>
      <c r="AS10" s="467"/>
      <c r="AT10" s="467"/>
      <c r="AU10" s="467"/>
      <c r="AV10" s="467"/>
      <c r="AW10" s="467"/>
      <c r="AX10" s="463"/>
      <c r="AY10" s="463"/>
      <c r="AZ10" s="463"/>
      <c r="BA10" s="463"/>
      <c r="BB10" s="463"/>
      <c r="BC10" s="463"/>
      <c r="BD10" s="463"/>
      <c r="BE10" s="463"/>
      <c r="BF10" s="463"/>
      <c r="BG10" s="463"/>
      <c r="BH10" s="468">
        <v>1247.6600000000001</v>
      </c>
      <c r="BI10" s="468">
        <v>0.64100000000000001</v>
      </c>
      <c r="BJ10" s="469"/>
      <c r="BK10" s="468">
        <v>998.928</v>
      </c>
      <c r="BL10" s="469"/>
      <c r="BM10" s="627">
        <v>0.18</v>
      </c>
      <c r="BN10" s="469"/>
      <c r="BO10" s="469"/>
      <c r="BP10" s="469"/>
      <c r="BQ10" s="469"/>
      <c r="BR10" s="469"/>
      <c r="BS10" s="469"/>
      <c r="BT10" s="469"/>
      <c r="BU10" s="470"/>
      <c r="BV10" s="470"/>
      <c r="BW10" s="471"/>
      <c r="BX10" s="471"/>
      <c r="BY10" s="471"/>
      <c r="BZ10" s="471"/>
      <c r="CA10" s="471"/>
      <c r="CB10" s="471"/>
      <c r="CC10" s="471"/>
      <c r="CD10" s="471"/>
      <c r="CE10" s="471"/>
      <c r="CF10" s="471"/>
      <c r="CG10" s="471"/>
      <c r="CH10" s="471"/>
      <c r="CI10" s="471"/>
      <c r="CJ10" s="471"/>
      <c r="CK10" s="471"/>
      <c r="CL10" s="464"/>
      <c r="CM10" s="464"/>
      <c r="CN10" s="464"/>
      <c r="CO10" s="464"/>
      <c r="CP10" s="464"/>
      <c r="CQ10" s="464"/>
      <c r="CR10" s="464"/>
      <c r="CS10" s="464"/>
    </row>
    <row r="11" spans="1:97" s="472" customFormat="1">
      <c r="A11" s="460">
        <f>'EGAT Data'!B36</f>
        <v>32</v>
      </c>
      <c r="B11" s="461" t="str">
        <f>'EGAT Data'!C36</f>
        <v>โรงไฟฟ้าพลังความร้อนร่วมพระนครเหนือ ชุดที่ 22</v>
      </c>
      <c r="C11" s="460" t="str">
        <f>'EGAT Data'!D36</f>
        <v>NB-S22</v>
      </c>
      <c r="D11" s="475" t="str">
        <f>'EGAT Data'!L36</f>
        <v>15 ม.ค. 2559</v>
      </c>
      <c r="E11" s="475" t="str">
        <f>'EGAT Data'!M36</f>
        <v>-</v>
      </c>
      <c r="F11" s="460"/>
      <c r="G11" s="460"/>
      <c r="H11" s="460"/>
      <c r="I11" s="460"/>
      <c r="J11" s="460">
        <v>414</v>
      </c>
      <c r="K11" s="460">
        <v>414</v>
      </c>
      <c r="L11" s="460"/>
      <c r="M11" s="460"/>
      <c r="N11" s="460"/>
      <c r="O11" s="460"/>
      <c r="P11" s="460"/>
      <c r="Q11" s="460"/>
      <c r="R11" s="484"/>
      <c r="S11" s="460"/>
      <c r="T11" s="460"/>
      <c r="U11" s="460"/>
      <c r="V11" s="460"/>
      <c r="W11" s="476">
        <f>'EGAT Data'!Z36</f>
        <v>88.773896217293185</v>
      </c>
      <c r="X11" s="476">
        <f>'EGAT Data'!AG36</f>
        <v>6.6424005681818175</v>
      </c>
      <c r="Y11" s="476">
        <f>'EGAT Data'!AN36</f>
        <v>4.5428898358585892</v>
      </c>
      <c r="Z11" s="463"/>
      <c r="AA11" s="463"/>
      <c r="AB11" s="464"/>
      <c r="AC11" s="464"/>
      <c r="AD11" s="464"/>
      <c r="AE11" s="464"/>
      <c r="AF11" s="464"/>
      <c r="AG11" s="464"/>
      <c r="AH11" s="465">
        <f>'EGAT Data'!AU36</f>
        <v>6696.2517555418544</v>
      </c>
      <c r="AI11" s="629">
        <f t="shared" ref="AI11:AL11" si="7">AH11*1.05</f>
        <v>7031.0643433189471</v>
      </c>
      <c r="AJ11" s="629">
        <f t="shared" si="7"/>
        <v>7382.617560484895</v>
      </c>
      <c r="AK11" s="629">
        <f t="shared" si="7"/>
        <v>7751.7484385091402</v>
      </c>
      <c r="AL11" s="629">
        <f t="shared" si="7"/>
        <v>8139.3358604345976</v>
      </c>
      <c r="AM11" s="466">
        <v>0</v>
      </c>
      <c r="AN11" s="467"/>
      <c r="AO11" s="467"/>
      <c r="AP11" s="467"/>
      <c r="AQ11" s="467"/>
      <c r="AR11" s="467"/>
      <c r="AS11" s="467"/>
      <c r="AT11" s="467"/>
      <c r="AU11" s="467"/>
      <c r="AV11" s="467"/>
      <c r="AW11" s="467"/>
      <c r="AX11" s="463"/>
      <c r="AY11" s="463"/>
      <c r="AZ11" s="463"/>
      <c r="BA11" s="463"/>
      <c r="BB11" s="463"/>
      <c r="BC11" s="463"/>
      <c r="BD11" s="463"/>
      <c r="BE11" s="463"/>
      <c r="BF11" s="463"/>
      <c r="BG11" s="463"/>
      <c r="BH11" s="468">
        <v>1247.6600000000001</v>
      </c>
      <c r="BI11" s="468">
        <v>0.64100000000000001</v>
      </c>
      <c r="BJ11" s="469"/>
      <c r="BK11" s="468">
        <v>998.928</v>
      </c>
      <c r="BL11" s="469"/>
      <c r="BM11" s="627">
        <v>0.18</v>
      </c>
      <c r="BN11" s="469"/>
      <c r="BO11" s="469"/>
      <c r="BP11" s="469"/>
      <c r="BQ11" s="469"/>
      <c r="BR11" s="469"/>
      <c r="BS11" s="469"/>
      <c r="BT11" s="469"/>
      <c r="BU11" s="470"/>
      <c r="BV11" s="47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471"/>
      <c r="CH11" s="471"/>
      <c r="CI11" s="471"/>
      <c r="CJ11" s="471"/>
      <c r="CK11" s="471"/>
      <c r="CL11" s="464"/>
      <c r="CM11" s="464"/>
      <c r="CN11" s="464"/>
      <c r="CO11" s="464"/>
      <c r="CP11" s="464"/>
      <c r="CQ11" s="464"/>
      <c r="CR11" s="464"/>
      <c r="CS11" s="464"/>
    </row>
    <row r="12" spans="1:97">
      <c r="A12" s="386"/>
      <c r="B12" s="445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86"/>
      <c r="Q12" s="386"/>
      <c r="R12" s="386"/>
      <c r="S12" s="386"/>
      <c r="T12" s="386"/>
      <c r="U12" s="386"/>
      <c r="V12" s="386"/>
      <c r="W12" s="395"/>
      <c r="X12" s="395"/>
      <c r="Y12" s="395"/>
      <c r="Z12" s="23"/>
      <c r="AA12" s="23"/>
      <c r="AB12" s="17"/>
      <c r="AC12" s="17"/>
      <c r="AD12" s="17"/>
      <c r="AE12" s="17"/>
      <c r="AF12" s="17"/>
      <c r="AG12" s="17"/>
      <c r="AH12" s="435"/>
      <c r="AI12" s="17"/>
      <c r="AJ12" s="17"/>
      <c r="AK12" s="17"/>
      <c r="AL12" s="17"/>
      <c r="AM12" s="43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6"/>
      <c r="BI12" s="26"/>
      <c r="BJ12" s="27"/>
      <c r="BK12" s="26"/>
      <c r="BL12" s="27"/>
      <c r="BM12" s="627">
        <v>0.18</v>
      </c>
      <c r="BN12" s="27"/>
      <c r="BO12" s="27"/>
      <c r="BP12" s="27"/>
      <c r="BQ12" s="27"/>
      <c r="BR12" s="27"/>
      <c r="BS12" s="27"/>
      <c r="BT12" s="27"/>
      <c r="BU12" s="32"/>
      <c r="BV12" s="32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34"/>
      <c r="CH12" s="34"/>
      <c r="CI12" s="34"/>
      <c r="CJ12" s="34"/>
      <c r="CK12" s="34"/>
      <c r="CL12" s="17"/>
      <c r="CM12" s="17"/>
      <c r="CN12" s="17"/>
      <c r="CO12" s="17"/>
      <c r="CP12" s="17"/>
      <c r="CQ12" s="17"/>
      <c r="CR12" s="17"/>
      <c r="CS12" s="17"/>
    </row>
    <row r="13" spans="1:97">
      <c r="A13" s="448" t="s">
        <v>39</v>
      </c>
      <c r="B13" s="449"/>
      <c r="C13" s="449"/>
      <c r="D13" s="449"/>
      <c r="E13" s="449"/>
      <c r="F13" s="458"/>
      <c r="G13" s="458"/>
      <c r="H13" s="458"/>
      <c r="I13" s="458"/>
      <c r="J13" s="449"/>
      <c r="K13" s="449"/>
      <c r="L13" s="449"/>
      <c r="M13" s="501"/>
      <c r="N13" s="501"/>
      <c r="O13" s="501"/>
      <c r="P13" s="501"/>
      <c r="Q13" s="501"/>
      <c r="R13" s="449"/>
      <c r="S13" s="449"/>
      <c r="T13" s="449"/>
      <c r="U13" s="449"/>
      <c r="V13" s="449"/>
      <c r="W13" s="449"/>
      <c r="X13" s="449"/>
      <c r="Y13" s="449"/>
      <c r="Z13" s="449"/>
      <c r="AA13" s="449"/>
      <c r="AB13" s="449"/>
      <c r="AC13" s="449"/>
      <c r="AD13" s="449"/>
      <c r="AE13" s="449"/>
      <c r="AF13" s="449"/>
      <c r="AG13" s="449"/>
      <c r="AH13" s="449"/>
      <c r="AI13" s="449"/>
      <c r="AJ13" s="449"/>
      <c r="AK13" s="449"/>
      <c r="AL13" s="449"/>
      <c r="AM13" s="449"/>
      <c r="AN13" s="449"/>
      <c r="AO13" s="449"/>
      <c r="AP13" s="449"/>
      <c r="AQ13" s="449"/>
      <c r="AR13" s="449"/>
      <c r="AS13" s="449"/>
      <c r="AT13" s="449"/>
      <c r="AU13" s="449"/>
      <c r="AV13" s="449"/>
      <c r="AW13" s="449"/>
      <c r="AX13" s="449"/>
      <c r="AY13" s="449"/>
      <c r="AZ13" s="449"/>
      <c r="BA13" s="449"/>
      <c r="BB13" s="449"/>
      <c r="BC13" s="449"/>
      <c r="BD13" s="449"/>
      <c r="BE13" s="449"/>
      <c r="BF13" s="449"/>
      <c r="BG13" s="449"/>
      <c r="BH13" s="458"/>
      <c r="BI13" s="458"/>
      <c r="BJ13" s="449"/>
      <c r="BK13" s="449"/>
      <c r="BL13" s="449"/>
      <c r="BM13" s="449"/>
      <c r="BN13" s="449"/>
      <c r="BO13" s="449"/>
      <c r="BP13" s="449"/>
      <c r="BQ13" s="449"/>
      <c r="BR13" s="449"/>
      <c r="BS13" s="449"/>
      <c r="BT13" s="449"/>
      <c r="BU13" s="449"/>
      <c r="BV13" s="449"/>
      <c r="BW13" s="449"/>
      <c r="BX13" s="449"/>
      <c r="BY13" s="449"/>
      <c r="BZ13" s="449"/>
      <c r="CA13" s="449"/>
      <c r="CB13" s="449"/>
      <c r="CC13" s="449"/>
      <c r="CD13" s="449"/>
      <c r="CE13" s="449"/>
      <c r="CF13" s="449"/>
      <c r="CG13" s="449"/>
      <c r="CH13" s="449"/>
      <c r="CI13" s="449"/>
      <c r="CJ13" s="449"/>
      <c r="CK13" s="449"/>
      <c r="CL13" s="449"/>
      <c r="CM13" s="449"/>
      <c r="CN13" s="449"/>
      <c r="CO13" s="449"/>
      <c r="CP13" s="449"/>
      <c r="CQ13" s="449"/>
      <c r="CR13" s="449"/>
      <c r="CS13" s="450"/>
    </row>
    <row r="14" spans="1:97">
      <c r="A14" s="386">
        <f>'EGAT Data'!B27</f>
        <v>24</v>
      </c>
      <c r="B14" s="445" t="str">
        <f>'EGAT Data'!C27</f>
        <v>โรงไฟฟ้าพลังความร้อนร่วมวังน้อย ชุดที่ 1</v>
      </c>
      <c r="C14" s="386" t="str">
        <f>'EGAT Data'!D27</f>
        <v>WN-C1</v>
      </c>
      <c r="D14" s="386" t="str">
        <f>'EGAT Data'!L27</f>
        <v>9 พ.ค. 2539</v>
      </c>
      <c r="E14" s="386" t="str">
        <f>'EGAT Data'!M27</f>
        <v>-</v>
      </c>
      <c r="F14" s="386">
        <v>212</v>
      </c>
      <c r="G14" s="386">
        <v>212</v>
      </c>
      <c r="H14" s="386">
        <v>188</v>
      </c>
      <c r="I14" s="386"/>
      <c r="J14" s="386">
        <f>SUM(F14:I14)</f>
        <v>612</v>
      </c>
      <c r="K14" s="386">
        <f>'EGAT Data'!H27</f>
        <v>612</v>
      </c>
      <c r="L14" s="386">
        <v>0</v>
      </c>
      <c r="M14" s="386"/>
      <c r="N14" s="386"/>
      <c r="O14" s="386"/>
      <c r="P14" s="386"/>
      <c r="Q14" s="386"/>
      <c r="R14" s="433"/>
      <c r="S14" s="386"/>
      <c r="T14" s="386"/>
      <c r="U14" s="386"/>
      <c r="V14" s="386"/>
      <c r="W14" s="415">
        <f>'EGAT Data'!Z27</f>
        <v>95.854135329761718</v>
      </c>
      <c r="X14" s="415">
        <f>'EGAT Data'!AG27</f>
        <v>3.5662542244475195</v>
      </c>
      <c r="Y14" s="415">
        <f>'EGAT Data'!AN27</f>
        <v>0.36944481636973231</v>
      </c>
      <c r="Z14" s="23"/>
      <c r="AA14" s="23"/>
      <c r="AB14" s="17"/>
      <c r="AC14" s="17"/>
      <c r="AD14" s="17"/>
      <c r="AE14" s="17"/>
      <c r="AF14" s="17"/>
      <c r="AG14" s="17"/>
      <c r="AH14" s="435">
        <f>'EGAT Data'!AU27</f>
        <v>8900.3793406436525</v>
      </c>
      <c r="AI14" s="17"/>
      <c r="AJ14" s="17"/>
      <c r="AK14" s="17"/>
      <c r="AL14" s="17"/>
      <c r="AM14" s="438">
        <f>('EGAT Data'!AU27-'EGAT Data'!AT27)*100/'EGAT Data'!AU27</f>
        <v>8.8418990853072295</v>
      </c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6">
        <v>1252.1300000000001</v>
      </c>
      <c r="BI14" s="26">
        <v>0.63739999999999997</v>
      </c>
      <c r="BJ14" s="27"/>
      <c r="BK14" s="26">
        <v>999.66899999999998</v>
      </c>
      <c r="BL14" s="27"/>
      <c r="BM14" s="627">
        <v>0.18</v>
      </c>
      <c r="BN14" s="27"/>
      <c r="BO14" s="27"/>
      <c r="BP14" s="27"/>
      <c r="BQ14" s="27"/>
      <c r="BR14" s="27"/>
      <c r="BS14" s="27"/>
      <c r="BT14" s="27"/>
      <c r="BU14" s="32"/>
      <c r="BV14" s="32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34"/>
      <c r="CH14" s="34"/>
      <c r="CI14" s="34"/>
      <c r="CJ14" s="34"/>
      <c r="CK14" s="34"/>
      <c r="CL14" s="17"/>
      <c r="CM14" s="17"/>
      <c r="CN14" s="17"/>
      <c r="CO14" s="17"/>
      <c r="CP14" s="17"/>
      <c r="CQ14" s="17"/>
      <c r="CR14" s="17"/>
      <c r="CS14" s="17"/>
    </row>
    <row r="15" spans="1:97">
      <c r="A15" s="386">
        <f>'EGAT Data'!B28</f>
        <v>25</v>
      </c>
      <c r="B15" s="445" t="str">
        <f>'EGAT Data'!C28</f>
        <v>โรงไฟฟ้าพลังความร้อนร่วมวังน้อย ชุดที่ 2</v>
      </c>
      <c r="C15" s="386" t="str">
        <f>'EGAT Data'!D28</f>
        <v>WN-C2</v>
      </c>
      <c r="D15" s="386">
        <f>'EGAT Data'!L28</f>
        <v>2539</v>
      </c>
      <c r="E15" s="386" t="str">
        <f>'EGAT Data'!M28</f>
        <v>-</v>
      </c>
      <c r="F15" s="386">
        <v>212</v>
      </c>
      <c r="G15" s="386">
        <v>212</v>
      </c>
      <c r="H15" s="386">
        <v>188</v>
      </c>
      <c r="I15" s="386"/>
      <c r="J15" s="386">
        <f t="shared" ref="J15:J16" si="8">SUM(F15:I15)</f>
        <v>612</v>
      </c>
      <c r="K15" s="386">
        <f>'EGAT Data'!H28</f>
        <v>612</v>
      </c>
      <c r="L15" s="386">
        <v>0</v>
      </c>
      <c r="M15" s="386"/>
      <c r="N15" s="386"/>
      <c r="O15" s="386"/>
      <c r="P15" s="386"/>
      <c r="Q15" s="386"/>
      <c r="R15" s="433"/>
      <c r="S15" s="386"/>
      <c r="T15" s="386"/>
      <c r="U15" s="386"/>
      <c r="V15" s="386"/>
      <c r="W15" s="415">
        <f>'EGAT Data'!Z28</f>
        <v>99.291993740214636</v>
      </c>
      <c r="X15" s="415">
        <f>'EGAT Data'!AG28</f>
        <v>0.48225442566887261</v>
      </c>
      <c r="Y15" s="415">
        <f>'EGAT Data'!AN28</f>
        <v>0</v>
      </c>
      <c r="Z15" s="23"/>
      <c r="AA15" s="23"/>
      <c r="AB15" s="17"/>
      <c r="AC15" s="17"/>
      <c r="AD15" s="17"/>
      <c r="AE15" s="17"/>
      <c r="AF15" s="17"/>
      <c r="AG15" s="17"/>
      <c r="AH15" s="435">
        <f>'EGAT Data'!AU28</f>
        <v>8695.9152094525998</v>
      </c>
      <c r="AI15" s="17"/>
      <c r="AJ15" s="17"/>
      <c r="AK15" s="17"/>
      <c r="AL15" s="17"/>
      <c r="AM15" s="438">
        <f>('EGAT Data'!AU28-'EGAT Data'!AT28)*100/'EGAT Data'!AU28</f>
        <v>-0.16860987326337751</v>
      </c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6">
        <v>1252.1300000000001</v>
      </c>
      <c r="BI15" s="26">
        <v>0.63739999999999997</v>
      </c>
      <c r="BJ15" s="27"/>
      <c r="BK15" s="26">
        <v>999.66899999999998</v>
      </c>
      <c r="BL15" s="27"/>
      <c r="BM15" s="627">
        <v>0.18</v>
      </c>
      <c r="BN15" s="27"/>
      <c r="BO15" s="27"/>
      <c r="BP15" s="27"/>
      <c r="BQ15" s="27"/>
      <c r="BR15" s="27"/>
      <c r="BS15" s="27"/>
      <c r="BT15" s="27"/>
      <c r="BU15" s="32"/>
      <c r="BV15" s="32"/>
      <c r="BW15" s="631"/>
      <c r="BX15" s="631"/>
      <c r="BY15" s="631"/>
      <c r="BZ15" s="631"/>
      <c r="CA15" s="631"/>
      <c r="CB15" s="631"/>
      <c r="CC15" s="631"/>
      <c r="CD15" s="20"/>
      <c r="CE15" s="631"/>
      <c r="CF15" s="631"/>
      <c r="CG15" s="34"/>
      <c r="CH15" s="34"/>
      <c r="CI15" s="34"/>
      <c r="CJ15" s="34"/>
      <c r="CK15" s="34"/>
      <c r="CL15" s="17"/>
      <c r="CM15" s="17"/>
      <c r="CN15" s="17"/>
      <c r="CO15" s="17"/>
      <c r="CP15" s="17"/>
      <c r="CQ15" s="17"/>
      <c r="CR15" s="17"/>
      <c r="CS15" s="17"/>
    </row>
    <row r="16" spans="1:97">
      <c r="A16" s="386">
        <f>'EGAT Data'!B29</f>
        <v>26</v>
      </c>
      <c r="B16" s="445" t="str">
        <f>'EGAT Data'!C29</f>
        <v>โรงไฟฟ้าพลังความร้อนร่วมวังน้อย ชุดที่ 3</v>
      </c>
      <c r="C16" s="386" t="str">
        <f>'EGAT Data'!D29</f>
        <v>WN-C3</v>
      </c>
      <c r="D16" s="386" t="str">
        <f>'EGAT Data'!L29</f>
        <v>28 ก.ค. 2539</v>
      </c>
      <c r="E16" s="386" t="str">
        <f>'EGAT Data'!M29</f>
        <v>-</v>
      </c>
      <c r="F16" s="386">
        <v>223</v>
      </c>
      <c r="G16" s="386">
        <v>223</v>
      </c>
      <c r="H16" s="386">
        <v>240</v>
      </c>
      <c r="I16" s="386"/>
      <c r="J16" s="386">
        <f t="shared" si="8"/>
        <v>686</v>
      </c>
      <c r="K16" s="386">
        <f>'EGAT Data'!H29</f>
        <v>686</v>
      </c>
      <c r="L16" s="386">
        <v>0</v>
      </c>
      <c r="M16" s="386"/>
      <c r="N16" s="386"/>
      <c r="O16" s="386"/>
      <c r="P16" s="386"/>
      <c r="Q16" s="386"/>
      <c r="R16" s="433"/>
      <c r="S16" s="386"/>
      <c r="T16" s="386"/>
      <c r="U16" s="386"/>
      <c r="V16" s="386"/>
      <c r="W16" s="415">
        <f>'EGAT Data'!Z29</f>
        <v>96.326694360258898</v>
      </c>
      <c r="X16" s="415">
        <f>'EGAT Data'!AG29</f>
        <v>1.7334744975141125</v>
      </c>
      <c r="Y16" s="415">
        <f>'EGAT Data'!AN29</f>
        <v>0.52069866923645747</v>
      </c>
      <c r="Z16" s="23"/>
      <c r="AA16" s="23"/>
      <c r="AB16" s="17"/>
      <c r="AC16" s="17"/>
      <c r="AD16" s="17"/>
      <c r="AE16" s="17"/>
      <c r="AF16" s="17"/>
      <c r="AG16" s="17"/>
      <c r="AH16" s="435">
        <f>'EGAT Data'!AU29</f>
        <v>8353.8876337468719</v>
      </c>
      <c r="AI16" s="17"/>
      <c r="AJ16" s="17"/>
      <c r="AK16" s="17"/>
      <c r="AL16" s="17"/>
      <c r="AM16" s="438">
        <f>('EGAT Data'!AU29-'EGAT Data'!AT29)*100/'EGAT Data'!AU29</f>
        <v>10.096517215590412</v>
      </c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6">
        <v>1252.1300000000001</v>
      </c>
      <c r="BI16" s="26">
        <v>0.63739999999999997</v>
      </c>
      <c r="BJ16" s="27"/>
      <c r="BK16" s="26">
        <v>999.66899999999998</v>
      </c>
      <c r="BL16" s="27"/>
      <c r="BM16" s="627">
        <v>0.18</v>
      </c>
      <c r="BN16" s="27"/>
      <c r="BO16" s="27"/>
      <c r="BP16" s="27"/>
      <c r="BQ16" s="27"/>
      <c r="BR16" s="27"/>
      <c r="BS16" s="27"/>
      <c r="BT16" s="27"/>
      <c r="BU16" s="32"/>
      <c r="BV16" s="32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17"/>
      <c r="CM16" s="17"/>
      <c r="CN16" s="17"/>
      <c r="CO16" s="17"/>
      <c r="CP16" s="17"/>
      <c r="CQ16" s="17"/>
      <c r="CR16" s="17"/>
      <c r="CS16" s="17"/>
    </row>
    <row r="17" spans="1:97">
      <c r="A17" s="386">
        <f>'EGAT Data'!B30</f>
        <v>27</v>
      </c>
      <c r="B17" s="445" t="str">
        <f>'EGAT Data'!C30</f>
        <v>โรงไฟฟ้าพลังความร้อนร่วมวังน้อย ชุดที่ 4</v>
      </c>
      <c r="C17" s="386" t="str">
        <f>'EGAT Data'!D30</f>
        <v>WN-C4</v>
      </c>
      <c r="D17" s="386" t="str">
        <f>'EGAT Data'!L30</f>
        <v>25 เม.ย. 2557</v>
      </c>
      <c r="E17" s="386" t="str">
        <f>'EGAT Data'!M30</f>
        <v>-</v>
      </c>
      <c r="F17" s="386"/>
      <c r="G17" s="386"/>
      <c r="H17" s="386"/>
      <c r="I17" s="386"/>
      <c r="J17" s="386">
        <v>750</v>
      </c>
      <c r="K17" s="386">
        <f>'EGAT Data'!H30</f>
        <v>750</v>
      </c>
      <c r="L17" s="386">
        <v>0</v>
      </c>
      <c r="M17" s="386"/>
      <c r="N17" s="386"/>
      <c r="O17" s="386"/>
      <c r="P17" s="386"/>
      <c r="Q17" s="386"/>
      <c r="R17" s="433"/>
      <c r="S17" s="386"/>
      <c r="T17" s="386"/>
      <c r="U17" s="386"/>
      <c r="V17" s="386"/>
      <c r="W17" s="415">
        <f>'EGAT Data'!Z30</f>
        <v>94.33142362693394</v>
      </c>
      <c r="X17" s="415">
        <f>'EGAT Data'!AG30</f>
        <v>2.5053677026958248</v>
      </c>
      <c r="Y17" s="415">
        <f>'EGAT Data'!AN30</f>
        <v>0.94743980007910911</v>
      </c>
      <c r="Z17" s="23"/>
      <c r="AA17" s="23"/>
      <c r="AB17" s="17"/>
      <c r="AC17" s="17"/>
      <c r="AD17" s="17"/>
      <c r="AE17" s="17"/>
      <c r="AF17" s="17"/>
      <c r="AG17" s="17"/>
      <c r="AH17" s="435">
        <f>'EGAT Data'!AU30</f>
        <v>6920.2082208353877</v>
      </c>
      <c r="AI17" s="629">
        <f>AH17*1.05</f>
        <v>7266.2186318771573</v>
      </c>
      <c r="AJ17" s="629">
        <f t="shared" ref="AJ17:AL17" si="9">AI17*1.05</f>
        <v>7629.5295634710155</v>
      </c>
      <c r="AK17" s="629">
        <f t="shared" si="9"/>
        <v>8011.0060416445667</v>
      </c>
      <c r="AL17" s="629">
        <f t="shared" si="9"/>
        <v>8411.5563437267956</v>
      </c>
      <c r="AM17" s="438">
        <f>('EGAT Data'!AU30-'EGAT Data'!AT30)*100/'EGAT Data'!AU30</f>
        <v>0.80326925554072048</v>
      </c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6">
        <v>1252.1300000000001</v>
      </c>
      <c r="BI17" s="26">
        <v>0.63739999999999997</v>
      </c>
      <c r="BJ17" s="27"/>
      <c r="BK17" s="26">
        <v>999.66899999999998</v>
      </c>
      <c r="BL17" s="27"/>
      <c r="BM17" s="627">
        <v>0.18</v>
      </c>
      <c r="BN17" s="27"/>
      <c r="BO17" s="27"/>
      <c r="BP17" s="27"/>
      <c r="BQ17" s="27"/>
      <c r="BR17" s="27"/>
      <c r="BS17" s="27"/>
      <c r="BT17" s="27"/>
      <c r="BU17" s="32"/>
      <c r="BV17" s="32"/>
      <c r="BX17" s="20"/>
      <c r="BY17" s="20"/>
      <c r="BZ17" s="20"/>
      <c r="CA17" s="20"/>
      <c r="CB17" s="20"/>
      <c r="CC17" s="20"/>
      <c r="CD17" s="20"/>
      <c r="CE17" s="20"/>
      <c r="CF17" s="20"/>
      <c r="CG17" s="34"/>
      <c r="CH17" s="34"/>
      <c r="CI17" s="34"/>
      <c r="CJ17" s="34"/>
      <c r="CK17" s="34"/>
      <c r="CL17" s="17"/>
      <c r="CM17" s="17"/>
      <c r="CN17" s="17"/>
      <c r="CO17" s="17"/>
      <c r="CP17" s="17"/>
      <c r="CQ17" s="17"/>
      <c r="CR17" s="17"/>
      <c r="CS17" s="17"/>
    </row>
    <row r="18" spans="1:97">
      <c r="A18" s="386"/>
      <c r="B18" s="445"/>
      <c r="C18" s="386"/>
      <c r="D18" s="386"/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95"/>
      <c r="X18" s="395"/>
      <c r="Y18" s="395"/>
      <c r="Z18" s="23"/>
      <c r="AA18" s="23"/>
      <c r="AB18" s="17"/>
      <c r="AC18" s="17"/>
      <c r="AD18" s="17"/>
      <c r="AE18" s="17"/>
      <c r="AF18" s="17"/>
      <c r="AG18" s="17"/>
      <c r="AH18" s="435"/>
      <c r="AI18" s="17"/>
      <c r="AJ18" s="17"/>
      <c r="AK18" s="17"/>
      <c r="AL18" s="17"/>
      <c r="AM18" s="43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6"/>
      <c r="BI18" s="26"/>
      <c r="BJ18" s="27"/>
      <c r="BK18" s="26"/>
      <c r="BL18" s="27"/>
      <c r="BM18" s="27"/>
      <c r="BN18" s="27"/>
      <c r="BO18" s="27"/>
      <c r="BP18" s="27"/>
      <c r="BQ18" s="27"/>
      <c r="BR18" s="27"/>
      <c r="BS18" s="27"/>
      <c r="BT18" s="27"/>
      <c r="BU18" s="32"/>
      <c r="BV18" s="32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34"/>
      <c r="CH18" s="34"/>
      <c r="CI18" s="34"/>
      <c r="CJ18" s="34"/>
      <c r="CK18" s="34"/>
      <c r="CL18" s="17"/>
      <c r="CM18" s="17"/>
      <c r="CN18" s="17"/>
      <c r="CO18" s="17"/>
      <c r="CP18" s="17"/>
      <c r="CQ18" s="17"/>
      <c r="CR18" s="17"/>
      <c r="CS18" s="17"/>
    </row>
    <row r="19" spans="1:97">
      <c r="A19" s="386"/>
      <c r="B19" s="445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95"/>
      <c r="X19" s="395"/>
      <c r="Y19" s="395"/>
      <c r="Z19" s="23"/>
      <c r="AA19" s="23"/>
      <c r="AB19" s="17"/>
      <c r="AC19" s="17"/>
      <c r="AD19" s="17"/>
      <c r="AE19" s="17"/>
      <c r="AF19" s="17"/>
      <c r="AG19" s="17"/>
      <c r="AH19" s="435"/>
      <c r="AI19" s="17"/>
      <c r="AJ19" s="17"/>
      <c r="AK19" s="17"/>
      <c r="AL19" s="17"/>
      <c r="AM19" s="438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6"/>
      <c r="BI19" s="26"/>
      <c r="BJ19" s="27"/>
      <c r="BK19" s="26"/>
      <c r="BL19" s="27"/>
      <c r="BM19" s="27"/>
      <c r="BN19" s="27"/>
      <c r="BO19" s="27"/>
      <c r="BP19" s="27"/>
      <c r="BQ19" s="27"/>
      <c r="BR19" s="27"/>
      <c r="BS19" s="27"/>
      <c r="BT19" s="27"/>
      <c r="BU19" s="32"/>
      <c r="BV19" s="32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34"/>
      <c r="CH19" s="34"/>
      <c r="CI19" s="34"/>
      <c r="CJ19" s="34"/>
      <c r="CK19" s="34"/>
      <c r="CL19" s="17"/>
      <c r="CM19" s="17"/>
      <c r="CN19" s="17"/>
      <c r="CO19" s="17"/>
      <c r="CP19" s="17"/>
      <c r="CQ19" s="17"/>
      <c r="CR19" s="17"/>
      <c r="CS19" s="17"/>
    </row>
    <row r="20" spans="1:97">
      <c r="A20" s="448" t="s">
        <v>40</v>
      </c>
      <c r="B20" s="449"/>
      <c r="C20" s="449"/>
      <c r="D20" s="449"/>
      <c r="E20" s="449"/>
      <c r="F20" s="458"/>
      <c r="G20" s="458"/>
      <c r="H20" s="458"/>
      <c r="I20" s="458"/>
      <c r="J20" s="449"/>
      <c r="K20" s="449"/>
      <c r="L20" s="449"/>
      <c r="M20" s="501"/>
      <c r="N20" s="501"/>
      <c r="O20" s="501"/>
      <c r="P20" s="501"/>
      <c r="Q20" s="501"/>
      <c r="R20" s="449"/>
      <c r="S20" s="449"/>
      <c r="T20" s="449"/>
      <c r="U20" s="449"/>
      <c r="V20" s="449"/>
      <c r="W20" s="449"/>
      <c r="X20" s="449"/>
      <c r="Y20" s="449"/>
      <c r="Z20" s="449"/>
      <c r="AA20" s="449"/>
      <c r="AB20" s="449"/>
      <c r="AC20" s="449"/>
      <c r="AD20" s="449"/>
      <c r="AE20" s="449"/>
      <c r="AF20" s="449"/>
      <c r="AG20" s="449"/>
      <c r="AH20" s="449"/>
      <c r="AI20" s="449"/>
      <c r="AJ20" s="449"/>
      <c r="AK20" s="449"/>
      <c r="AL20" s="449"/>
      <c r="AM20" s="449"/>
      <c r="AN20" s="449"/>
      <c r="AO20" s="449"/>
      <c r="AP20" s="449"/>
      <c r="AQ20" s="449"/>
      <c r="AR20" s="449"/>
      <c r="AS20" s="449"/>
      <c r="AT20" s="449"/>
      <c r="AU20" s="449"/>
      <c r="AV20" s="449"/>
      <c r="AW20" s="449"/>
      <c r="AX20" s="449"/>
      <c r="AY20" s="449"/>
      <c r="AZ20" s="449"/>
      <c r="BA20" s="449"/>
      <c r="BB20" s="449"/>
      <c r="BC20" s="449"/>
      <c r="BD20" s="449"/>
      <c r="BE20" s="449"/>
      <c r="BF20" s="449"/>
      <c r="BG20" s="449"/>
      <c r="BH20" s="458"/>
      <c r="BI20" s="458"/>
      <c r="BJ20" s="449"/>
      <c r="BK20" s="449"/>
      <c r="BL20" s="449"/>
      <c r="BM20" s="449"/>
      <c r="BN20" s="449"/>
      <c r="BO20" s="449"/>
      <c r="BP20" s="449"/>
      <c r="BQ20" s="449"/>
      <c r="BR20" s="449"/>
      <c r="BS20" s="449"/>
      <c r="BT20" s="449"/>
      <c r="BU20" s="449"/>
      <c r="BV20" s="449"/>
      <c r="BW20" s="449"/>
      <c r="BX20" s="449"/>
      <c r="BY20" s="449"/>
      <c r="BZ20" s="449"/>
      <c r="CA20" s="449"/>
      <c r="CB20" s="449"/>
      <c r="CC20" s="449"/>
      <c r="CD20" s="449"/>
      <c r="CE20" s="449"/>
      <c r="CF20" s="449"/>
      <c r="CG20" s="449"/>
      <c r="CH20" s="449"/>
      <c r="CI20" s="449"/>
      <c r="CJ20" s="449"/>
      <c r="CK20" s="449"/>
      <c r="CL20" s="449"/>
      <c r="CM20" s="449"/>
      <c r="CN20" s="449"/>
      <c r="CO20" s="449"/>
      <c r="CP20" s="449"/>
      <c r="CQ20" s="449"/>
      <c r="CR20" s="449"/>
      <c r="CS20" s="450"/>
    </row>
    <row r="21" spans="1:97">
      <c r="A21" s="386">
        <f>'EGAT Data'!B19</f>
        <v>16</v>
      </c>
      <c r="B21" s="445" t="str">
        <f>'EGAT Data'!C19</f>
        <v>โรงไฟฟ้าพลังความร้อนร่วมบางปะกง ชุดที่ 3</v>
      </c>
      <c r="C21" s="386" t="str">
        <f>'EGAT Data'!D19</f>
        <v>BPK-C3</v>
      </c>
      <c r="D21" s="386" t="str">
        <f>'EGAT Data'!L19</f>
        <v>28 ก.ค. 2533</v>
      </c>
      <c r="E21" s="426" t="str">
        <f>'EGAT Data'!M19</f>
        <v>1 ม.ค. 2560</v>
      </c>
      <c r="F21" s="386">
        <v>104</v>
      </c>
      <c r="G21" s="386">
        <v>104</v>
      </c>
      <c r="H21" s="386">
        <v>106</v>
      </c>
      <c r="I21" s="386"/>
      <c r="J21" s="386">
        <f>SUM(F21:I21)</f>
        <v>314</v>
      </c>
      <c r="K21" s="386">
        <f>'EGAT Data'!H19</f>
        <v>0</v>
      </c>
      <c r="L21" s="386">
        <v>0</v>
      </c>
      <c r="M21" s="386"/>
      <c r="N21" s="386"/>
      <c r="O21" s="386"/>
      <c r="P21" s="386"/>
      <c r="Q21" s="386"/>
      <c r="R21" s="386"/>
      <c r="S21" s="386"/>
      <c r="T21" s="386"/>
      <c r="U21" s="386"/>
      <c r="V21" s="433"/>
      <c r="W21" s="415">
        <f>'EGAT Data'!Z19</f>
        <v>93.030603475820882</v>
      </c>
      <c r="X21" s="415">
        <f>'EGAT Data'!AG19</f>
        <v>2.3373299300775745</v>
      </c>
      <c r="Y21" s="415">
        <f>'EGAT Data'!AN19</f>
        <v>1.5398877167419769</v>
      </c>
      <c r="Z21" s="23"/>
      <c r="AA21" s="23"/>
      <c r="AB21" s="17"/>
      <c r="AC21" s="17"/>
      <c r="AD21" s="17"/>
      <c r="AE21" s="17"/>
      <c r="AF21" s="17"/>
      <c r="AG21" s="17"/>
      <c r="AH21" s="435">
        <f>'EGAT Data'!AU19</f>
        <v>8571.2353937838634</v>
      </c>
      <c r="AI21" s="629">
        <f>AH21*1.05</f>
        <v>8999.7971634730566</v>
      </c>
      <c r="AJ21" s="629">
        <f t="shared" ref="AJ21:AL21" si="10">AI21*1.05</f>
        <v>9449.787021646709</v>
      </c>
      <c r="AK21" s="629">
        <f t="shared" si="10"/>
        <v>9922.2763727290458</v>
      </c>
      <c r="AL21" s="629">
        <f t="shared" si="10"/>
        <v>10418.390191365499</v>
      </c>
      <c r="AM21" s="438">
        <f>(('EGAT Data'!AU19-'EGAT Data'!AT19)+('EGAT Data'!AT19-'EGAT Data'!AS19))*100/(2*'EGAT Data'!AU19)</f>
        <v>0.81438315114476112</v>
      </c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6">
        <v>1253.3800000000001</v>
      </c>
      <c r="BI21" s="26">
        <v>0.63780000000000003</v>
      </c>
      <c r="BJ21" s="27"/>
      <c r="BK21" s="26">
        <v>1000.94</v>
      </c>
      <c r="BL21" s="27"/>
      <c r="BM21" s="627">
        <v>0.18</v>
      </c>
      <c r="BN21" s="27"/>
      <c r="BO21" s="27"/>
      <c r="BP21" s="27"/>
      <c r="BQ21" s="27"/>
      <c r="BR21" s="27"/>
      <c r="BS21" s="27"/>
      <c r="BT21" s="27"/>
      <c r="BU21" s="32"/>
      <c r="BV21" s="32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17"/>
      <c r="CM21" s="17"/>
      <c r="CN21" s="17"/>
      <c r="CO21" s="17"/>
      <c r="CP21" s="17"/>
      <c r="CQ21" s="17"/>
      <c r="CR21" s="17"/>
      <c r="CS21" s="17"/>
    </row>
    <row r="22" spans="1:97">
      <c r="A22" s="386">
        <f>'EGAT Data'!B20</f>
        <v>17</v>
      </c>
      <c r="B22" s="445" t="str">
        <f>'EGAT Data'!C20</f>
        <v>โรงไฟฟ้าพลังความร้อนร่วมบางปะกง ชุดที่ 4</v>
      </c>
      <c r="C22" s="386" t="str">
        <f>'EGAT Data'!D20</f>
        <v>BPK-C4</v>
      </c>
      <c r="D22" s="386" t="str">
        <f>'EGAT Data'!L20</f>
        <v>20 ต.ค. 2533</v>
      </c>
      <c r="E22" s="426" t="str">
        <f>'EGAT Data'!M20</f>
        <v>1 ม.ค. 2561</v>
      </c>
      <c r="F22" s="386">
        <v>104</v>
      </c>
      <c r="G22" s="386">
        <v>104</v>
      </c>
      <c r="H22" s="386">
        <v>106</v>
      </c>
      <c r="I22" s="386"/>
      <c r="J22" s="386">
        <f t="shared" ref="J22" si="11">SUM(F22:I22)</f>
        <v>314</v>
      </c>
      <c r="K22" s="386">
        <f>'EGAT Data'!H20</f>
        <v>0</v>
      </c>
      <c r="L22" s="386">
        <v>0</v>
      </c>
      <c r="M22" s="386"/>
      <c r="N22" s="386"/>
      <c r="O22" s="386"/>
      <c r="P22" s="386"/>
      <c r="Q22" s="386"/>
      <c r="R22" s="386"/>
      <c r="S22" s="386"/>
      <c r="T22" s="386"/>
      <c r="U22" s="386"/>
      <c r="V22" s="433"/>
      <c r="W22" s="415">
        <f>'EGAT Data'!Z20</f>
        <v>95.729658343754807</v>
      </c>
      <c r="X22" s="415">
        <f>'EGAT Data'!AG20</f>
        <v>0.72859744990892539</v>
      </c>
      <c r="Y22" s="415">
        <f>'EGAT Data'!AN20</f>
        <v>0.67105464974308704</v>
      </c>
      <c r="Z22" s="23"/>
      <c r="AA22" s="23"/>
      <c r="AB22" s="17"/>
      <c r="AC22" s="17"/>
      <c r="AD22" s="17"/>
      <c r="AE22" s="17"/>
      <c r="AF22" s="17"/>
      <c r="AG22" s="17"/>
      <c r="AH22" s="435">
        <f>'EGAT Data'!AU20</f>
        <v>8782.5052826842075</v>
      </c>
      <c r="AI22" s="629">
        <f t="shared" ref="AI22:AL22" si="12">AH22*1.05</f>
        <v>9221.6305468184182</v>
      </c>
      <c r="AJ22" s="629">
        <f t="shared" si="12"/>
        <v>9682.712074159339</v>
      </c>
      <c r="AK22" s="629">
        <f t="shared" si="12"/>
        <v>10166.847677867307</v>
      </c>
      <c r="AL22" s="629">
        <f t="shared" si="12"/>
        <v>10675.190061760672</v>
      </c>
      <c r="AM22" s="438">
        <f>(('EGAT Data'!AU20-'EGAT Data'!AT20)+('EGAT Data'!AT20-'EGAT Data'!AS20))*100/(2*'EGAT Data'!AU20)</f>
        <v>1.8327075949439109</v>
      </c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6">
        <v>1253.3800000000001</v>
      </c>
      <c r="BI22" s="26">
        <v>0.63780000000000003</v>
      </c>
      <c r="BJ22" s="27"/>
      <c r="BK22" s="26">
        <v>1000.94</v>
      </c>
      <c r="BL22" s="27"/>
      <c r="BM22" s="627">
        <v>0.18</v>
      </c>
      <c r="BN22" s="27"/>
      <c r="BO22" s="27"/>
      <c r="BP22" s="27"/>
      <c r="BQ22" s="27"/>
      <c r="BR22" s="27"/>
      <c r="BS22" s="27"/>
      <c r="BT22" s="27"/>
      <c r="BU22" s="32"/>
      <c r="BV22" s="32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17"/>
      <c r="CM22" s="17"/>
      <c r="CN22" s="17"/>
      <c r="CO22" s="17"/>
      <c r="CP22" s="17"/>
      <c r="CQ22" s="17"/>
      <c r="CR22" s="17"/>
      <c r="CS22" s="17"/>
    </row>
    <row r="23" spans="1:97">
      <c r="A23" s="386">
        <f>'EGAT Data'!B21</f>
        <v>18</v>
      </c>
      <c r="B23" s="445" t="str">
        <f>'EGAT Data'!C21</f>
        <v>โรงไฟฟ้าพลังความร้อนร่วมบางปะกง ชุดที่ 5</v>
      </c>
      <c r="C23" s="386" t="str">
        <f>'EGAT Data'!D21</f>
        <v>BPK-C5</v>
      </c>
      <c r="D23" s="386" t="str">
        <f>'EGAT Data'!L21</f>
        <v>16 ก.ย. 2552</v>
      </c>
      <c r="E23" s="426" t="str">
        <f>'EGAT Data'!M21</f>
        <v>-</v>
      </c>
      <c r="F23" s="386"/>
      <c r="G23" s="386"/>
      <c r="H23" s="386"/>
      <c r="I23" s="386"/>
      <c r="J23" s="386">
        <f>K23</f>
        <v>710</v>
      </c>
      <c r="K23" s="386">
        <f>'EGAT Data'!H21</f>
        <v>710</v>
      </c>
      <c r="L23" s="386">
        <v>0</v>
      </c>
      <c r="M23" s="386"/>
      <c r="N23" s="386"/>
      <c r="O23" s="386"/>
      <c r="P23" s="386"/>
      <c r="Q23" s="386"/>
      <c r="R23" s="433"/>
      <c r="S23" s="386"/>
      <c r="T23" s="386"/>
      <c r="U23" s="386"/>
      <c r="V23" s="386"/>
      <c r="W23" s="415">
        <f>'EGAT Data'!Z21</f>
        <v>93.248626627660045</v>
      </c>
      <c r="X23" s="415">
        <f>'EGAT Data'!AG21</f>
        <v>1.2117498742313417</v>
      </c>
      <c r="Y23" s="415">
        <f>'EGAT Data'!AN21</f>
        <v>2.640272926957103</v>
      </c>
      <c r="Z23" s="23"/>
      <c r="AA23" s="23"/>
      <c r="AB23" s="17"/>
      <c r="AC23" s="17"/>
      <c r="AD23" s="17"/>
      <c r="AE23" s="17"/>
      <c r="AF23" s="17"/>
      <c r="AG23" s="17"/>
      <c r="AH23" s="435">
        <f>'EGAT Data'!AU21</f>
        <v>6971.6280821157961</v>
      </c>
      <c r="AI23" s="629">
        <f t="shared" ref="AI23:AL23" si="13">AH23*1.05</f>
        <v>7320.2094862215863</v>
      </c>
      <c r="AJ23" s="629">
        <f t="shared" si="13"/>
        <v>7686.2199605326659</v>
      </c>
      <c r="AK23" s="629">
        <f t="shared" si="13"/>
        <v>8070.5309585592995</v>
      </c>
      <c r="AL23" s="629">
        <f t="shared" si="13"/>
        <v>8474.0575064872646</v>
      </c>
      <c r="AM23" s="438">
        <f>(('EGAT Data'!AU21-'EGAT Data'!AT21)+('EGAT Data'!AT21-'EGAT Data'!AS21))*100/(2*'EGAT Data'!AU21)</f>
        <v>0.22654738422455839</v>
      </c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6">
        <v>1253.3800000000001</v>
      </c>
      <c r="BI23" s="26">
        <v>0.63780000000000003</v>
      </c>
      <c r="BJ23" s="27"/>
      <c r="BK23" s="26">
        <v>1000.94</v>
      </c>
      <c r="BL23" s="27"/>
      <c r="BM23" s="627">
        <v>0.18</v>
      </c>
      <c r="BN23" s="27"/>
      <c r="BO23" s="27"/>
      <c r="BP23" s="27"/>
      <c r="BQ23" s="27"/>
      <c r="BR23" s="27"/>
      <c r="BS23" s="27"/>
      <c r="BT23" s="27"/>
      <c r="BU23" s="32"/>
      <c r="BV23" s="32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17"/>
      <c r="CM23" s="17"/>
      <c r="CN23" s="17"/>
      <c r="CO23" s="17"/>
      <c r="CP23" s="17"/>
      <c r="CQ23" s="17"/>
      <c r="CR23" s="17"/>
      <c r="CS23" s="17"/>
    </row>
    <row r="24" spans="1:97">
      <c r="A24" s="386"/>
      <c r="B24" s="445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95"/>
      <c r="X24" s="395"/>
      <c r="Y24" s="395"/>
      <c r="Z24" s="23"/>
      <c r="AA24" s="23"/>
      <c r="AB24" s="17"/>
      <c r="AC24" s="17"/>
      <c r="AD24" s="17"/>
      <c r="AE24" s="17"/>
      <c r="AF24" s="17"/>
      <c r="AG24" s="17"/>
      <c r="AH24" s="435"/>
      <c r="AI24" s="17"/>
      <c r="AJ24" s="17"/>
      <c r="AK24" s="17"/>
      <c r="AL24" s="17"/>
      <c r="AM24" s="438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6"/>
      <c r="BI24" s="26"/>
      <c r="BJ24" s="27"/>
      <c r="BK24" s="26"/>
      <c r="BL24" s="27"/>
      <c r="BM24" s="27"/>
      <c r="BN24" s="27"/>
      <c r="BO24" s="27"/>
      <c r="BP24" s="27"/>
      <c r="BQ24" s="27"/>
      <c r="BR24" s="27"/>
      <c r="BS24" s="27"/>
      <c r="BT24" s="27"/>
      <c r="BU24" s="32"/>
      <c r="BV24" s="32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17"/>
      <c r="CM24" s="17"/>
      <c r="CN24" s="17"/>
      <c r="CO24" s="17"/>
      <c r="CP24" s="17"/>
      <c r="CQ24" s="17"/>
      <c r="CR24" s="17"/>
      <c r="CS24" s="17"/>
    </row>
    <row r="25" spans="1:97">
      <c r="A25" s="386"/>
      <c r="B25" s="445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95"/>
      <c r="X25" s="395"/>
      <c r="Y25" s="395"/>
      <c r="Z25" s="23"/>
      <c r="AA25" s="23"/>
      <c r="AB25" s="17"/>
      <c r="AC25" s="17"/>
      <c r="AD25" s="17"/>
      <c r="AE25" s="17"/>
      <c r="AF25" s="17"/>
      <c r="AG25" s="17"/>
      <c r="AH25" s="435"/>
      <c r="AI25" s="17"/>
      <c r="AJ25" s="17"/>
      <c r="AK25" s="17"/>
      <c r="AL25" s="17"/>
      <c r="AM25" s="438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6"/>
      <c r="BI25" s="26"/>
      <c r="BJ25" s="27"/>
      <c r="BK25" s="26"/>
      <c r="BL25" s="27"/>
      <c r="BM25" s="27"/>
      <c r="BN25" s="27"/>
      <c r="BO25" s="27"/>
      <c r="BP25" s="27"/>
      <c r="BQ25" s="27"/>
      <c r="BR25" s="27"/>
      <c r="BS25" s="27"/>
      <c r="BT25" s="27"/>
      <c r="BU25" s="32"/>
      <c r="BV25" s="32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17"/>
      <c r="CM25" s="17"/>
      <c r="CN25" s="17"/>
      <c r="CO25" s="17"/>
      <c r="CP25" s="17"/>
      <c r="CQ25" s="17"/>
      <c r="CR25" s="17"/>
      <c r="CS25" s="17"/>
    </row>
    <row r="26" spans="1:97">
      <c r="A26" s="448" t="s">
        <v>41</v>
      </c>
      <c r="B26" s="449"/>
      <c r="C26" s="449"/>
      <c r="D26" s="449"/>
      <c r="E26" s="449"/>
      <c r="F26" s="458"/>
      <c r="G26" s="458"/>
      <c r="H26" s="458"/>
      <c r="I26" s="458"/>
      <c r="J26" s="449"/>
      <c r="K26" s="449"/>
      <c r="L26" s="449"/>
      <c r="M26" s="501"/>
      <c r="N26" s="501"/>
      <c r="O26" s="501"/>
      <c r="P26" s="501"/>
      <c r="Q26" s="501"/>
      <c r="R26" s="449"/>
      <c r="S26" s="449"/>
      <c r="T26" s="449"/>
      <c r="U26" s="449"/>
      <c r="V26" s="449"/>
      <c r="W26" s="449"/>
      <c r="X26" s="449"/>
      <c r="Y26" s="449"/>
      <c r="Z26" s="449"/>
      <c r="AA26" s="449"/>
      <c r="AB26" s="449"/>
      <c r="AC26" s="449"/>
      <c r="AD26" s="449"/>
      <c r="AE26" s="449"/>
      <c r="AF26" s="449"/>
      <c r="AG26" s="449"/>
      <c r="AH26" s="449"/>
      <c r="AI26" s="449"/>
      <c r="AJ26" s="449"/>
      <c r="AK26" s="449"/>
      <c r="AL26" s="449"/>
      <c r="AM26" s="449"/>
      <c r="AN26" s="449"/>
      <c r="AO26" s="449"/>
      <c r="AP26" s="449"/>
      <c r="AQ26" s="449"/>
      <c r="AR26" s="449"/>
      <c r="AS26" s="449"/>
      <c r="AT26" s="449"/>
      <c r="AU26" s="449"/>
      <c r="AV26" s="449"/>
      <c r="AW26" s="449"/>
      <c r="AX26" s="449"/>
      <c r="AY26" s="449"/>
      <c r="AZ26" s="449"/>
      <c r="BA26" s="449"/>
      <c r="BB26" s="449"/>
      <c r="BC26" s="449"/>
      <c r="BD26" s="449"/>
      <c r="BE26" s="449"/>
      <c r="BF26" s="449"/>
      <c r="BG26" s="449"/>
      <c r="BH26" s="458"/>
      <c r="BI26" s="458"/>
      <c r="BJ26" s="449"/>
      <c r="BK26" s="449"/>
      <c r="BL26" s="449"/>
      <c r="BM26" s="449"/>
      <c r="BN26" s="449"/>
      <c r="BO26" s="449"/>
      <c r="BP26" s="449"/>
      <c r="BQ26" s="449"/>
      <c r="BR26" s="449"/>
      <c r="BS26" s="449"/>
      <c r="BT26" s="449"/>
      <c r="BU26" s="449"/>
      <c r="BV26" s="449"/>
      <c r="BW26" s="707"/>
      <c r="BX26" s="707"/>
      <c r="BY26" s="707"/>
      <c r="BZ26" s="707"/>
      <c r="CA26" s="707"/>
      <c r="CB26" s="707"/>
      <c r="CC26" s="707"/>
      <c r="CD26" s="707"/>
      <c r="CE26" s="707"/>
      <c r="CF26" s="707"/>
      <c r="CG26" s="708"/>
      <c r="CH26" s="449"/>
      <c r="CI26" s="449"/>
      <c r="CJ26" s="449"/>
      <c r="CK26" s="449"/>
      <c r="CL26" s="449"/>
      <c r="CM26" s="449"/>
      <c r="CN26" s="449"/>
      <c r="CO26" s="449"/>
      <c r="CP26" s="449"/>
      <c r="CQ26" s="449"/>
      <c r="CR26" s="449"/>
      <c r="CS26" s="450"/>
    </row>
    <row r="27" spans="1:97">
      <c r="A27" s="386"/>
      <c r="B27" s="445"/>
      <c r="C27" s="386"/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95"/>
      <c r="X27" s="395"/>
      <c r="Y27" s="395"/>
      <c r="Z27" s="23"/>
      <c r="AA27" s="23"/>
      <c r="AB27" s="17"/>
      <c r="AC27" s="17"/>
      <c r="AD27" s="17"/>
      <c r="AE27" s="17"/>
      <c r="AF27" s="17"/>
      <c r="AG27" s="17"/>
      <c r="AH27" s="435"/>
      <c r="AI27" s="17"/>
      <c r="AJ27" s="17"/>
      <c r="AK27" s="17"/>
      <c r="AL27" s="17"/>
      <c r="AM27" s="438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6"/>
      <c r="BI27" s="26"/>
      <c r="BJ27" s="27"/>
      <c r="BK27" s="26"/>
      <c r="BL27" s="27"/>
      <c r="BM27" s="27"/>
      <c r="BN27" s="27"/>
      <c r="BO27" s="27"/>
      <c r="BP27" s="27"/>
      <c r="BQ27" s="27"/>
      <c r="BR27" s="27"/>
      <c r="BS27" s="27"/>
      <c r="BT27" s="27"/>
      <c r="BU27" s="32"/>
      <c r="BV27" s="32"/>
      <c r="BW27" s="467"/>
      <c r="BX27" s="467"/>
      <c r="BY27" s="467"/>
      <c r="BZ27" s="467"/>
      <c r="CA27" s="467"/>
      <c r="CB27" s="467"/>
      <c r="CC27" s="467"/>
      <c r="CD27" s="467"/>
      <c r="CE27" s="467"/>
      <c r="CF27" s="467"/>
      <c r="CG27" s="34"/>
      <c r="CH27" s="34"/>
      <c r="CI27" s="34"/>
      <c r="CJ27" s="34"/>
      <c r="CK27" s="34"/>
      <c r="CL27" s="17"/>
      <c r="CM27" s="17"/>
      <c r="CN27" s="17"/>
      <c r="CO27" s="17"/>
      <c r="CP27" s="17"/>
      <c r="CQ27" s="17"/>
      <c r="CR27" s="17"/>
      <c r="CS27" s="17"/>
    </row>
    <row r="28" spans="1:97">
      <c r="A28" s="386"/>
      <c r="B28" s="445"/>
      <c r="C28" s="386"/>
      <c r="D28" s="386"/>
      <c r="E28" s="386"/>
      <c r="F28" s="386"/>
      <c r="G28" s="386"/>
      <c r="H28" s="386"/>
      <c r="I28" s="386"/>
      <c r="J28" s="386"/>
      <c r="K28" s="386"/>
      <c r="L28" s="386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95"/>
      <c r="X28" s="395"/>
      <c r="Y28" s="395"/>
      <c r="Z28" s="23"/>
      <c r="AA28" s="23"/>
      <c r="AB28" s="17"/>
      <c r="AC28" s="17"/>
      <c r="AD28" s="17"/>
      <c r="AE28" s="17"/>
      <c r="AF28" s="17"/>
      <c r="AG28" s="17"/>
      <c r="AH28" s="435"/>
      <c r="AI28" s="17"/>
      <c r="AJ28" s="17"/>
      <c r="AK28" s="17"/>
      <c r="AL28" s="17"/>
      <c r="AM28" s="438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6"/>
      <c r="BI28" s="26"/>
      <c r="BJ28" s="27"/>
      <c r="BK28" s="26"/>
      <c r="BL28" s="27"/>
      <c r="BM28" s="27"/>
      <c r="BN28" s="27"/>
      <c r="BO28" s="27"/>
      <c r="BP28" s="27"/>
      <c r="BQ28" s="27"/>
      <c r="BR28" s="27"/>
      <c r="BS28" s="27"/>
      <c r="BT28" s="27"/>
      <c r="BU28" s="32"/>
      <c r="BV28" s="32"/>
      <c r="BW28" s="467"/>
      <c r="BX28" s="467"/>
      <c r="BY28" s="467"/>
      <c r="BZ28" s="467"/>
      <c r="CA28" s="467"/>
      <c r="CB28" s="467"/>
      <c r="CC28" s="467"/>
      <c r="CD28" s="467"/>
      <c r="CE28" s="467"/>
      <c r="CF28" s="467"/>
      <c r="CG28" s="34"/>
      <c r="CH28" s="34"/>
      <c r="CI28" s="34"/>
      <c r="CJ28" s="34"/>
      <c r="CK28" s="34"/>
      <c r="CL28" s="17"/>
      <c r="CM28" s="17"/>
      <c r="CN28" s="17"/>
      <c r="CO28" s="17"/>
      <c r="CP28" s="17"/>
      <c r="CQ28" s="17"/>
      <c r="CR28" s="17"/>
      <c r="CS28" s="17"/>
    </row>
    <row r="29" spans="1:97">
      <c r="A29" s="386"/>
      <c r="B29" s="445"/>
      <c r="C29" s="386"/>
      <c r="D29" s="386"/>
      <c r="E29" s="386"/>
      <c r="F29" s="386"/>
      <c r="G29" s="386"/>
      <c r="H29" s="386"/>
      <c r="I29" s="386"/>
      <c r="J29" s="386"/>
      <c r="K29" s="386"/>
      <c r="L29" s="386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95"/>
      <c r="X29" s="395"/>
      <c r="Y29" s="395"/>
      <c r="Z29" s="23"/>
      <c r="AA29" s="23"/>
      <c r="AB29" s="17"/>
      <c r="AC29" s="17"/>
      <c r="AD29" s="17"/>
      <c r="AE29" s="17"/>
      <c r="AF29" s="17"/>
      <c r="AG29" s="17"/>
      <c r="AH29" s="435"/>
      <c r="AI29" s="17"/>
      <c r="AJ29" s="17"/>
      <c r="AK29" s="17"/>
      <c r="AL29" s="17"/>
      <c r="AM29" s="438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6"/>
      <c r="BI29" s="26"/>
      <c r="BJ29" s="27"/>
      <c r="BK29" s="26"/>
      <c r="BL29" s="27"/>
      <c r="BM29" s="27"/>
      <c r="BN29" s="27"/>
      <c r="BO29" s="27"/>
      <c r="BP29" s="27"/>
      <c r="BQ29" s="27"/>
      <c r="BR29" s="27"/>
      <c r="BS29" s="27"/>
      <c r="BT29" s="27"/>
      <c r="BU29" s="32"/>
      <c r="BV29" s="32"/>
      <c r="BW29" s="467"/>
      <c r="BX29" s="467"/>
      <c r="BY29" s="467"/>
      <c r="BZ29" s="467"/>
      <c r="CA29" s="467"/>
      <c r="CB29" s="467"/>
      <c r="CC29" s="467"/>
      <c r="CD29" s="467"/>
      <c r="CE29" s="467"/>
      <c r="CF29" s="467"/>
      <c r="CG29" s="34"/>
      <c r="CH29" s="34"/>
      <c r="CI29" s="34"/>
      <c r="CJ29" s="34"/>
      <c r="CK29" s="34"/>
      <c r="CL29" s="17"/>
      <c r="CM29" s="17"/>
      <c r="CN29" s="17"/>
      <c r="CO29" s="17"/>
      <c r="CP29" s="17"/>
      <c r="CQ29" s="17"/>
      <c r="CR29" s="17"/>
      <c r="CS29" s="17"/>
    </row>
    <row r="30" spans="1:97">
      <c r="A30" s="448" t="s">
        <v>42</v>
      </c>
      <c r="B30" s="449"/>
      <c r="C30" s="449"/>
      <c r="D30" s="449"/>
      <c r="E30" s="449"/>
      <c r="F30" s="458"/>
      <c r="G30" s="458"/>
      <c r="H30" s="458"/>
      <c r="I30" s="458"/>
      <c r="J30" s="449"/>
      <c r="K30" s="449"/>
      <c r="L30" s="449"/>
      <c r="M30" s="501"/>
      <c r="N30" s="501"/>
      <c r="O30" s="501"/>
      <c r="P30" s="501"/>
      <c r="Q30" s="501"/>
      <c r="R30" s="449"/>
      <c r="S30" s="449"/>
      <c r="T30" s="449"/>
      <c r="U30" s="449"/>
      <c r="V30" s="449"/>
      <c r="W30" s="449"/>
      <c r="X30" s="449"/>
      <c r="Y30" s="449"/>
      <c r="Z30" s="449"/>
      <c r="AA30" s="449"/>
      <c r="AB30" s="449"/>
      <c r="AC30" s="449"/>
      <c r="AD30" s="449"/>
      <c r="AE30" s="449"/>
      <c r="AF30" s="449"/>
      <c r="AG30" s="449"/>
      <c r="AH30" s="449"/>
      <c r="AI30" s="449"/>
      <c r="AJ30" s="449"/>
      <c r="AK30" s="449"/>
      <c r="AL30" s="449"/>
      <c r="AM30" s="449"/>
      <c r="AN30" s="449"/>
      <c r="AO30" s="449"/>
      <c r="AP30" s="449"/>
      <c r="AQ30" s="449"/>
      <c r="AR30" s="449"/>
      <c r="AS30" s="449"/>
      <c r="AT30" s="449"/>
      <c r="AU30" s="449"/>
      <c r="AV30" s="449"/>
      <c r="AW30" s="449"/>
      <c r="AX30" s="449"/>
      <c r="AY30" s="449"/>
      <c r="AZ30" s="449"/>
      <c r="BA30" s="449"/>
      <c r="BB30" s="449"/>
      <c r="BC30" s="449"/>
      <c r="BD30" s="449"/>
      <c r="BE30" s="449"/>
      <c r="BF30" s="449"/>
      <c r="BG30" s="449"/>
      <c r="BH30" s="458"/>
      <c r="BI30" s="458"/>
      <c r="BJ30" s="449"/>
      <c r="BK30" s="449"/>
      <c r="BL30" s="449"/>
      <c r="BM30" s="449"/>
      <c r="BN30" s="449"/>
      <c r="BO30" s="449"/>
      <c r="BP30" s="449"/>
      <c r="BQ30" s="449"/>
      <c r="BR30" s="449"/>
      <c r="BS30" s="449"/>
      <c r="BT30" s="449"/>
      <c r="BU30" s="449"/>
      <c r="BV30" s="708"/>
      <c r="BW30" s="710"/>
      <c r="BX30" s="710"/>
      <c r="BY30" s="710"/>
      <c r="BZ30" s="710"/>
      <c r="CA30" s="710"/>
      <c r="CB30" s="710"/>
      <c r="CC30" s="710"/>
      <c r="CD30" s="710"/>
      <c r="CE30" s="710"/>
      <c r="CF30" s="710"/>
      <c r="CG30" s="449"/>
      <c r="CH30" s="449"/>
      <c r="CI30" s="449"/>
      <c r="CJ30" s="449"/>
      <c r="CK30" s="449"/>
      <c r="CL30" s="449"/>
      <c r="CM30" s="449"/>
      <c r="CN30" s="449"/>
      <c r="CO30" s="449"/>
      <c r="CP30" s="449"/>
      <c r="CQ30" s="449"/>
      <c r="CR30" s="449"/>
      <c r="CS30" s="450"/>
    </row>
    <row r="31" spans="1:97">
      <c r="A31" s="386">
        <f>'EGAT Data'!B31</f>
        <v>28</v>
      </c>
      <c r="B31" s="445" t="str">
        <f>'EGAT Data'!C31</f>
        <v>โรงไฟฟ้าพลังความร้อนร่วมน้ำพอง ชุดที่ 1</v>
      </c>
      <c r="C31" s="386" t="str">
        <f>'EGAT Data'!D31</f>
        <v>NPO-C1</v>
      </c>
      <c r="D31" s="386" t="str">
        <f>'EGAT Data'!L31</f>
        <v>25 ก.พ. 2534</v>
      </c>
      <c r="E31" s="386" t="str">
        <f>'EGAT Data'!M31</f>
        <v>-</v>
      </c>
      <c r="F31" s="386">
        <v>110</v>
      </c>
      <c r="G31" s="386">
        <v>110</v>
      </c>
      <c r="H31" s="386">
        <v>105</v>
      </c>
      <c r="I31" s="386"/>
      <c r="J31" s="386">
        <f>SUM(F31:I31)</f>
        <v>325</v>
      </c>
      <c r="K31" s="386">
        <f>'EGAT Data'!H31</f>
        <v>325</v>
      </c>
      <c r="L31" s="386">
        <v>0</v>
      </c>
      <c r="M31" s="386"/>
      <c r="N31" s="386"/>
      <c r="O31" s="386"/>
      <c r="P31" s="386"/>
      <c r="Q31" s="386"/>
      <c r="R31" s="483"/>
      <c r="S31" s="386"/>
      <c r="T31" s="386"/>
      <c r="U31" s="386"/>
      <c r="V31" s="386"/>
      <c r="W31" s="415">
        <f>'EGAT Data'!Z31</f>
        <v>89.804476218326982</v>
      </c>
      <c r="X31" s="415">
        <f>'EGAT Data'!AG31</f>
        <v>5.9186071391145116</v>
      </c>
      <c r="Y31" s="415">
        <f>'EGAT Data'!AN31</f>
        <v>2.5145172564517098</v>
      </c>
      <c r="Z31" s="23"/>
      <c r="AA31" s="23"/>
      <c r="AB31" s="17"/>
      <c r="AC31" s="17"/>
      <c r="AD31" s="17"/>
      <c r="AE31" s="17"/>
      <c r="AF31" s="17"/>
      <c r="AG31" s="17"/>
      <c r="AH31" s="435">
        <f>'EGAT Data'!AU31</f>
        <v>8484.0188070590939</v>
      </c>
      <c r="AI31" s="629">
        <f>AH31*1.05</f>
        <v>8908.2197474120494</v>
      </c>
      <c r="AJ31" s="629">
        <f t="shared" ref="AJ31:AL32" si="14">AI31*1.05</f>
        <v>9353.6307347826514</v>
      </c>
      <c r="AK31" s="629">
        <f t="shared" si="14"/>
        <v>9821.3122715217851</v>
      </c>
      <c r="AL31" s="629">
        <f t="shared" si="14"/>
        <v>10312.377885097874</v>
      </c>
      <c r="AM31" s="438">
        <f>('EGAT Data'!AU31-'EGAT Data'!AT31)*100/'EGAT Data'!AU31</f>
        <v>0.18192902943398295</v>
      </c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6"/>
      <c r="BI31" s="26"/>
      <c r="BJ31" s="27"/>
      <c r="BK31" s="26"/>
      <c r="BL31" s="27"/>
      <c r="BM31" s="27"/>
      <c r="BN31" s="27"/>
      <c r="BO31" s="27"/>
      <c r="BP31" s="27"/>
      <c r="BQ31" s="27"/>
      <c r="BR31" s="459"/>
      <c r="BS31" s="625">
        <v>36722</v>
      </c>
      <c r="BT31" s="627">
        <v>26.4</v>
      </c>
      <c r="BU31" s="32"/>
      <c r="BV31" s="32"/>
      <c r="BW31" s="495"/>
      <c r="BX31" s="495"/>
      <c r="BY31" s="495"/>
      <c r="BZ31" s="495"/>
      <c r="CA31" s="495"/>
      <c r="CB31" s="495"/>
      <c r="CC31" s="495"/>
      <c r="CD31" s="495"/>
      <c r="CE31" s="495"/>
      <c r="CF31" s="495"/>
      <c r="CG31" s="34"/>
      <c r="CH31" s="34"/>
      <c r="CI31" s="34"/>
      <c r="CJ31" s="34"/>
      <c r="CK31" s="34"/>
      <c r="CL31" s="17"/>
      <c r="CM31" s="17"/>
      <c r="CN31" s="17"/>
      <c r="CO31" s="17"/>
      <c r="CP31" s="17"/>
      <c r="CQ31" s="17"/>
      <c r="CR31" s="17"/>
      <c r="CS31" s="17"/>
    </row>
    <row r="32" spans="1:97">
      <c r="A32" s="386">
        <f>'EGAT Data'!B32</f>
        <v>29</v>
      </c>
      <c r="B32" s="445" t="str">
        <f>'EGAT Data'!C32</f>
        <v>โรงไฟฟ้าพลังความร้อนร่วมน้ำพอง ชุดที่ 2</v>
      </c>
      <c r="C32" s="386" t="str">
        <f>'EGAT Data'!D32</f>
        <v>NPO-C2</v>
      </c>
      <c r="D32" s="386" t="str">
        <f>'EGAT Data'!L32</f>
        <v>12 พ.ค. 2536</v>
      </c>
      <c r="E32" s="386" t="str">
        <f>'EGAT Data'!M32</f>
        <v>-</v>
      </c>
      <c r="F32" s="386">
        <v>110</v>
      </c>
      <c r="G32" s="386">
        <v>110</v>
      </c>
      <c r="H32" s="386">
        <v>105</v>
      </c>
      <c r="I32" s="386"/>
      <c r="J32" s="386">
        <f>SUM(F32:I32)</f>
        <v>325</v>
      </c>
      <c r="K32" s="386">
        <f>'EGAT Data'!H32</f>
        <v>325</v>
      </c>
      <c r="L32" s="386">
        <v>0</v>
      </c>
      <c r="M32" s="386"/>
      <c r="N32" s="386"/>
      <c r="O32" s="386"/>
      <c r="P32" s="386"/>
      <c r="Q32" s="386"/>
      <c r="R32" s="483"/>
      <c r="S32" s="386"/>
      <c r="T32" s="386"/>
      <c r="U32" s="386"/>
      <c r="V32" s="386"/>
      <c r="W32" s="415">
        <f>'EGAT Data'!Z32</f>
        <v>96.209244509310921</v>
      </c>
      <c r="X32" s="415">
        <f>'EGAT Data'!AG32</f>
        <v>1.5028460116401063</v>
      </c>
      <c r="Y32" s="415">
        <f>'EGAT Data'!AN32</f>
        <v>1.6057217643624344</v>
      </c>
      <c r="Z32" s="23"/>
      <c r="AA32" s="23"/>
      <c r="AB32" s="17"/>
      <c r="AC32" s="17"/>
      <c r="AD32" s="17"/>
      <c r="AE32" s="17"/>
      <c r="AF32" s="17"/>
      <c r="AG32" s="17"/>
      <c r="AH32" s="435">
        <f>'EGAT Data'!AU32</f>
        <v>8484.2962758218819</v>
      </c>
      <c r="AI32" s="629">
        <f>AH32*1.05</f>
        <v>8908.5110896129772</v>
      </c>
      <c r="AJ32" s="629">
        <f t="shared" si="14"/>
        <v>9353.9366440936265</v>
      </c>
      <c r="AK32" s="629">
        <f t="shared" si="14"/>
        <v>9821.6334762983079</v>
      </c>
      <c r="AL32" s="629">
        <f t="shared" si="14"/>
        <v>10312.715150113223</v>
      </c>
      <c r="AM32" s="438">
        <f>('EGAT Data'!AU32-'EGAT Data'!AT32)*100/'EGAT Data'!AU32</f>
        <v>2.5804746619666339E-2</v>
      </c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6"/>
      <c r="BI32" s="26"/>
      <c r="BJ32" s="27"/>
      <c r="BK32" s="26"/>
      <c r="BL32" s="27"/>
      <c r="BM32" s="27"/>
      <c r="BN32" s="27"/>
      <c r="BO32" s="27"/>
      <c r="BP32" s="27"/>
      <c r="BQ32" s="27"/>
      <c r="BR32" s="459"/>
      <c r="BS32" s="625">
        <v>36722</v>
      </c>
      <c r="BT32" s="627">
        <v>26.4</v>
      </c>
      <c r="BU32" s="32"/>
      <c r="BV32" s="32"/>
      <c r="BW32" s="495"/>
      <c r="BX32" s="495"/>
      <c r="BY32" s="495"/>
      <c r="BZ32" s="495"/>
      <c r="CA32" s="495"/>
      <c r="CB32" s="495"/>
      <c r="CC32" s="495"/>
      <c r="CD32" s="495"/>
      <c r="CE32" s="495"/>
      <c r="CF32" s="495"/>
      <c r="CG32" s="34"/>
      <c r="CH32" s="34"/>
      <c r="CI32" s="34"/>
      <c r="CJ32" s="34"/>
      <c r="CK32" s="34"/>
      <c r="CL32" s="17"/>
      <c r="CM32" s="17"/>
      <c r="CN32" s="17"/>
      <c r="CO32" s="17"/>
      <c r="CP32" s="17"/>
      <c r="CQ32" s="17"/>
      <c r="CR32" s="17"/>
      <c r="CS32" s="17"/>
    </row>
    <row r="33" spans="1:97">
      <c r="A33" s="386"/>
      <c r="B33" s="445"/>
      <c r="C33" s="386"/>
      <c r="D33" s="386"/>
      <c r="E33" s="386"/>
      <c r="F33" s="386"/>
      <c r="G33" s="386"/>
      <c r="H33" s="386"/>
      <c r="I33" s="386"/>
      <c r="J33" s="386"/>
      <c r="K33" s="386"/>
      <c r="L33" s="386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95"/>
      <c r="X33" s="395"/>
      <c r="Y33" s="395"/>
      <c r="Z33" s="23"/>
      <c r="AA33" s="23"/>
      <c r="AB33" s="17"/>
      <c r="AC33" s="17"/>
      <c r="AD33" s="17"/>
      <c r="AE33" s="17"/>
      <c r="AF33" s="17"/>
      <c r="AG33" s="17"/>
      <c r="AH33" s="435"/>
      <c r="AI33" s="17"/>
      <c r="AJ33" s="17"/>
      <c r="AK33" s="17"/>
      <c r="AL33" s="17"/>
      <c r="AM33" s="438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6"/>
      <c r="BI33" s="26"/>
      <c r="BJ33" s="27"/>
      <c r="BK33" s="26"/>
      <c r="BL33" s="27"/>
      <c r="BM33" s="27"/>
      <c r="BN33" s="27"/>
      <c r="BO33" s="27"/>
      <c r="BP33" s="27"/>
      <c r="BQ33" s="27"/>
      <c r="BR33" s="27"/>
      <c r="BS33" s="27"/>
      <c r="BT33" s="27"/>
      <c r="BU33" s="32"/>
      <c r="BV33" s="32"/>
      <c r="BW33" s="495"/>
      <c r="BX33" s="495"/>
      <c r="BY33" s="495"/>
      <c r="BZ33" s="495"/>
      <c r="CA33" s="495"/>
      <c r="CB33" s="495"/>
      <c r="CC33" s="495"/>
      <c r="CD33" s="495"/>
      <c r="CE33" s="495"/>
      <c r="CF33" s="495"/>
      <c r="CG33" s="34"/>
      <c r="CH33" s="34"/>
      <c r="CI33" s="34"/>
      <c r="CJ33" s="34"/>
      <c r="CK33" s="34"/>
      <c r="CL33" s="17"/>
      <c r="CM33" s="17"/>
      <c r="CN33" s="17"/>
      <c r="CO33" s="17"/>
      <c r="CP33" s="17"/>
      <c r="CQ33" s="17"/>
      <c r="CR33" s="17"/>
      <c r="CS33" s="17"/>
    </row>
    <row r="34" spans="1:97">
      <c r="A34" s="386"/>
      <c r="B34" s="445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95"/>
      <c r="X34" s="395"/>
      <c r="Y34" s="395"/>
      <c r="Z34" s="23"/>
      <c r="AA34" s="23"/>
      <c r="AB34" s="17"/>
      <c r="AC34" s="17"/>
      <c r="AD34" s="17"/>
      <c r="AE34" s="17"/>
      <c r="AF34" s="17"/>
      <c r="AG34" s="17"/>
      <c r="AH34" s="435"/>
      <c r="AI34" s="17"/>
      <c r="AJ34" s="17"/>
      <c r="AK34" s="17"/>
      <c r="AL34" s="17"/>
      <c r="AM34" s="438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6"/>
      <c r="BI34" s="26"/>
      <c r="BJ34" s="27"/>
      <c r="BK34" s="26"/>
      <c r="BL34" s="27"/>
      <c r="BM34" s="27"/>
      <c r="BN34" s="27"/>
      <c r="BO34" s="27"/>
      <c r="BP34" s="27"/>
      <c r="BQ34" s="27"/>
      <c r="BR34" s="27"/>
      <c r="BS34" s="27"/>
      <c r="BT34" s="27"/>
      <c r="BU34" s="32"/>
      <c r="BV34" s="32"/>
      <c r="BW34" s="467"/>
      <c r="BX34" s="467"/>
      <c r="BY34" s="467"/>
      <c r="BZ34" s="467"/>
      <c r="CA34" s="467"/>
      <c r="CB34" s="467"/>
      <c r="CC34" s="467"/>
      <c r="CD34" s="467"/>
      <c r="CE34" s="467"/>
      <c r="CF34" s="467"/>
      <c r="CG34" s="34"/>
      <c r="CH34" s="34"/>
      <c r="CI34" s="34"/>
      <c r="CJ34" s="34"/>
      <c r="CK34" s="34"/>
      <c r="CL34" s="17"/>
      <c r="CM34" s="17"/>
      <c r="CN34" s="17"/>
      <c r="CO34" s="17"/>
      <c r="CP34" s="17"/>
      <c r="CQ34" s="17"/>
      <c r="CR34" s="17"/>
      <c r="CS34" s="17"/>
    </row>
    <row r="35" spans="1:97">
      <c r="A35" s="448" t="s">
        <v>43</v>
      </c>
      <c r="B35" s="449"/>
      <c r="C35" s="449"/>
      <c r="D35" s="449"/>
      <c r="E35" s="449"/>
      <c r="F35" s="458"/>
      <c r="G35" s="458"/>
      <c r="H35" s="458"/>
      <c r="I35" s="458"/>
      <c r="J35" s="449"/>
      <c r="K35" s="449"/>
      <c r="L35" s="449"/>
      <c r="M35" s="501"/>
      <c r="N35" s="501"/>
      <c r="O35" s="501"/>
      <c r="P35" s="501"/>
      <c r="Q35" s="501"/>
      <c r="R35" s="449"/>
      <c r="S35" s="449"/>
      <c r="T35" s="449"/>
      <c r="U35" s="449"/>
      <c r="V35" s="449"/>
      <c r="W35" s="449"/>
      <c r="X35" s="449"/>
      <c r="Y35" s="449"/>
      <c r="Z35" s="449"/>
      <c r="AA35" s="449"/>
      <c r="AB35" s="449"/>
      <c r="AC35" s="449"/>
      <c r="AD35" s="449"/>
      <c r="AE35" s="449"/>
      <c r="AF35" s="449"/>
      <c r="AG35" s="449"/>
      <c r="AH35" s="449"/>
      <c r="AI35" s="449"/>
      <c r="AJ35" s="449"/>
      <c r="AK35" s="449"/>
      <c r="AL35" s="449"/>
      <c r="AM35" s="449"/>
      <c r="AN35" s="449"/>
      <c r="AO35" s="449"/>
      <c r="AP35" s="449"/>
      <c r="AQ35" s="449"/>
      <c r="AR35" s="449"/>
      <c r="AS35" s="449"/>
      <c r="AT35" s="449"/>
      <c r="AU35" s="449"/>
      <c r="AV35" s="449"/>
      <c r="AW35" s="449"/>
      <c r="AX35" s="449"/>
      <c r="AY35" s="449"/>
      <c r="AZ35" s="449"/>
      <c r="BA35" s="449"/>
      <c r="BB35" s="449"/>
      <c r="BC35" s="449"/>
      <c r="BD35" s="449"/>
      <c r="BE35" s="449"/>
      <c r="BF35" s="449"/>
      <c r="BG35" s="449"/>
      <c r="BH35" s="458"/>
      <c r="BI35" s="458"/>
      <c r="BJ35" s="449"/>
      <c r="BK35" s="449"/>
      <c r="BL35" s="449"/>
      <c r="BM35" s="449"/>
      <c r="BN35" s="449"/>
      <c r="BO35" s="449"/>
      <c r="BP35" s="449"/>
      <c r="BQ35" s="449"/>
      <c r="BR35" s="449"/>
      <c r="BS35" s="449"/>
      <c r="BT35" s="449"/>
      <c r="BU35" s="449"/>
      <c r="BV35" s="449"/>
      <c r="BW35" s="707"/>
      <c r="BX35" s="707"/>
      <c r="BY35" s="707"/>
      <c r="BZ35" s="707"/>
      <c r="CA35" s="707"/>
      <c r="CB35" s="707"/>
      <c r="CC35" s="707"/>
      <c r="CD35" s="707"/>
      <c r="CE35" s="707"/>
      <c r="CF35" s="707"/>
      <c r="CG35" s="449"/>
      <c r="CH35" s="449"/>
      <c r="CI35" s="449"/>
      <c r="CJ35" s="449"/>
      <c r="CK35" s="449"/>
      <c r="CL35" s="449"/>
      <c r="CM35" s="449"/>
      <c r="CN35" s="449"/>
      <c r="CO35" s="449"/>
      <c r="CP35" s="449"/>
      <c r="CQ35" s="449"/>
      <c r="CR35" s="449"/>
      <c r="CS35" s="450"/>
    </row>
    <row r="36" spans="1:97">
      <c r="A36" s="386">
        <f>'EGAT Data'!B37</f>
        <v>33</v>
      </c>
      <c r="B36" s="445" t="str">
        <f>'EGAT Data'!C37</f>
        <v>โรงไฟฟ้าพลังความร้อนร่วมจะนะ ชุดที่ 1</v>
      </c>
      <c r="C36" s="386" t="str">
        <f>'EGAT Data'!D37</f>
        <v>CHN-C1</v>
      </c>
      <c r="D36" s="386" t="str">
        <f>'EGAT Data'!L37</f>
        <v>15 ก.ค. 2551</v>
      </c>
      <c r="E36" s="386" t="str">
        <f>'EGAT Data'!M37</f>
        <v>-</v>
      </c>
      <c r="F36" s="386"/>
      <c r="G36" s="386"/>
      <c r="H36" s="386"/>
      <c r="I36" s="386"/>
      <c r="J36" s="386">
        <v>710</v>
      </c>
      <c r="K36" s="386">
        <v>710</v>
      </c>
      <c r="L36" s="386">
        <v>0</v>
      </c>
      <c r="M36" s="386"/>
      <c r="N36" s="386"/>
      <c r="O36" s="386"/>
      <c r="P36" s="386"/>
      <c r="Q36" s="386"/>
      <c r="R36" s="433"/>
      <c r="S36" s="386"/>
      <c r="T36" s="386"/>
      <c r="U36" s="386"/>
      <c r="V36" s="386"/>
      <c r="W36" s="415">
        <f>'EGAT Data'!Z37</f>
        <v>89.625433890117876</v>
      </c>
      <c r="X36" s="415">
        <f>'EGAT Data'!AG37</f>
        <v>7.4911611167269756</v>
      </c>
      <c r="Y36" s="415">
        <f>'EGAT Data'!AN37</f>
        <v>1.6492554502377388</v>
      </c>
      <c r="Z36" s="23"/>
      <c r="AA36" s="23"/>
      <c r="AB36" s="17"/>
      <c r="AC36" s="17"/>
      <c r="AD36" s="17"/>
      <c r="AE36" s="17"/>
      <c r="AF36" s="17"/>
      <c r="AG36" s="17"/>
      <c r="AH36" s="435">
        <f>'EGAT Data'!AU37</f>
        <v>7417.7533466838186</v>
      </c>
      <c r="AI36" s="629">
        <f>AH36*1.05</f>
        <v>7788.6410140180096</v>
      </c>
      <c r="AJ36" s="629">
        <f t="shared" ref="AJ36:AL36" si="15">AI36*1.05</f>
        <v>8178.0730647189102</v>
      </c>
      <c r="AK36" s="629">
        <f t="shared" si="15"/>
        <v>8586.9767179548562</v>
      </c>
      <c r="AL36" s="629">
        <f t="shared" si="15"/>
        <v>9016.3255538525991</v>
      </c>
      <c r="AM36" s="438">
        <f>(('EGAT Data'!AU37-'EGAT Data'!AT37)+('EGAT Data'!AT37-'EGAT Data'!AS37))*100/('EGAT Data'!AU37*2)</f>
        <v>0.53953901500110346</v>
      </c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6"/>
      <c r="BI36" s="26"/>
      <c r="BJ36" s="27"/>
      <c r="BK36" s="26"/>
      <c r="BL36" s="27"/>
      <c r="BM36" s="27"/>
      <c r="BN36" s="27"/>
      <c r="BO36" s="27"/>
      <c r="BP36" s="27"/>
      <c r="BQ36" s="27"/>
      <c r="BR36" s="459"/>
      <c r="BS36" s="625">
        <v>36722</v>
      </c>
      <c r="BT36" s="627">
        <v>26.4</v>
      </c>
      <c r="BU36" s="32"/>
      <c r="BV36" s="32"/>
      <c r="BW36" s="467"/>
      <c r="BX36" s="467"/>
      <c r="BY36" s="467"/>
      <c r="BZ36" s="467"/>
      <c r="CA36" s="467"/>
      <c r="CB36" s="467"/>
      <c r="CC36" s="467"/>
      <c r="CD36" s="467"/>
      <c r="CE36" s="467"/>
      <c r="CF36" s="467"/>
      <c r="CG36" s="34"/>
      <c r="CH36" s="34"/>
      <c r="CI36" s="34"/>
      <c r="CJ36" s="34"/>
      <c r="CK36" s="34"/>
      <c r="CL36" s="17"/>
      <c r="CM36" s="17"/>
      <c r="CN36" s="17"/>
      <c r="CO36" s="17"/>
      <c r="CP36" s="17"/>
      <c r="CQ36" s="17"/>
      <c r="CR36" s="17"/>
      <c r="CS36" s="17"/>
    </row>
    <row r="37" spans="1:97">
      <c r="A37" s="386">
        <f>'EGAT Data'!B38</f>
        <v>34</v>
      </c>
      <c r="B37" s="445" t="str">
        <f>'EGAT Data'!C38</f>
        <v>โรงไฟฟ้าพลังความร้อนร่วมจะนะ ชุดที่ 21</v>
      </c>
      <c r="C37" s="386" t="str">
        <f>'EGAT Data'!D38</f>
        <v>CHN-S21</v>
      </c>
      <c r="D37" s="386" t="str">
        <f>'EGAT Data'!L38</f>
        <v>15 ก.ค. 2557</v>
      </c>
      <c r="E37" s="386" t="str">
        <f>'EGAT Data'!M38</f>
        <v>-</v>
      </c>
      <c r="F37" s="386"/>
      <c r="G37" s="386"/>
      <c r="H37" s="386"/>
      <c r="I37" s="386"/>
      <c r="J37" s="386">
        <v>383</v>
      </c>
      <c r="K37" s="386">
        <v>383</v>
      </c>
      <c r="L37" s="386">
        <v>0</v>
      </c>
      <c r="M37" s="386"/>
      <c r="N37" s="386"/>
      <c r="O37" s="386"/>
      <c r="P37" s="386"/>
      <c r="Q37" s="386"/>
      <c r="R37" s="433"/>
      <c r="S37" s="386"/>
      <c r="T37" s="386"/>
      <c r="U37" s="386"/>
      <c r="V37" s="386"/>
      <c r="W37" s="415">
        <f>'EGAT Data'!Z38</f>
        <v>97.154367562283355</v>
      </c>
      <c r="X37" s="415">
        <f>'EGAT Data'!AG38</f>
        <v>1.3627049180327868</v>
      </c>
      <c r="Y37" s="415">
        <f>'EGAT Data'!AN38</f>
        <v>1.345059198542806</v>
      </c>
      <c r="Z37" s="23"/>
      <c r="AA37" s="23"/>
      <c r="AB37" s="17"/>
      <c r="AC37" s="17"/>
      <c r="AD37" s="17"/>
      <c r="AE37" s="17"/>
      <c r="AF37" s="17"/>
      <c r="AG37" s="17"/>
      <c r="AH37" s="435">
        <f>'EGAT Data'!AU38</f>
        <v>6898.4975398918277</v>
      </c>
      <c r="AI37" s="629">
        <f t="shared" ref="AI37:AL37" si="16">AH37*1.05</f>
        <v>7243.4224168864193</v>
      </c>
      <c r="AJ37" s="629">
        <f t="shared" si="16"/>
        <v>7605.5935377307405</v>
      </c>
      <c r="AK37" s="629">
        <f t="shared" si="16"/>
        <v>7985.8732146172779</v>
      </c>
      <c r="AL37" s="629">
        <f t="shared" si="16"/>
        <v>8385.1668753481426</v>
      </c>
      <c r="AM37" s="438">
        <f>(('EGAT Data'!AU38-'EGAT Data'!AT38)+('EGAT Data'!AT38-'EGAT Data'!AS38))*100/('EGAT Data'!AU38*2)</f>
        <v>-0.10612789251210056</v>
      </c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6"/>
      <c r="BI37" s="26"/>
      <c r="BJ37" s="27"/>
      <c r="BK37" s="26"/>
      <c r="BL37" s="27"/>
      <c r="BM37" s="27"/>
      <c r="BN37" s="27"/>
      <c r="BO37" s="27"/>
      <c r="BP37" s="27"/>
      <c r="BQ37" s="27"/>
      <c r="BR37" s="27"/>
      <c r="BS37" s="27"/>
      <c r="BT37" s="27"/>
      <c r="BU37" s="32"/>
      <c r="BV37" s="32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34"/>
      <c r="CH37" s="34"/>
      <c r="CI37" s="34"/>
      <c r="CJ37" s="34"/>
      <c r="CK37" s="34"/>
      <c r="CL37" s="17"/>
      <c r="CM37" s="17"/>
      <c r="CN37" s="17"/>
      <c r="CO37" s="17"/>
      <c r="CP37" s="17"/>
      <c r="CQ37" s="17"/>
      <c r="CR37" s="17"/>
      <c r="CS37" s="17"/>
    </row>
    <row r="38" spans="1:97">
      <c r="A38" s="386">
        <f>'EGAT Data'!B39</f>
        <v>35</v>
      </c>
      <c r="B38" s="445" t="str">
        <f>'EGAT Data'!C39</f>
        <v>โรงไฟฟ้าพลังความร้อนร่วมจะนะ ชุดที่ 22</v>
      </c>
      <c r="C38" s="386" t="str">
        <f>'EGAT Data'!D39</f>
        <v>CHN-S22</v>
      </c>
      <c r="D38" s="386" t="str">
        <f>'EGAT Data'!L39</f>
        <v>15 ก.ค. 2557</v>
      </c>
      <c r="E38" s="386" t="str">
        <f>'EGAT Data'!M39</f>
        <v>-</v>
      </c>
      <c r="F38" s="386"/>
      <c r="G38" s="386"/>
      <c r="H38" s="386"/>
      <c r="I38" s="386"/>
      <c r="J38" s="386">
        <v>383</v>
      </c>
      <c r="K38" s="386">
        <v>383</v>
      </c>
      <c r="L38" s="386">
        <v>0</v>
      </c>
      <c r="M38" s="386"/>
      <c r="N38" s="386"/>
      <c r="O38" s="386"/>
      <c r="P38" s="386"/>
      <c r="Q38" s="386"/>
      <c r="R38" s="433"/>
      <c r="S38" s="386"/>
      <c r="T38" s="386"/>
      <c r="U38" s="386"/>
      <c r="V38" s="386"/>
      <c r="W38" s="415">
        <f>'EGAT Data'!Z39</f>
        <v>98.446227231329686</v>
      </c>
      <c r="X38" s="415">
        <f>'EGAT Data'!AG39</f>
        <v>1.4442926533090505</v>
      </c>
      <c r="Y38" s="415">
        <f>'EGAT Data'!AN39</f>
        <v>0.10947935640558595</v>
      </c>
      <c r="Z38" s="23"/>
      <c r="AA38" s="23"/>
      <c r="AB38" s="17"/>
      <c r="AC38" s="17"/>
      <c r="AD38" s="17"/>
      <c r="AE38" s="17"/>
      <c r="AF38" s="17"/>
      <c r="AG38" s="17"/>
      <c r="AH38" s="435">
        <f>'EGAT Data'!AU39</f>
        <v>6920.3810886944948</v>
      </c>
      <c r="AI38" s="629">
        <f t="shared" ref="AI38:AL38" si="17">AH38*1.05</f>
        <v>7266.4001431292199</v>
      </c>
      <c r="AJ38" s="629">
        <f t="shared" si="17"/>
        <v>7629.7201502856815</v>
      </c>
      <c r="AK38" s="629">
        <f t="shared" si="17"/>
        <v>8011.2061577999657</v>
      </c>
      <c r="AL38" s="629">
        <f t="shared" si="17"/>
        <v>8411.7664656899651</v>
      </c>
      <c r="AM38" s="438">
        <f>(('EGAT Data'!AU39-'EGAT Data'!AT39)+('EGAT Data'!AT39-'EGAT Data'!AS39))*100/('EGAT Data'!AU39*2)</f>
        <v>0.33748928054557903</v>
      </c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6"/>
      <c r="BI38" s="26"/>
      <c r="BJ38" s="27"/>
      <c r="BK38" s="26"/>
      <c r="BL38" s="27"/>
      <c r="BM38" s="27"/>
      <c r="BN38" s="27"/>
      <c r="BO38" s="27"/>
      <c r="BP38" s="27"/>
      <c r="BQ38" s="27"/>
      <c r="BR38" s="27"/>
      <c r="BS38" s="27"/>
      <c r="BT38" s="27"/>
      <c r="BU38" s="32"/>
      <c r="BV38" s="32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34"/>
      <c r="CH38" s="34"/>
      <c r="CI38" s="34"/>
      <c r="CJ38" s="34"/>
      <c r="CK38" s="34"/>
      <c r="CL38" s="17"/>
      <c r="CM38" s="17"/>
      <c r="CN38" s="17"/>
      <c r="CO38" s="17"/>
      <c r="CP38" s="17"/>
      <c r="CQ38" s="17"/>
      <c r="CR38" s="17"/>
      <c r="CS38" s="17"/>
    </row>
    <row r="39" spans="1:97">
      <c r="A39" s="386"/>
      <c r="B39" s="445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95"/>
      <c r="X39" s="395"/>
      <c r="Y39" s="395"/>
      <c r="Z39" s="23"/>
      <c r="AA39" s="23"/>
      <c r="AB39" s="17"/>
      <c r="AC39" s="17"/>
      <c r="AD39" s="17"/>
      <c r="AE39" s="17"/>
      <c r="AF39" s="17"/>
      <c r="AG39" s="17"/>
      <c r="AH39" s="435"/>
      <c r="AI39" s="17"/>
      <c r="AJ39" s="17"/>
      <c r="AK39" s="17"/>
      <c r="AL39" s="17"/>
      <c r="AM39" s="438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6"/>
      <c r="BI39" s="26"/>
      <c r="BJ39" s="27"/>
      <c r="BK39" s="26"/>
      <c r="BL39" s="27"/>
      <c r="BM39" s="27"/>
      <c r="BN39" s="27"/>
      <c r="BO39" s="27"/>
      <c r="BP39" s="27"/>
      <c r="BQ39" s="27"/>
      <c r="BR39" s="27"/>
      <c r="BS39" s="27"/>
      <c r="BT39" s="27"/>
      <c r="BU39" s="32"/>
      <c r="BV39" s="32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34"/>
      <c r="CH39" s="34"/>
      <c r="CI39" s="34"/>
      <c r="CJ39" s="34"/>
      <c r="CK39" s="34"/>
      <c r="CL39" s="17"/>
      <c r="CM39" s="17"/>
      <c r="CN39" s="17"/>
      <c r="CO39" s="17"/>
      <c r="CP39" s="17"/>
      <c r="CQ39" s="17"/>
      <c r="CR39" s="17"/>
      <c r="CS39" s="17"/>
    </row>
    <row r="40" spans="1:97">
      <c r="A40" s="448" t="s">
        <v>44</v>
      </c>
      <c r="B40" s="449"/>
      <c r="C40" s="449"/>
      <c r="D40" s="449"/>
      <c r="E40" s="449"/>
      <c r="F40" s="458"/>
      <c r="G40" s="458"/>
      <c r="H40" s="458"/>
      <c r="I40" s="458"/>
      <c r="J40" s="449"/>
      <c r="K40" s="449"/>
      <c r="L40" s="449"/>
      <c r="M40" s="501"/>
      <c r="N40" s="501"/>
      <c r="O40" s="501"/>
      <c r="P40" s="501"/>
      <c r="Q40" s="501"/>
      <c r="R40" s="449"/>
      <c r="S40" s="449"/>
      <c r="T40" s="449"/>
      <c r="U40" s="449"/>
      <c r="V40" s="449"/>
      <c r="W40" s="449"/>
      <c r="X40" s="449"/>
      <c r="Y40" s="449"/>
      <c r="Z40" s="449"/>
      <c r="AA40" s="449"/>
      <c r="AB40" s="449"/>
      <c r="AC40" s="449"/>
      <c r="AD40" s="449"/>
      <c r="AE40" s="449"/>
      <c r="AF40" s="449"/>
      <c r="AG40" s="449"/>
      <c r="AH40" s="449"/>
      <c r="AI40" s="449"/>
      <c r="AJ40" s="449"/>
      <c r="AK40" s="449"/>
      <c r="AL40" s="449"/>
      <c r="AM40" s="449"/>
      <c r="AN40" s="449"/>
      <c r="AO40" s="449"/>
      <c r="AP40" s="449"/>
      <c r="AQ40" s="449"/>
      <c r="AR40" s="449"/>
      <c r="AS40" s="449"/>
      <c r="AT40" s="449"/>
      <c r="AU40" s="449"/>
      <c r="AV40" s="449"/>
      <c r="AW40" s="449"/>
      <c r="AX40" s="449"/>
      <c r="AY40" s="449"/>
      <c r="AZ40" s="449"/>
      <c r="BA40" s="449"/>
      <c r="BB40" s="449"/>
      <c r="BC40" s="449"/>
      <c r="BD40" s="449"/>
      <c r="BE40" s="449"/>
      <c r="BF40" s="449"/>
      <c r="BG40" s="449"/>
      <c r="BH40" s="458"/>
      <c r="BI40" s="458"/>
      <c r="BJ40" s="449"/>
      <c r="BK40" s="449"/>
      <c r="BL40" s="449"/>
      <c r="BM40" s="449"/>
      <c r="BN40" s="449"/>
      <c r="BO40" s="449"/>
      <c r="BP40" s="449"/>
      <c r="BQ40" s="449"/>
      <c r="BR40" s="449"/>
      <c r="BS40" s="449"/>
      <c r="BT40" s="449"/>
      <c r="BU40" s="449"/>
      <c r="BV40" s="449"/>
      <c r="BW40" s="709"/>
      <c r="BX40" s="709"/>
      <c r="BY40" s="709"/>
      <c r="BZ40" s="709"/>
      <c r="CA40" s="709"/>
      <c r="CB40" s="709"/>
      <c r="CC40" s="709"/>
      <c r="CD40" s="709"/>
      <c r="CE40" s="709"/>
      <c r="CF40" s="709"/>
      <c r="CG40" s="449"/>
      <c r="CH40" s="449"/>
      <c r="CI40" s="449"/>
      <c r="CJ40" s="449"/>
      <c r="CK40" s="449"/>
      <c r="CL40" s="449"/>
      <c r="CM40" s="449"/>
      <c r="CN40" s="449"/>
      <c r="CO40" s="449"/>
      <c r="CP40" s="449"/>
      <c r="CQ40" s="449"/>
      <c r="CR40" s="449"/>
      <c r="CS40" s="450"/>
    </row>
    <row r="41" spans="1:97">
      <c r="A41" s="386"/>
      <c r="B41" s="445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95"/>
      <c r="X41" s="395"/>
      <c r="Y41" s="395"/>
      <c r="Z41" s="23"/>
      <c r="AA41" s="23"/>
      <c r="AB41" s="17"/>
      <c r="AC41" s="17"/>
      <c r="AD41" s="17"/>
      <c r="AE41" s="17"/>
      <c r="AF41" s="17"/>
      <c r="AG41" s="17"/>
      <c r="AH41" s="435"/>
      <c r="AI41" s="17"/>
      <c r="AJ41" s="17"/>
      <c r="AK41" s="17"/>
      <c r="AL41" s="17"/>
      <c r="AM41" s="438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6"/>
      <c r="BI41" s="26"/>
      <c r="BJ41" s="27"/>
      <c r="BK41" s="26"/>
      <c r="BL41" s="27"/>
      <c r="BM41" s="27"/>
      <c r="BN41" s="27"/>
      <c r="BO41" s="27"/>
      <c r="BP41" s="27"/>
      <c r="BQ41" s="27"/>
      <c r="BR41" s="27"/>
      <c r="BS41" s="27"/>
      <c r="BT41" s="27"/>
      <c r="BU41" s="32"/>
      <c r="BV41" s="32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34"/>
      <c r="CH41" s="34"/>
      <c r="CI41" s="34"/>
      <c r="CJ41" s="34"/>
      <c r="CK41" s="34"/>
      <c r="CL41" s="17"/>
      <c r="CM41" s="17"/>
      <c r="CN41" s="17"/>
      <c r="CO41" s="17"/>
      <c r="CP41" s="17"/>
      <c r="CQ41" s="17"/>
      <c r="CR41" s="17"/>
      <c r="CS41" s="17"/>
    </row>
    <row r="42" spans="1:97">
      <c r="A42" s="386"/>
      <c r="B42" s="445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95"/>
      <c r="X42" s="395"/>
      <c r="Y42" s="395"/>
      <c r="Z42" s="23"/>
      <c r="AA42" s="23"/>
      <c r="AB42" s="17"/>
      <c r="AC42" s="17"/>
      <c r="AD42" s="17"/>
      <c r="AE42" s="17"/>
      <c r="AF42" s="17"/>
      <c r="AG42" s="17"/>
      <c r="AH42" s="435"/>
      <c r="AI42" s="17"/>
      <c r="AJ42" s="17"/>
      <c r="AK42" s="17"/>
      <c r="AL42" s="17"/>
      <c r="AM42" s="438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6"/>
      <c r="BI42" s="26"/>
      <c r="BJ42" s="27"/>
      <c r="BK42" s="26"/>
      <c r="BL42" s="27"/>
      <c r="BM42" s="27"/>
      <c r="BN42" s="27"/>
      <c r="BO42" s="27"/>
      <c r="BP42" s="27"/>
      <c r="BQ42" s="27"/>
      <c r="BR42" s="27"/>
      <c r="BS42" s="27"/>
      <c r="BT42" s="27"/>
      <c r="BU42" s="32"/>
      <c r="BV42" s="32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34"/>
      <c r="CH42" s="34"/>
      <c r="CI42" s="34"/>
      <c r="CJ42" s="34"/>
      <c r="CK42" s="34"/>
      <c r="CL42" s="17"/>
      <c r="CM42" s="17"/>
      <c r="CN42" s="17"/>
      <c r="CO42" s="17"/>
      <c r="CP42" s="17"/>
      <c r="CQ42" s="17"/>
      <c r="CR42" s="17"/>
      <c r="CS42" s="17"/>
    </row>
    <row r="43" spans="1:97">
      <c r="A43" s="386"/>
      <c r="B43" s="445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95"/>
      <c r="X43" s="395"/>
      <c r="Y43" s="395"/>
      <c r="Z43" s="23"/>
      <c r="AA43" s="23"/>
      <c r="AB43" s="17"/>
      <c r="AC43" s="17"/>
      <c r="AD43" s="17"/>
      <c r="AE43" s="17"/>
      <c r="AF43" s="17"/>
      <c r="AG43" s="17"/>
      <c r="AH43" s="435"/>
      <c r="AI43" s="17"/>
      <c r="AJ43" s="17"/>
      <c r="AK43" s="17"/>
      <c r="AL43" s="17"/>
      <c r="AM43" s="438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6"/>
      <c r="BI43" s="26"/>
      <c r="BJ43" s="27"/>
      <c r="BK43" s="26"/>
      <c r="BL43" s="27"/>
      <c r="BM43" s="27"/>
      <c r="BN43" s="27"/>
      <c r="BO43" s="27"/>
      <c r="BP43" s="27"/>
      <c r="BQ43" s="27"/>
      <c r="BR43" s="27"/>
      <c r="BS43" s="27"/>
      <c r="BT43" s="27"/>
      <c r="BU43" s="32"/>
      <c r="BV43" s="32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34"/>
      <c r="CH43" s="34"/>
      <c r="CI43" s="34"/>
      <c r="CJ43" s="34"/>
      <c r="CK43" s="34"/>
      <c r="CL43" s="17"/>
      <c r="CM43" s="17"/>
      <c r="CN43" s="17"/>
      <c r="CO43" s="17"/>
      <c r="CP43" s="17"/>
      <c r="CQ43" s="17"/>
      <c r="CR43" s="17"/>
      <c r="CS43" s="17"/>
    </row>
    <row r="44" spans="1:97">
      <c r="A44" s="386"/>
      <c r="B44" s="445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95"/>
      <c r="X44" s="395"/>
      <c r="Y44" s="395"/>
      <c r="Z44" s="23"/>
      <c r="AA44" s="23"/>
      <c r="AB44" s="17"/>
      <c r="AC44" s="17"/>
      <c r="AD44" s="17"/>
      <c r="AE44" s="17"/>
      <c r="AF44" s="17"/>
      <c r="AG44" s="17"/>
      <c r="AH44" s="435"/>
      <c r="AI44" s="17"/>
      <c r="AJ44" s="17"/>
      <c r="AK44" s="17"/>
      <c r="AL44" s="17"/>
      <c r="AM44" s="438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6"/>
      <c r="BI44" s="26"/>
      <c r="BJ44" s="27"/>
      <c r="BK44" s="26"/>
      <c r="BL44" s="27"/>
      <c r="BM44" s="27"/>
      <c r="BN44" s="27"/>
      <c r="BO44" s="27"/>
      <c r="BP44" s="27"/>
      <c r="BQ44" s="27"/>
      <c r="BR44" s="27"/>
      <c r="BS44" s="27"/>
      <c r="BT44" s="27"/>
      <c r="BU44" s="32"/>
      <c r="BV44" s="32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34"/>
      <c r="CH44" s="34"/>
      <c r="CI44" s="34"/>
      <c r="CJ44" s="34"/>
      <c r="CK44" s="34"/>
      <c r="CL44" s="17"/>
      <c r="CM44" s="17"/>
      <c r="CN44" s="17"/>
      <c r="CO44" s="17"/>
      <c r="CP44" s="17"/>
      <c r="CQ44" s="17"/>
      <c r="CR44" s="17"/>
      <c r="CS44" s="17"/>
    </row>
  </sheetData>
  <mergeCells count="49">
    <mergeCell ref="BH1:BN1"/>
    <mergeCell ref="CG1:CG3"/>
    <mergeCell ref="CH1:CH3"/>
    <mergeCell ref="CI1:CI3"/>
    <mergeCell ref="A1:A3"/>
    <mergeCell ref="B1:B3"/>
    <mergeCell ref="C1:C3"/>
    <mergeCell ref="J1:J3"/>
    <mergeCell ref="L1:L3"/>
    <mergeCell ref="M1:Q1"/>
    <mergeCell ref="M2:M3"/>
    <mergeCell ref="N2:O2"/>
    <mergeCell ref="P2:Q2"/>
    <mergeCell ref="R1:V1"/>
    <mergeCell ref="Z1:AA1"/>
    <mergeCell ref="AB1:AG1"/>
    <mergeCell ref="BO2:BO3"/>
    <mergeCell ref="BP2:BP3"/>
    <mergeCell ref="BQ2:BQ3"/>
    <mergeCell ref="BR2:BR3"/>
    <mergeCell ref="BT2:BT3"/>
    <mergeCell ref="BS2:BS3"/>
    <mergeCell ref="AS1:AW1"/>
    <mergeCell ref="AX1:BB1"/>
    <mergeCell ref="BC1:BG1"/>
    <mergeCell ref="K1:K3"/>
    <mergeCell ref="W1:W3"/>
    <mergeCell ref="AH1:AM1"/>
    <mergeCell ref="G2:G3"/>
    <mergeCell ref="H1:I1"/>
    <mergeCell ref="H2:H3"/>
    <mergeCell ref="I2:I3"/>
    <mergeCell ref="AN1:AR1"/>
    <mergeCell ref="BW1:CF1"/>
    <mergeCell ref="BO1:BT1"/>
    <mergeCell ref="CL1:CO1"/>
    <mergeCell ref="CP1:CS1"/>
    <mergeCell ref="D1:D3"/>
    <mergeCell ref="E1:E3"/>
    <mergeCell ref="BJ2:BL2"/>
    <mergeCell ref="BM2:BN2"/>
    <mergeCell ref="X1:X3"/>
    <mergeCell ref="Y1:Y3"/>
    <mergeCell ref="BU1:BU3"/>
    <mergeCell ref="BV1:BV3"/>
    <mergeCell ref="CJ1:CJ3"/>
    <mergeCell ref="CK1:CK3"/>
    <mergeCell ref="F1:G1"/>
    <mergeCell ref="F2:F3"/>
  </mergeCells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1C37-6C1E-47D3-8B3F-AF0BB08D2F06}">
  <dimension ref="A1:BX45"/>
  <sheetViews>
    <sheetView topLeftCell="AQ1" zoomScale="60" zoomScaleNormal="60" workbookViewId="0">
      <pane ySplit="4" topLeftCell="A5" activePane="bottomLeft" state="frozen"/>
      <selection activeCell="BB1" sqref="BB1"/>
      <selection pane="bottomLeft" activeCell="BM24" sqref="BM24"/>
    </sheetView>
  </sheetViews>
  <sheetFormatPr baseColWidth="10" defaultColWidth="8.83203125" defaultRowHeight="15"/>
  <cols>
    <col min="1" max="1" width="10.1640625" style="387" customWidth="1"/>
    <col min="2" max="2" width="41.83203125" style="446" customWidth="1"/>
    <col min="3" max="5" width="14.6640625" style="387" customWidth="1"/>
    <col min="6" max="7" width="20.5" style="387" customWidth="1"/>
    <col min="8" max="9" width="14.6640625" style="387" customWidth="1"/>
    <col min="10" max="10" width="17.1640625" style="387" customWidth="1"/>
    <col min="11" max="15" width="8.5" style="387" customWidth="1"/>
    <col min="16" max="16" width="22.83203125" style="387" customWidth="1"/>
    <col min="17" max="17" width="10" style="387" customWidth="1"/>
    <col min="18" max="18" width="12" style="387" customWidth="1"/>
    <col min="19" max="19" width="8.6640625" style="387"/>
    <col min="20" max="20" width="24.5" style="387" customWidth="1"/>
    <col min="21" max="21" width="17.33203125" style="387" customWidth="1"/>
    <col min="22" max="24" width="25.5" style="396" customWidth="1"/>
    <col min="25" max="25" width="29" style="24" customWidth="1"/>
    <col min="26" max="26" width="8.6640625" style="24"/>
    <col min="27" max="31" width="8.6640625" style="18"/>
    <col min="32" max="32" width="28" style="18" customWidth="1"/>
    <col min="33" max="33" width="8.6640625" style="436"/>
    <col min="34" max="37" width="8.6640625" style="18"/>
    <col min="38" max="38" width="29.1640625" style="439" customWidth="1"/>
    <col min="39" max="39" width="15.5" style="28" customWidth="1"/>
    <col min="40" max="40" width="8.6640625" style="28"/>
    <col min="41" max="41" width="12.33203125" style="29" customWidth="1"/>
    <col min="42" max="42" width="14.5" style="28" customWidth="1"/>
    <col min="43" max="44" width="13.5" style="29" customWidth="1"/>
    <col min="45" max="49" width="10.5" style="29" customWidth="1"/>
    <col min="50" max="50" width="18.5" style="29" customWidth="1"/>
    <col min="51" max="51" width="25.33203125" style="29" customWidth="1"/>
    <col min="52" max="53" width="16.5" style="33" customWidth="1"/>
    <col min="54" max="63" width="7.5" style="21" bestFit="1" customWidth="1"/>
    <col min="64" max="64" width="16.5" style="35" customWidth="1"/>
    <col min="65" max="65" width="20.5" style="35" customWidth="1"/>
    <col min="66" max="66" width="14.5" style="35" customWidth="1"/>
    <col min="67" max="67" width="13.83203125" style="35" customWidth="1"/>
    <col min="68" max="68" width="24.33203125" style="35" customWidth="1"/>
    <col min="69" max="76" width="10.5" style="18" customWidth="1"/>
  </cols>
  <sheetData>
    <row r="1" spans="1:76" s="8" customFormat="1" ht="14.5" customHeight="1">
      <c r="A1" s="455" t="s">
        <v>0</v>
      </c>
      <c r="B1" s="455" t="s">
        <v>1</v>
      </c>
      <c r="C1" s="737" t="s">
        <v>2</v>
      </c>
      <c r="D1" s="737" t="s">
        <v>166</v>
      </c>
      <c r="E1" s="737" t="s">
        <v>788</v>
      </c>
      <c r="F1" s="759" t="s">
        <v>64</v>
      </c>
      <c r="G1" s="761"/>
      <c r="H1" s="741" t="s">
        <v>61</v>
      </c>
      <c r="I1" s="741" t="s">
        <v>793</v>
      </c>
      <c r="J1" s="741" t="s">
        <v>60</v>
      </c>
      <c r="K1" s="759" t="s">
        <v>28</v>
      </c>
      <c r="L1" s="760"/>
      <c r="M1" s="760"/>
      <c r="N1" s="760"/>
      <c r="O1" s="761"/>
      <c r="P1" s="759" t="s">
        <v>8</v>
      </c>
      <c r="Q1" s="760"/>
      <c r="R1" s="760"/>
      <c r="S1" s="760"/>
      <c r="T1" s="760"/>
      <c r="U1" s="761"/>
      <c r="V1" s="451" t="s">
        <v>170</v>
      </c>
      <c r="W1" s="451" t="s">
        <v>171</v>
      </c>
      <c r="X1" s="451" t="s">
        <v>172</v>
      </c>
      <c r="Y1" s="794" t="s">
        <v>13</v>
      </c>
      <c r="Z1" s="795"/>
      <c r="AA1" s="769" t="s">
        <v>66</v>
      </c>
      <c r="AB1" s="773"/>
      <c r="AC1" s="773"/>
      <c r="AD1" s="773"/>
      <c r="AE1" s="773"/>
      <c r="AF1" s="770"/>
      <c r="AG1" s="769" t="s">
        <v>67</v>
      </c>
      <c r="AH1" s="773"/>
      <c r="AI1" s="773"/>
      <c r="AJ1" s="773"/>
      <c r="AK1" s="773"/>
      <c r="AL1" s="770"/>
      <c r="AM1" s="731" t="s">
        <v>83</v>
      </c>
      <c r="AN1" s="732"/>
      <c r="AO1" s="732"/>
      <c r="AP1" s="732"/>
      <c r="AQ1" s="732"/>
      <c r="AR1" s="732"/>
      <c r="AS1" s="733"/>
      <c r="AT1" s="787" t="s">
        <v>795</v>
      </c>
      <c r="AU1" s="787"/>
      <c r="AV1" s="787"/>
      <c r="AW1" s="787"/>
      <c r="AX1" s="787"/>
      <c r="AY1" s="787"/>
      <c r="AZ1" s="791" t="s">
        <v>47</v>
      </c>
      <c r="BA1" s="791" t="s">
        <v>51</v>
      </c>
      <c r="BB1" s="762" t="s">
        <v>70</v>
      </c>
      <c r="BC1" s="763"/>
      <c r="BD1" s="763"/>
      <c r="BE1" s="763"/>
      <c r="BF1" s="763"/>
      <c r="BG1" s="763"/>
      <c r="BH1" s="763"/>
      <c r="BI1" s="763"/>
      <c r="BJ1" s="763"/>
      <c r="BK1" s="764"/>
      <c r="BL1" s="746" t="s">
        <v>69</v>
      </c>
      <c r="BM1" s="746" t="s">
        <v>68</v>
      </c>
      <c r="BN1" s="746" t="s">
        <v>48</v>
      </c>
      <c r="BO1" s="746" t="s">
        <v>36</v>
      </c>
      <c r="BP1" s="746" t="s">
        <v>37</v>
      </c>
      <c r="BQ1" s="769" t="s">
        <v>53</v>
      </c>
      <c r="BR1" s="773"/>
      <c r="BS1" s="773"/>
      <c r="BT1" s="770"/>
      <c r="BU1" s="769" t="s">
        <v>59</v>
      </c>
      <c r="BV1" s="773"/>
      <c r="BW1" s="773"/>
      <c r="BX1" s="770"/>
    </row>
    <row r="2" spans="1:76" s="8" customFormat="1">
      <c r="A2" s="456"/>
      <c r="B2" s="456"/>
      <c r="C2" s="738"/>
      <c r="D2" s="738"/>
      <c r="E2" s="738"/>
      <c r="F2" s="737" t="s">
        <v>62</v>
      </c>
      <c r="G2" s="737" t="s">
        <v>63</v>
      </c>
      <c r="H2" s="742"/>
      <c r="I2" s="742"/>
      <c r="J2" s="742"/>
      <c r="K2" s="737" t="s">
        <v>3</v>
      </c>
      <c r="L2" s="759" t="s">
        <v>4</v>
      </c>
      <c r="M2" s="761"/>
      <c r="N2" s="759" t="s">
        <v>5</v>
      </c>
      <c r="O2" s="761"/>
      <c r="P2" s="427">
        <v>1</v>
      </c>
      <c r="Q2" s="428">
        <v>2</v>
      </c>
      <c r="R2" s="428">
        <v>3</v>
      </c>
      <c r="S2" s="428">
        <v>4</v>
      </c>
      <c r="T2" s="428">
        <v>5</v>
      </c>
      <c r="U2" s="737" t="s">
        <v>390</v>
      </c>
      <c r="V2" s="451"/>
      <c r="W2" s="451"/>
      <c r="X2" s="451"/>
      <c r="Y2" s="453" t="s">
        <v>10</v>
      </c>
      <c r="Z2" s="453" t="s">
        <v>11</v>
      </c>
      <c r="AA2" s="42" t="s">
        <v>14</v>
      </c>
      <c r="AB2" s="42" t="s">
        <v>15</v>
      </c>
      <c r="AC2" s="42" t="s">
        <v>75</v>
      </c>
      <c r="AD2" s="42" t="s">
        <v>82</v>
      </c>
      <c r="AE2" s="42" t="s">
        <v>17</v>
      </c>
      <c r="AF2" s="437" t="s">
        <v>789</v>
      </c>
      <c r="AG2" s="434" t="s">
        <v>14</v>
      </c>
      <c r="AH2" s="42" t="s">
        <v>15</v>
      </c>
      <c r="AI2" s="42" t="s">
        <v>75</v>
      </c>
      <c r="AJ2" s="42" t="s">
        <v>82</v>
      </c>
      <c r="AK2" s="42" t="s">
        <v>17</v>
      </c>
      <c r="AL2" s="437" t="s">
        <v>789</v>
      </c>
      <c r="AM2" s="40" t="s">
        <v>84</v>
      </c>
      <c r="AN2" s="40" t="s">
        <v>85</v>
      </c>
      <c r="AO2" s="731" t="s">
        <v>30</v>
      </c>
      <c r="AP2" s="732"/>
      <c r="AQ2" s="733"/>
      <c r="AR2" s="731" t="s">
        <v>33</v>
      </c>
      <c r="AS2" s="733"/>
      <c r="AT2" s="797" t="s">
        <v>796</v>
      </c>
      <c r="AU2" s="798" t="s">
        <v>23</v>
      </c>
      <c r="AV2" s="798" t="s">
        <v>816</v>
      </c>
      <c r="AW2" s="798" t="s">
        <v>678</v>
      </c>
      <c r="AX2" s="798" t="s">
        <v>1162</v>
      </c>
      <c r="AY2" s="798" t="s">
        <v>1163</v>
      </c>
      <c r="AZ2" s="792"/>
      <c r="BA2" s="792"/>
      <c r="BB2" s="599">
        <v>2019</v>
      </c>
      <c r="BC2" s="599">
        <v>2020</v>
      </c>
      <c r="BD2" s="599">
        <v>2021</v>
      </c>
      <c r="BE2" s="599">
        <v>2022</v>
      </c>
      <c r="BF2" s="599">
        <v>2023</v>
      </c>
      <c r="BG2" s="599">
        <v>2024</v>
      </c>
      <c r="BH2" s="599">
        <v>2025</v>
      </c>
      <c r="BI2" s="599">
        <v>2026</v>
      </c>
      <c r="BJ2" s="599">
        <v>2027</v>
      </c>
      <c r="BK2" s="599">
        <v>2028</v>
      </c>
      <c r="BL2" s="747"/>
      <c r="BM2" s="747"/>
      <c r="BN2" s="747"/>
      <c r="BO2" s="747"/>
      <c r="BP2" s="747"/>
      <c r="BQ2" s="452" t="s">
        <v>54</v>
      </c>
      <c r="BR2" s="452"/>
      <c r="BS2" s="452" t="s">
        <v>57</v>
      </c>
      <c r="BT2" s="452"/>
      <c r="BU2" s="452" t="s">
        <v>54</v>
      </c>
      <c r="BV2" s="452"/>
      <c r="BW2" s="452" t="s">
        <v>57</v>
      </c>
      <c r="BX2" s="452"/>
    </row>
    <row r="3" spans="1:76" s="8" customFormat="1" ht="16">
      <c r="A3" s="457"/>
      <c r="B3" s="457"/>
      <c r="C3" s="739"/>
      <c r="D3" s="739"/>
      <c r="E3" s="739"/>
      <c r="F3" s="739"/>
      <c r="G3" s="739"/>
      <c r="H3" s="743"/>
      <c r="I3" s="743"/>
      <c r="J3" s="743"/>
      <c r="K3" s="739"/>
      <c r="L3" s="429" t="s">
        <v>6</v>
      </c>
      <c r="M3" s="429" t="s">
        <v>7</v>
      </c>
      <c r="N3" s="429" t="s">
        <v>6</v>
      </c>
      <c r="O3" s="429" t="s">
        <v>7</v>
      </c>
      <c r="P3" s="430" t="s">
        <v>9</v>
      </c>
      <c r="Q3" s="431"/>
      <c r="R3" s="431" t="s">
        <v>29</v>
      </c>
      <c r="S3" s="431"/>
      <c r="T3" s="431" t="s">
        <v>787</v>
      </c>
      <c r="U3" s="739"/>
      <c r="V3" s="451"/>
      <c r="W3" s="451"/>
      <c r="X3" s="451"/>
      <c r="Y3" s="454"/>
      <c r="Z3" s="454"/>
      <c r="AA3" s="42" t="s">
        <v>19</v>
      </c>
      <c r="AB3" s="42" t="s">
        <v>19</v>
      </c>
      <c r="AC3" s="42" t="s">
        <v>19</v>
      </c>
      <c r="AD3" s="42" t="s">
        <v>19</v>
      </c>
      <c r="AE3" s="42" t="s">
        <v>19</v>
      </c>
      <c r="AF3" s="437" t="s">
        <v>790</v>
      </c>
      <c r="AG3" s="434" t="s">
        <v>19</v>
      </c>
      <c r="AH3" s="42" t="s">
        <v>19</v>
      </c>
      <c r="AI3" s="42" t="s">
        <v>19</v>
      </c>
      <c r="AJ3" s="42" t="s">
        <v>19</v>
      </c>
      <c r="AK3" s="42" t="s">
        <v>19</v>
      </c>
      <c r="AL3" s="437" t="s">
        <v>790</v>
      </c>
      <c r="AM3" s="443"/>
      <c r="AN3" s="443"/>
      <c r="AO3" s="40" t="s">
        <v>31</v>
      </c>
      <c r="AP3" s="40" t="s">
        <v>791</v>
      </c>
      <c r="AQ3" s="40" t="s">
        <v>32</v>
      </c>
      <c r="AR3" s="40" t="s">
        <v>86</v>
      </c>
      <c r="AS3" s="40" t="s">
        <v>34</v>
      </c>
      <c r="AT3" s="798"/>
      <c r="AU3" s="787"/>
      <c r="AV3" s="787"/>
      <c r="AW3" s="787"/>
      <c r="AX3" s="787"/>
      <c r="AY3" s="787"/>
      <c r="AZ3" s="793"/>
      <c r="BA3" s="793"/>
      <c r="BB3" s="600" t="s">
        <v>73</v>
      </c>
      <c r="BC3" s="600" t="s">
        <v>73</v>
      </c>
      <c r="BD3" s="600" t="s">
        <v>73</v>
      </c>
      <c r="BE3" s="600" t="s">
        <v>73</v>
      </c>
      <c r="BF3" s="600" t="s">
        <v>73</v>
      </c>
      <c r="BG3" s="600" t="s">
        <v>73</v>
      </c>
      <c r="BH3" s="600" t="s">
        <v>73</v>
      </c>
      <c r="BI3" s="600" t="s">
        <v>73</v>
      </c>
      <c r="BJ3" s="600" t="s">
        <v>73</v>
      </c>
      <c r="BK3" s="600" t="s">
        <v>73</v>
      </c>
      <c r="BL3" s="748"/>
      <c r="BM3" s="748"/>
      <c r="BN3" s="748"/>
      <c r="BO3" s="748"/>
      <c r="BP3" s="748"/>
      <c r="BQ3" s="601" t="s">
        <v>55</v>
      </c>
      <c r="BR3" s="601" t="s">
        <v>56</v>
      </c>
      <c r="BS3" s="601" t="s">
        <v>55</v>
      </c>
      <c r="BT3" s="42" t="s">
        <v>56</v>
      </c>
      <c r="BU3" s="42" t="s">
        <v>55</v>
      </c>
      <c r="BV3" s="42" t="s">
        <v>56</v>
      </c>
      <c r="BW3" s="42" t="s">
        <v>55</v>
      </c>
      <c r="BX3" s="42" t="s">
        <v>56</v>
      </c>
    </row>
    <row r="4" spans="1:76">
      <c r="A4" s="448" t="s">
        <v>38</v>
      </c>
      <c r="B4" s="449"/>
      <c r="C4" s="449"/>
      <c r="D4" s="449"/>
      <c r="E4" s="449"/>
      <c r="F4" s="458"/>
      <c r="G4" s="458"/>
      <c r="H4" s="449"/>
      <c r="I4" s="449"/>
      <c r="J4" s="449"/>
      <c r="K4" s="501"/>
      <c r="L4" s="501"/>
      <c r="M4" s="501"/>
      <c r="N4" s="501"/>
      <c r="O4" s="501"/>
      <c r="P4" s="449"/>
      <c r="Q4" s="449"/>
      <c r="R4" s="449"/>
      <c r="S4" s="449"/>
      <c r="T4" s="449"/>
      <c r="U4" s="449"/>
      <c r="V4" s="449"/>
      <c r="W4" s="449"/>
      <c r="X4" s="449"/>
      <c r="Y4" s="449"/>
      <c r="Z4" s="449"/>
      <c r="AA4" s="449"/>
      <c r="AB4" s="449"/>
      <c r="AC4" s="449"/>
      <c r="AD4" s="449"/>
      <c r="AE4" s="449"/>
      <c r="AF4" s="449"/>
      <c r="AG4" s="449"/>
      <c r="AH4" s="449"/>
      <c r="AI4" s="449"/>
      <c r="AJ4" s="449"/>
      <c r="AK4" s="449"/>
      <c r="AL4" s="449"/>
      <c r="AM4" s="449"/>
      <c r="AN4" s="449"/>
      <c r="AO4" s="449"/>
      <c r="AP4" s="449"/>
      <c r="AQ4" s="449"/>
      <c r="AR4" s="449"/>
      <c r="AS4" s="449"/>
      <c r="AT4" s="449"/>
      <c r="AU4" s="449"/>
      <c r="AV4" s="449"/>
      <c r="AW4" s="449"/>
      <c r="AX4" s="449"/>
      <c r="AY4" s="449"/>
      <c r="AZ4" s="449"/>
      <c r="BA4" s="449"/>
      <c r="BB4" s="449"/>
      <c r="BC4" s="449"/>
      <c r="BD4" s="449"/>
      <c r="BE4" s="449"/>
      <c r="BF4" s="449"/>
      <c r="BG4" s="449"/>
      <c r="BH4" s="449"/>
      <c r="BI4" s="449"/>
      <c r="BJ4" s="449"/>
      <c r="BK4" s="449"/>
      <c r="BL4" s="449"/>
      <c r="BM4" s="449"/>
      <c r="BN4" s="449"/>
      <c r="BO4" s="449"/>
      <c r="BP4" s="449"/>
      <c r="BQ4" s="449"/>
      <c r="BR4" s="449"/>
      <c r="BS4" s="449"/>
      <c r="BT4" s="449"/>
      <c r="BU4" s="449"/>
      <c r="BV4" s="449"/>
      <c r="BW4" s="449"/>
      <c r="BX4" s="450"/>
    </row>
    <row r="5" spans="1:76">
      <c r="A5" s="386">
        <f>'EGAT Data'!B50</f>
        <v>46</v>
      </c>
      <c r="B5" s="445" t="str">
        <f>'EGAT Data'!C50</f>
        <v>โรงไฟฟ้ากังหันก๊าซหนองจอก หน่วยที่ 1</v>
      </c>
      <c r="C5" s="386" t="str">
        <f>'EGAT Data'!D50</f>
        <v>NCO-G1</v>
      </c>
      <c r="D5" s="386" t="str">
        <f>'EGAT Data'!L50</f>
        <v>N/A</v>
      </c>
      <c r="E5" s="386" t="str">
        <f>'EGAT Data'!M50</f>
        <v>-</v>
      </c>
      <c r="F5" s="386">
        <v>117</v>
      </c>
      <c r="G5" s="386"/>
      <c r="H5" s="386">
        <v>117</v>
      </c>
      <c r="I5" s="386">
        <v>0</v>
      </c>
      <c r="J5" s="386">
        <v>0</v>
      </c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95"/>
      <c r="W5" s="395"/>
      <c r="X5" s="395"/>
      <c r="Y5" s="23"/>
      <c r="Z5" s="23"/>
      <c r="AA5" s="17"/>
      <c r="AB5" s="17"/>
      <c r="AC5" s="17"/>
      <c r="AD5" s="17"/>
      <c r="AE5" s="17"/>
      <c r="AF5" s="17"/>
      <c r="AG5" s="629">
        <v>8484.0188070590939</v>
      </c>
      <c r="AH5" s="630">
        <f>AG5*1.05</f>
        <v>8908.2197474120494</v>
      </c>
      <c r="AI5" s="630">
        <f t="shared" ref="AI5:AK5" si="0">AH5*1.05</f>
        <v>9353.6307347826514</v>
      </c>
      <c r="AJ5" s="630">
        <f t="shared" si="0"/>
        <v>9821.3122715217851</v>
      </c>
      <c r="AK5" s="630">
        <f t="shared" si="0"/>
        <v>10312.377885097874</v>
      </c>
      <c r="AL5" s="438"/>
      <c r="AM5" s="26" t="s">
        <v>798</v>
      </c>
      <c r="AN5" s="26" t="s">
        <v>798</v>
      </c>
      <c r="AO5" s="26" t="s">
        <v>798</v>
      </c>
      <c r="AP5" s="26" t="s">
        <v>798</v>
      </c>
      <c r="AQ5" s="26" t="s">
        <v>798</v>
      </c>
      <c r="AR5" s="26" t="s">
        <v>798</v>
      </c>
      <c r="AS5" s="26" t="s">
        <v>798</v>
      </c>
      <c r="AT5" s="27"/>
      <c r="AU5" s="27"/>
      <c r="AV5" s="27"/>
      <c r="AW5" s="485"/>
      <c r="AX5" s="625">
        <v>36722</v>
      </c>
      <c r="AY5" s="627">
        <v>26.4</v>
      </c>
      <c r="AZ5" s="32"/>
      <c r="BA5" s="32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34"/>
      <c r="BM5" s="34"/>
      <c r="BN5" s="34"/>
      <c r="BO5" s="34"/>
      <c r="BP5" s="34"/>
      <c r="BQ5" s="17"/>
      <c r="BR5" s="17"/>
      <c r="BS5" s="17"/>
      <c r="BT5" s="17"/>
      <c r="BU5" s="17"/>
      <c r="BV5" s="17"/>
      <c r="BW5" s="17"/>
      <c r="BX5" s="17"/>
    </row>
    <row r="6" spans="1:76">
      <c r="A6" s="386"/>
      <c r="B6" s="445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95"/>
      <c r="W6" s="395"/>
      <c r="X6" s="395"/>
      <c r="Y6" s="23"/>
      <c r="Z6" s="23"/>
      <c r="AA6" s="17"/>
      <c r="AB6" s="17"/>
      <c r="AC6" s="17"/>
      <c r="AD6" s="17"/>
      <c r="AE6" s="17"/>
      <c r="AF6" s="17"/>
      <c r="AG6" s="435"/>
      <c r="AH6" s="17"/>
      <c r="AI6" s="17"/>
      <c r="AJ6" s="17"/>
      <c r="AK6" s="17"/>
      <c r="AL6" s="438"/>
      <c r="AM6" s="26"/>
      <c r="AN6" s="26"/>
      <c r="AO6" s="27"/>
      <c r="AP6" s="26"/>
      <c r="AQ6" s="27"/>
      <c r="AR6" s="27"/>
      <c r="AS6" s="27"/>
      <c r="AT6" s="27"/>
      <c r="AU6" s="27"/>
      <c r="AV6" s="27"/>
      <c r="AW6" s="27"/>
      <c r="AX6" s="27"/>
      <c r="AY6" s="27"/>
      <c r="AZ6" s="32"/>
      <c r="BA6" s="32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34"/>
      <c r="BM6" s="34"/>
      <c r="BN6" s="34"/>
      <c r="BO6" s="34"/>
      <c r="BP6" s="34"/>
      <c r="BQ6" s="17"/>
      <c r="BR6" s="17"/>
      <c r="BS6" s="17"/>
      <c r="BT6" s="17"/>
      <c r="BU6" s="17"/>
      <c r="BV6" s="17"/>
      <c r="BW6" s="17"/>
      <c r="BX6" s="17"/>
    </row>
    <row r="7" spans="1:76">
      <c r="A7" s="386"/>
      <c r="B7" s="445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395"/>
      <c r="W7" s="395"/>
      <c r="X7" s="395"/>
      <c r="Y7" s="23"/>
      <c r="Z7" s="23"/>
      <c r="AA7" s="17"/>
      <c r="AB7" s="17"/>
      <c r="AC7" s="17"/>
      <c r="AD7" s="17"/>
      <c r="AE7" s="17"/>
      <c r="AF7" s="17"/>
      <c r="AG7" s="435"/>
      <c r="AH7" s="17"/>
      <c r="AI7" s="17"/>
      <c r="AJ7" s="17"/>
      <c r="AK7" s="17"/>
      <c r="AL7" s="438"/>
      <c r="AM7" s="26"/>
      <c r="AN7" s="26"/>
      <c r="AO7" s="27"/>
      <c r="AP7" s="26"/>
      <c r="AQ7" s="27"/>
      <c r="AR7" s="27"/>
      <c r="AS7" s="27"/>
      <c r="AT7" s="27"/>
      <c r="AU7" s="27"/>
      <c r="AV7" s="27"/>
      <c r="AW7" s="27"/>
      <c r="AX7" s="27"/>
      <c r="AY7" s="27"/>
      <c r="AZ7" s="32"/>
      <c r="BA7" s="3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17"/>
      <c r="BR7" s="17"/>
      <c r="BS7" s="17"/>
      <c r="BT7" s="17"/>
      <c r="BU7" s="17"/>
      <c r="BV7" s="17"/>
      <c r="BW7" s="17"/>
      <c r="BX7" s="17"/>
    </row>
    <row r="8" spans="1:76">
      <c r="A8" s="448" t="s">
        <v>39</v>
      </c>
      <c r="B8" s="449"/>
      <c r="C8" s="449"/>
      <c r="D8" s="449"/>
      <c r="E8" s="449"/>
      <c r="F8" s="458"/>
      <c r="G8" s="458"/>
      <c r="H8" s="449"/>
      <c r="I8" s="449"/>
      <c r="J8" s="449"/>
      <c r="K8" s="501"/>
      <c r="L8" s="501"/>
      <c r="M8" s="501"/>
      <c r="N8" s="501"/>
      <c r="O8" s="501"/>
      <c r="P8" s="449"/>
      <c r="Q8" s="449"/>
      <c r="R8" s="449"/>
      <c r="S8" s="449"/>
      <c r="T8" s="449"/>
      <c r="U8" s="449"/>
      <c r="V8" s="449"/>
      <c r="W8" s="449"/>
      <c r="X8" s="449"/>
      <c r="Y8" s="449"/>
      <c r="Z8" s="449"/>
      <c r="AA8" s="449"/>
      <c r="AB8" s="449"/>
      <c r="AC8" s="449"/>
      <c r="AD8" s="449"/>
      <c r="AE8" s="449"/>
      <c r="AF8" s="449"/>
      <c r="AG8" s="449"/>
      <c r="AH8" s="449"/>
      <c r="AI8" s="449"/>
      <c r="AJ8" s="449"/>
      <c r="AK8" s="449"/>
      <c r="AL8" s="449"/>
      <c r="AM8" s="449"/>
      <c r="AN8" s="449"/>
      <c r="AO8" s="449"/>
      <c r="AP8" s="449"/>
      <c r="AQ8" s="449"/>
      <c r="AR8" s="449"/>
      <c r="AS8" s="449"/>
      <c r="AT8" s="449"/>
      <c r="AU8" s="449"/>
      <c r="AV8" s="449"/>
      <c r="AW8" s="449"/>
      <c r="AX8" s="449"/>
      <c r="AY8" s="449"/>
      <c r="AZ8" s="449"/>
      <c r="BA8" s="449"/>
      <c r="BB8" s="628"/>
      <c r="BC8" s="628"/>
      <c r="BD8" s="628"/>
      <c r="BE8" s="628"/>
      <c r="BF8" s="628"/>
      <c r="BG8" s="628"/>
      <c r="BH8" s="628"/>
      <c r="BI8" s="628"/>
      <c r="BJ8" s="628"/>
      <c r="BK8" s="628"/>
      <c r="BL8" s="449"/>
      <c r="BM8" s="449"/>
      <c r="BN8" s="449"/>
      <c r="BO8" s="449"/>
      <c r="BP8" s="449"/>
      <c r="BQ8" s="449"/>
      <c r="BR8" s="449"/>
      <c r="BS8" s="449"/>
      <c r="BT8" s="449"/>
      <c r="BU8" s="449"/>
      <c r="BV8" s="449"/>
      <c r="BW8" s="449"/>
      <c r="BX8" s="450"/>
    </row>
    <row r="9" spans="1:76">
      <c r="A9" s="386"/>
      <c r="B9" s="445"/>
      <c r="C9" s="386"/>
      <c r="D9" s="386"/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95"/>
      <c r="W9" s="395"/>
      <c r="X9" s="395"/>
      <c r="Y9" s="23"/>
      <c r="Z9" s="23"/>
      <c r="AA9" s="17"/>
      <c r="AB9" s="17"/>
      <c r="AC9" s="17"/>
      <c r="AD9" s="17"/>
      <c r="AE9" s="17"/>
      <c r="AF9" s="17"/>
      <c r="AG9" s="435"/>
      <c r="AH9" s="17"/>
      <c r="AI9" s="17"/>
      <c r="AJ9" s="17"/>
      <c r="AK9" s="17"/>
      <c r="AL9" s="438"/>
      <c r="AM9" s="26"/>
      <c r="AN9" s="26"/>
      <c r="AO9" s="27"/>
      <c r="AP9" s="26"/>
      <c r="AQ9" s="27"/>
      <c r="AR9" s="27"/>
      <c r="AS9" s="27"/>
      <c r="AT9" s="27"/>
      <c r="AU9" s="27"/>
      <c r="AV9" s="27"/>
      <c r="AW9" s="27"/>
      <c r="AX9" s="27"/>
      <c r="AY9" s="27"/>
      <c r="AZ9" s="32"/>
      <c r="BA9" s="32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34"/>
      <c r="BM9" s="34"/>
      <c r="BN9" s="34"/>
      <c r="BO9" s="34"/>
      <c r="BP9" s="34"/>
      <c r="BQ9" s="17"/>
      <c r="BR9" s="17"/>
      <c r="BS9" s="17"/>
      <c r="BT9" s="17"/>
      <c r="BU9" s="17"/>
      <c r="BV9" s="17"/>
      <c r="BW9" s="17"/>
      <c r="BX9" s="17"/>
    </row>
    <row r="10" spans="1:76">
      <c r="A10" s="386"/>
      <c r="B10" s="445"/>
      <c r="C10" s="386"/>
      <c r="D10" s="386"/>
      <c r="E10" s="386"/>
      <c r="F10" s="386"/>
      <c r="G10" s="386"/>
      <c r="H10" s="386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95"/>
      <c r="W10" s="395"/>
      <c r="X10" s="395"/>
      <c r="Y10" s="23"/>
      <c r="Z10" s="23"/>
      <c r="AA10" s="17"/>
      <c r="AB10" s="17"/>
      <c r="AC10" s="17"/>
      <c r="AD10" s="17"/>
      <c r="AE10" s="17"/>
      <c r="AF10" s="17"/>
      <c r="AG10" s="435"/>
      <c r="AH10" s="17"/>
      <c r="AI10" s="17"/>
      <c r="AJ10" s="17"/>
      <c r="AK10" s="17"/>
      <c r="AL10" s="438"/>
      <c r="AM10" s="26"/>
      <c r="AN10" s="26"/>
      <c r="AO10" s="27"/>
      <c r="AP10" s="26"/>
      <c r="AQ10" s="27"/>
      <c r="AR10" s="27"/>
      <c r="AS10" s="27"/>
      <c r="AT10" s="27"/>
      <c r="AU10" s="27"/>
      <c r="AV10" s="27"/>
      <c r="AW10" s="27"/>
      <c r="AX10" s="27"/>
      <c r="AY10" s="27"/>
      <c r="AZ10" s="32"/>
      <c r="BA10" s="32"/>
      <c r="BB10" s="471"/>
      <c r="BC10" s="471"/>
      <c r="BD10" s="471"/>
      <c r="BE10" s="471"/>
      <c r="BF10" s="471"/>
      <c r="BG10" s="471"/>
      <c r="BH10" s="471"/>
      <c r="BI10" s="471"/>
      <c r="BJ10" s="471"/>
      <c r="BK10" s="471"/>
      <c r="BL10" s="34"/>
      <c r="BM10" s="34"/>
      <c r="BN10" s="34"/>
      <c r="BO10" s="34"/>
      <c r="BP10" s="34"/>
      <c r="BQ10" s="17"/>
      <c r="BR10" s="17"/>
      <c r="BS10" s="17"/>
      <c r="BT10" s="17"/>
      <c r="BU10" s="17"/>
      <c r="BV10" s="17"/>
      <c r="BW10" s="17"/>
      <c r="BX10" s="17"/>
    </row>
    <row r="11" spans="1:76">
      <c r="A11" s="386"/>
      <c r="B11" s="445"/>
      <c r="C11" s="386"/>
      <c r="D11" s="386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6"/>
      <c r="U11" s="386"/>
      <c r="V11" s="395"/>
      <c r="W11" s="395"/>
      <c r="X11" s="395"/>
      <c r="Y11" s="23"/>
      <c r="Z11" s="23"/>
      <c r="AA11" s="17"/>
      <c r="AB11" s="17"/>
      <c r="AC11" s="17"/>
      <c r="AD11" s="17"/>
      <c r="AE11" s="17"/>
      <c r="AF11" s="17"/>
      <c r="AG11" s="435"/>
      <c r="AH11" s="17"/>
      <c r="AI11" s="17"/>
      <c r="AJ11" s="17"/>
      <c r="AK11" s="17"/>
      <c r="AL11" s="438"/>
      <c r="AM11" s="26"/>
      <c r="AN11" s="26"/>
      <c r="AO11" s="27"/>
      <c r="AP11" s="26"/>
      <c r="AQ11" s="27"/>
      <c r="AR11" s="27"/>
      <c r="AS11" s="27"/>
      <c r="AT11" s="27"/>
      <c r="AU11" s="27"/>
      <c r="AV11" s="27"/>
      <c r="AW11" s="27"/>
      <c r="AX11" s="27"/>
      <c r="AY11" s="27"/>
      <c r="AZ11" s="32"/>
      <c r="BA11" s="32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34"/>
      <c r="BM11" s="34"/>
      <c r="BN11" s="34"/>
      <c r="BO11" s="34"/>
      <c r="BP11" s="34"/>
      <c r="BQ11" s="17"/>
      <c r="BR11" s="17"/>
      <c r="BS11" s="17"/>
      <c r="BT11" s="17"/>
      <c r="BU11" s="17"/>
      <c r="BV11" s="17"/>
      <c r="BW11" s="17"/>
      <c r="BX11" s="17"/>
    </row>
    <row r="12" spans="1:76">
      <c r="A12" s="448" t="s">
        <v>40</v>
      </c>
      <c r="B12" s="449"/>
      <c r="C12" s="449"/>
      <c r="D12" s="449"/>
      <c r="E12" s="449"/>
      <c r="F12" s="458"/>
      <c r="G12" s="458"/>
      <c r="H12" s="449"/>
      <c r="I12" s="449"/>
      <c r="J12" s="449"/>
      <c r="K12" s="501"/>
      <c r="L12" s="501"/>
      <c r="M12" s="501"/>
      <c r="N12" s="501"/>
      <c r="O12" s="501"/>
      <c r="P12" s="449"/>
      <c r="Q12" s="449"/>
      <c r="R12" s="449"/>
      <c r="S12" s="449"/>
      <c r="T12" s="449"/>
      <c r="U12" s="449"/>
      <c r="V12" s="449"/>
      <c r="W12" s="449"/>
      <c r="X12" s="449"/>
      <c r="Y12" s="449"/>
      <c r="Z12" s="449"/>
      <c r="AA12" s="449"/>
      <c r="AB12" s="449"/>
      <c r="AC12" s="449"/>
      <c r="AD12" s="449"/>
      <c r="AE12" s="449"/>
      <c r="AF12" s="449"/>
      <c r="AG12" s="449"/>
      <c r="AH12" s="449"/>
      <c r="AI12" s="449"/>
      <c r="AJ12" s="449"/>
      <c r="AK12" s="449"/>
      <c r="AL12" s="449"/>
      <c r="AM12" s="449"/>
      <c r="AN12" s="449"/>
      <c r="AO12" s="449"/>
      <c r="AP12" s="449"/>
      <c r="AQ12" s="449"/>
      <c r="AR12" s="449"/>
      <c r="AS12" s="449"/>
      <c r="AT12" s="449"/>
      <c r="AU12" s="449"/>
      <c r="AV12" s="449"/>
      <c r="AW12" s="449"/>
      <c r="AX12" s="449"/>
      <c r="AY12" s="449"/>
      <c r="AZ12" s="449"/>
      <c r="BA12" s="449"/>
      <c r="BB12" s="628"/>
      <c r="BC12" s="628"/>
      <c r="BD12" s="628"/>
      <c r="BE12" s="628"/>
      <c r="BF12" s="628"/>
      <c r="BG12" s="628"/>
      <c r="BH12" s="628"/>
      <c r="BI12" s="628"/>
      <c r="BJ12" s="628"/>
      <c r="BK12" s="628"/>
      <c r="BL12" s="449"/>
      <c r="BM12" s="449"/>
      <c r="BN12" s="449"/>
      <c r="BO12" s="449"/>
      <c r="BP12" s="449"/>
      <c r="BQ12" s="449"/>
      <c r="BR12" s="449"/>
      <c r="BS12" s="449"/>
      <c r="BT12" s="449"/>
      <c r="BU12" s="449"/>
      <c r="BV12" s="449"/>
      <c r="BW12" s="449"/>
      <c r="BX12" s="450"/>
    </row>
    <row r="13" spans="1:76">
      <c r="A13" s="386"/>
      <c r="B13" s="445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95"/>
      <c r="W13" s="395"/>
      <c r="X13" s="395"/>
      <c r="Y13" s="23"/>
      <c r="Z13" s="23"/>
      <c r="AA13" s="17"/>
      <c r="AB13" s="17"/>
      <c r="AC13" s="17"/>
      <c r="AD13" s="17"/>
      <c r="AE13" s="17"/>
      <c r="AF13" s="17"/>
      <c r="AG13" s="435"/>
      <c r="AH13" s="17"/>
      <c r="AI13" s="17"/>
      <c r="AJ13" s="17"/>
      <c r="AK13" s="17"/>
      <c r="AL13" s="438"/>
      <c r="AM13" s="26"/>
      <c r="AN13" s="26"/>
      <c r="AO13" s="27"/>
      <c r="AP13" s="26"/>
      <c r="AQ13" s="27"/>
      <c r="AR13" s="27"/>
      <c r="AS13" s="27"/>
      <c r="AT13" s="27"/>
      <c r="AU13" s="27"/>
      <c r="AV13" s="27"/>
      <c r="AW13" s="27"/>
      <c r="AX13" s="27"/>
      <c r="AY13" s="27"/>
      <c r="AZ13" s="32"/>
      <c r="BA13" s="32"/>
      <c r="BB13" s="715"/>
      <c r="BC13" s="715"/>
      <c r="BD13" s="715"/>
      <c r="BE13" s="715"/>
      <c r="BF13" s="715"/>
      <c r="BG13" s="715"/>
      <c r="BH13" s="715"/>
      <c r="BI13" s="715"/>
      <c r="BJ13" s="715"/>
      <c r="BK13" s="715"/>
      <c r="BL13" s="34"/>
      <c r="BM13" s="34"/>
      <c r="BN13" s="34"/>
      <c r="BO13" s="34"/>
      <c r="BP13" s="34"/>
      <c r="BQ13" s="17"/>
      <c r="BR13" s="17"/>
      <c r="BS13" s="17"/>
      <c r="BT13" s="17"/>
      <c r="BU13" s="17"/>
      <c r="BV13" s="17"/>
      <c r="BW13" s="17"/>
      <c r="BX13" s="17"/>
    </row>
    <row r="14" spans="1:76">
      <c r="A14" s="386"/>
      <c r="B14" s="445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6"/>
      <c r="N14" s="386"/>
      <c r="O14" s="386"/>
      <c r="P14" s="386"/>
      <c r="Q14" s="386"/>
      <c r="R14" s="386"/>
      <c r="S14" s="386"/>
      <c r="T14" s="386"/>
      <c r="U14" s="386"/>
      <c r="V14" s="395"/>
      <c r="W14" s="395"/>
      <c r="X14" s="395"/>
      <c r="Y14" s="23"/>
      <c r="Z14" s="23"/>
      <c r="AA14" s="17"/>
      <c r="AB14" s="17"/>
      <c r="AC14" s="17"/>
      <c r="AD14" s="17"/>
      <c r="AE14" s="17"/>
      <c r="AF14" s="17"/>
      <c r="AG14" s="435"/>
      <c r="AH14" s="17"/>
      <c r="AI14" s="17"/>
      <c r="AJ14" s="17"/>
      <c r="AK14" s="17"/>
      <c r="AL14" s="438"/>
      <c r="AM14" s="26"/>
      <c r="AN14" s="26"/>
      <c r="AO14" s="27"/>
      <c r="AP14" s="26"/>
      <c r="AQ14" s="27"/>
      <c r="AR14" s="27"/>
      <c r="AS14" s="27"/>
      <c r="AT14" s="27"/>
      <c r="AU14" s="27"/>
      <c r="AV14" s="27"/>
      <c r="AW14" s="27"/>
      <c r="AX14" s="27"/>
      <c r="AY14" s="27"/>
      <c r="AZ14" s="32"/>
      <c r="BA14" s="32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34"/>
      <c r="BM14" s="34"/>
      <c r="BN14" s="34"/>
      <c r="BO14" s="34"/>
      <c r="BP14" s="34"/>
      <c r="BQ14" s="17"/>
      <c r="BR14" s="17"/>
      <c r="BS14" s="17"/>
      <c r="BT14" s="17"/>
      <c r="BU14" s="17"/>
      <c r="BV14" s="17"/>
      <c r="BW14" s="17"/>
      <c r="BX14" s="17"/>
    </row>
    <row r="15" spans="1:76">
      <c r="A15" s="448" t="s">
        <v>41</v>
      </c>
      <c r="B15" s="449"/>
      <c r="C15" s="449"/>
      <c r="D15" s="449"/>
      <c r="E15" s="449"/>
      <c r="F15" s="458"/>
      <c r="G15" s="458"/>
      <c r="H15" s="449"/>
      <c r="I15" s="449"/>
      <c r="J15" s="449"/>
      <c r="K15" s="501"/>
      <c r="L15" s="501"/>
      <c r="M15" s="501"/>
      <c r="N15" s="501"/>
      <c r="O15" s="501"/>
      <c r="P15" s="449"/>
      <c r="Q15" s="449"/>
      <c r="R15" s="449"/>
      <c r="S15" s="449"/>
      <c r="T15" s="449"/>
      <c r="U15" s="449"/>
      <c r="V15" s="449"/>
      <c r="W15" s="449"/>
      <c r="X15" s="449"/>
      <c r="Y15" s="449"/>
      <c r="Z15" s="449"/>
      <c r="AA15" s="449"/>
      <c r="AB15" s="449"/>
      <c r="AC15" s="449"/>
      <c r="AD15" s="449"/>
      <c r="AE15" s="449"/>
      <c r="AF15" s="449"/>
      <c r="AG15" s="449"/>
      <c r="AH15" s="449"/>
      <c r="AI15" s="449"/>
      <c r="AJ15" s="449"/>
      <c r="AK15" s="449"/>
      <c r="AL15" s="449"/>
      <c r="AM15" s="449"/>
      <c r="AN15" s="449"/>
      <c r="AO15" s="449"/>
      <c r="AP15" s="449"/>
      <c r="AQ15" s="449"/>
      <c r="AR15" s="449"/>
      <c r="AS15" s="449"/>
      <c r="AT15" s="449"/>
      <c r="AU15" s="449"/>
      <c r="AV15" s="449"/>
      <c r="AW15" s="449"/>
      <c r="AX15" s="449"/>
      <c r="AY15" s="449"/>
      <c r="AZ15" s="449"/>
      <c r="BA15" s="449"/>
      <c r="BB15" s="714"/>
      <c r="BC15" s="714"/>
      <c r="BD15" s="714"/>
      <c r="BE15" s="714"/>
      <c r="BF15" s="714"/>
      <c r="BG15" s="714"/>
      <c r="BH15" s="714"/>
      <c r="BI15" s="628"/>
      <c r="BJ15" s="714"/>
      <c r="BK15" s="714"/>
      <c r="BL15" s="449"/>
      <c r="BM15" s="449"/>
      <c r="BN15" s="449"/>
      <c r="BO15" s="449"/>
      <c r="BP15" s="449"/>
      <c r="BQ15" s="449"/>
      <c r="BR15" s="449"/>
      <c r="BS15" s="449"/>
      <c r="BT15" s="449"/>
      <c r="BU15" s="449"/>
      <c r="BV15" s="449"/>
      <c r="BW15" s="449"/>
      <c r="BX15" s="450"/>
    </row>
    <row r="16" spans="1:76">
      <c r="A16" s="386"/>
      <c r="B16" s="445"/>
      <c r="C16" s="386"/>
      <c r="D16" s="386"/>
      <c r="E16" s="386"/>
      <c r="F16" s="386"/>
      <c r="G16" s="386"/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95"/>
      <c r="W16" s="395"/>
      <c r="X16" s="395"/>
      <c r="Y16" s="23"/>
      <c r="Z16" s="23"/>
      <c r="AA16" s="17"/>
      <c r="AB16" s="17"/>
      <c r="AC16" s="17"/>
      <c r="AD16" s="17"/>
      <c r="AE16" s="17"/>
      <c r="AF16" s="17"/>
      <c r="AG16" s="435"/>
      <c r="AH16" s="17"/>
      <c r="AI16" s="17"/>
      <c r="AJ16" s="17"/>
      <c r="AK16" s="17"/>
      <c r="AL16" s="438"/>
      <c r="AM16" s="26"/>
      <c r="AN16" s="26"/>
      <c r="AO16" s="27"/>
      <c r="AP16" s="26"/>
      <c r="AQ16" s="27"/>
      <c r="AR16" s="27"/>
      <c r="AS16" s="27"/>
      <c r="AT16" s="27"/>
      <c r="AU16" s="27"/>
      <c r="AV16" s="27"/>
      <c r="AW16" s="27"/>
      <c r="AX16" s="27"/>
      <c r="AY16" s="27"/>
      <c r="AZ16" s="32"/>
      <c r="BA16" s="3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17"/>
      <c r="BR16" s="17"/>
      <c r="BS16" s="17"/>
      <c r="BT16" s="17"/>
      <c r="BU16" s="17"/>
      <c r="BV16" s="17"/>
      <c r="BW16" s="17"/>
      <c r="BX16" s="17"/>
    </row>
    <row r="17" spans="1:76">
      <c r="A17" s="386"/>
      <c r="B17" s="445"/>
      <c r="C17" s="386"/>
      <c r="D17" s="386"/>
      <c r="E17" s="386"/>
      <c r="F17" s="386"/>
      <c r="G17" s="386"/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95"/>
      <c r="W17" s="395"/>
      <c r="X17" s="395"/>
      <c r="Y17" s="23"/>
      <c r="Z17" s="23"/>
      <c r="AA17" s="17"/>
      <c r="AB17" s="17"/>
      <c r="AC17" s="17"/>
      <c r="AD17" s="17"/>
      <c r="AE17" s="17"/>
      <c r="AF17" s="17"/>
      <c r="AG17" s="435"/>
      <c r="AH17" s="17"/>
      <c r="AI17" s="17"/>
      <c r="AJ17" s="17"/>
      <c r="AK17" s="17"/>
      <c r="AL17" s="438"/>
      <c r="AM17" s="26"/>
      <c r="AN17" s="26"/>
      <c r="AO17" s="27"/>
      <c r="AP17" s="26"/>
      <c r="AQ17" s="27"/>
      <c r="AR17" s="27"/>
      <c r="AS17" s="27"/>
      <c r="AT17" s="27"/>
      <c r="AU17" s="27"/>
      <c r="AV17" s="27"/>
      <c r="AW17" s="27"/>
      <c r="AX17" s="27"/>
      <c r="AY17" s="27"/>
      <c r="AZ17" s="32"/>
      <c r="BA17" s="32"/>
      <c r="BC17" s="20"/>
      <c r="BD17" s="20"/>
      <c r="BE17" s="20"/>
      <c r="BF17" s="20"/>
      <c r="BG17" s="20"/>
      <c r="BH17" s="20"/>
      <c r="BI17" s="20"/>
      <c r="BJ17" s="20"/>
      <c r="BK17" s="20"/>
      <c r="BL17" s="34"/>
      <c r="BM17" s="34"/>
      <c r="BN17" s="34"/>
      <c r="BO17" s="34"/>
      <c r="BP17" s="34"/>
      <c r="BQ17" s="17"/>
      <c r="BR17" s="17"/>
      <c r="BS17" s="17"/>
      <c r="BT17" s="17"/>
      <c r="BU17" s="17"/>
      <c r="BV17" s="17"/>
      <c r="BW17" s="17"/>
      <c r="BX17" s="17"/>
    </row>
    <row r="18" spans="1:76">
      <c r="A18" s="386"/>
      <c r="B18" s="445"/>
      <c r="C18" s="386"/>
      <c r="D18" s="386"/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95"/>
      <c r="W18" s="395"/>
      <c r="X18" s="395"/>
      <c r="Y18" s="23"/>
      <c r="Z18" s="23"/>
      <c r="AA18" s="17"/>
      <c r="AB18" s="17"/>
      <c r="AC18" s="17"/>
      <c r="AD18" s="17"/>
      <c r="AE18" s="17"/>
      <c r="AF18" s="17"/>
      <c r="AG18" s="435"/>
      <c r="AH18" s="17"/>
      <c r="AI18" s="17"/>
      <c r="AJ18" s="17"/>
      <c r="AK18" s="17"/>
      <c r="AL18" s="438"/>
      <c r="AM18" s="26"/>
      <c r="AN18" s="26"/>
      <c r="AO18" s="27"/>
      <c r="AP18" s="26"/>
      <c r="AQ18" s="27"/>
      <c r="AR18" s="27"/>
      <c r="AS18" s="27"/>
      <c r="AT18" s="27"/>
      <c r="AU18" s="27"/>
      <c r="AV18" s="27"/>
      <c r="AW18" s="27"/>
      <c r="AX18" s="27"/>
      <c r="AY18" s="27"/>
      <c r="AZ18" s="32"/>
      <c r="BA18" s="32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34"/>
      <c r="BM18" s="34"/>
      <c r="BN18" s="34"/>
      <c r="BO18" s="34"/>
      <c r="BP18" s="34"/>
      <c r="BQ18" s="17"/>
      <c r="BR18" s="17"/>
      <c r="BS18" s="17"/>
      <c r="BT18" s="17"/>
      <c r="BU18" s="17"/>
      <c r="BV18" s="17"/>
      <c r="BW18" s="17"/>
      <c r="BX18" s="17"/>
    </row>
    <row r="19" spans="1:76">
      <c r="A19" s="386"/>
      <c r="B19" s="445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95"/>
      <c r="W19" s="395"/>
      <c r="X19" s="395"/>
      <c r="Y19" s="23"/>
      <c r="Z19" s="23"/>
      <c r="AA19" s="17"/>
      <c r="AB19" s="17"/>
      <c r="AC19" s="17"/>
      <c r="AD19" s="17"/>
      <c r="AE19" s="17"/>
      <c r="AF19" s="17"/>
      <c r="AG19" s="435"/>
      <c r="AH19" s="17"/>
      <c r="AI19" s="17"/>
      <c r="AJ19" s="17"/>
      <c r="AK19" s="17"/>
      <c r="AL19" s="438"/>
      <c r="AM19" s="26"/>
      <c r="AN19" s="26"/>
      <c r="AO19" s="27"/>
      <c r="AP19" s="26"/>
      <c r="AQ19" s="27"/>
      <c r="AR19" s="27"/>
      <c r="AS19" s="27"/>
      <c r="AT19" s="27"/>
      <c r="AU19" s="27"/>
      <c r="AV19" s="27"/>
      <c r="AW19" s="27"/>
      <c r="AX19" s="27"/>
      <c r="AY19" s="27"/>
      <c r="AZ19" s="32"/>
      <c r="BA19" s="32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34"/>
      <c r="BM19" s="34"/>
      <c r="BN19" s="34"/>
      <c r="BO19" s="34"/>
      <c r="BP19" s="34"/>
      <c r="BQ19" s="17"/>
      <c r="BR19" s="17"/>
      <c r="BS19" s="17"/>
      <c r="BT19" s="17"/>
      <c r="BU19" s="17"/>
      <c r="BV19" s="17"/>
      <c r="BW19" s="17"/>
      <c r="BX19" s="17"/>
    </row>
    <row r="20" spans="1:76">
      <c r="A20" s="448" t="s">
        <v>42</v>
      </c>
      <c r="B20" s="449"/>
      <c r="C20" s="449"/>
      <c r="D20" s="449"/>
      <c r="E20" s="449"/>
      <c r="F20" s="458"/>
      <c r="G20" s="458"/>
      <c r="H20" s="449"/>
      <c r="I20" s="449"/>
      <c r="J20" s="449"/>
      <c r="K20" s="501"/>
      <c r="L20" s="501"/>
      <c r="M20" s="501"/>
      <c r="N20" s="501"/>
      <c r="O20" s="501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449"/>
      <c r="AB20" s="449"/>
      <c r="AC20" s="449"/>
      <c r="AD20" s="449"/>
      <c r="AE20" s="449"/>
      <c r="AF20" s="449"/>
      <c r="AG20" s="449"/>
      <c r="AH20" s="449"/>
      <c r="AI20" s="449"/>
      <c r="AJ20" s="449"/>
      <c r="AK20" s="449"/>
      <c r="AL20" s="449"/>
      <c r="AM20" s="449"/>
      <c r="AN20" s="449"/>
      <c r="AO20" s="449"/>
      <c r="AP20" s="449"/>
      <c r="AQ20" s="449"/>
      <c r="AR20" s="449"/>
      <c r="AS20" s="449"/>
      <c r="AT20" s="449"/>
      <c r="AU20" s="449"/>
      <c r="AV20" s="449"/>
      <c r="AW20" s="449"/>
      <c r="AX20" s="449"/>
      <c r="AY20" s="449"/>
      <c r="AZ20" s="449"/>
      <c r="BA20" s="449"/>
      <c r="BB20" s="449"/>
      <c r="BC20" s="449"/>
      <c r="BD20" s="449"/>
      <c r="BE20" s="449"/>
      <c r="BF20" s="449"/>
      <c r="BG20" s="449"/>
      <c r="BH20" s="449"/>
      <c r="BI20" s="449"/>
      <c r="BJ20" s="449"/>
      <c r="BK20" s="449"/>
      <c r="BL20" s="449"/>
      <c r="BM20" s="449"/>
      <c r="BN20" s="449"/>
      <c r="BO20" s="449"/>
      <c r="BP20" s="449"/>
      <c r="BQ20" s="449"/>
      <c r="BR20" s="449"/>
      <c r="BS20" s="449"/>
      <c r="BT20" s="449"/>
      <c r="BU20" s="449"/>
      <c r="BV20" s="449"/>
      <c r="BW20" s="449"/>
      <c r="BX20" s="450"/>
    </row>
    <row r="21" spans="1:76">
      <c r="A21" s="386"/>
      <c r="B21" s="445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95"/>
      <c r="W21" s="395"/>
      <c r="X21" s="395"/>
      <c r="Y21" s="23"/>
      <c r="Z21" s="23"/>
      <c r="AA21" s="17"/>
      <c r="AB21" s="17"/>
      <c r="AC21" s="17"/>
      <c r="AD21" s="17"/>
      <c r="AE21" s="17"/>
      <c r="AF21" s="17"/>
      <c r="AG21" s="435"/>
      <c r="AH21" s="17"/>
      <c r="AI21" s="17"/>
      <c r="AJ21" s="17"/>
      <c r="AK21" s="17"/>
      <c r="AL21" s="438"/>
      <c r="AM21" s="26"/>
      <c r="AN21" s="26"/>
      <c r="AO21" s="27"/>
      <c r="AP21" s="26"/>
      <c r="AQ21" s="27"/>
      <c r="AR21" s="27"/>
      <c r="AS21" s="27"/>
      <c r="AT21" s="27"/>
      <c r="AU21" s="27"/>
      <c r="AV21" s="27"/>
      <c r="AW21" s="27"/>
      <c r="AX21" s="27"/>
      <c r="AY21" s="27"/>
      <c r="AZ21" s="32"/>
      <c r="BA21" s="32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17"/>
      <c r="BR21" s="17"/>
      <c r="BS21" s="17"/>
      <c r="BT21" s="17"/>
      <c r="BU21" s="17"/>
      <c r="BV21" s="17"/>
      <c r="BW21" s="17"/>
      <c r="BX21" s="17"/>
    </row>
    <row r="22" spans="1:76">
      <c r="A22" s="386"/>
      <c r="B22" s="445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  <c r="V22" s="395"/>
      <c r="W22" s="395"/>
      <c r="X22" s="395"/>
      <c r="Y22" s="23"/>
      <c r="Z22" s="23"/>
      <c r="AA22" s="17"/>
      <c r="AB22" s="17"/>
      <c r="AC22" s="17"/>
      <c r="AD22" s="17"/>
      <c r="AE22" s="17"/>
      <c r="AF22" s="17"/>
      <c r="AG22" s="435"/>
      <c r="AH22" s="17"/>
      <c r="AI22" s="17"/>
      <c r="AJ22" s="17"/>
      <c r="AK22" s="17"/>
      <c r="AL22" s="438"/>
      <c r="AM22" s="26"/>
      <c r="AN22" s="26"/>
      <c r="AO22" s="27"/>
      <c r="AP22" s="26"/>
      <c r="AQ22" s="27"/>
      <c r="AR22" s="27"/>
      <c r="AS22" s="27"/>
      <c r="AT22" s="27"/>
      <c r="AU22" s="27"/>
      <c r="AV22" s="27"/>
      <c r="AW22" s="27"/>
      <c r="AX22" s="27"/>
      <c r="AY22" s="27"/>
      <c r="AZ22" s="32"/>
      <c r="BA22" s="32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17"/>
      <c r="BR22" s="17"/>
      <c r="BS22" s="17"/>
      <c r="BT22" s="17"/>
      <c r="BU22" s="17"/>
      <c r="BV22" s="17"/>
      <c r="BW22" s="17"/>
      <c r="BX22" s="17"/>
    </row>
    <row r="23" spans="1:76">
      <c r="A23" s="386"/>
      <c r="B23" s="445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  <c r="V23" s="395"/>
      <c r="W23" s="395"/>
      <c r="X23" s="395"/>
      <c r="Y23" s="23"/>
      <c r="Z23" s="23"/>
      <c r="AA23" s="17"/>
      <c r="AB23" s="17"/>
      <c r="AC23" s="17"/>
      <c r="AD23" s="17"/>
      <c r="AE23" s="17"/>
      <c r="AF23" s="17"/>
      <c r="AG23" s="435"/>
      <c r="AH23" s="17"/>
      <c r="AI23" s="17"/>
      <c r="AJ23" s="17"/>
      <c r="AK23" s="17"/>
      <c r="AL23" s="438"/>
      <c r="AM23" s="26"/>
      <c r="AN23" s="26"/>
      <c r="AO23" s="27"/>
      <c r="AP23" s="26"/>
      <c r="AQ23" s="27"/>
      <c r="AR23" s="27"/>
      <c r="AS23" s="27"/>
      <c r="AT23" s="27"/>
      <c r="AU23" s="27"/>
      <c r="AV23" s="27"/>
      <c r="AW23" s="27"/>
      <c r="AX23" s="27"/>
      <c r="AY23" s="27"/>
      <c r="AZ23" s="32"/>
      <c r="BA23" s="32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17"/>
      <c r="BR23" s="17"/>
      <c r="BS23" s="17"/>
      <c r="BT23" s="17"/>
      <c r="BU23" s="17"/>
      <c r="BV23" s="17"/>
      <c r="BW23" s="17"/>
      <c r="BX23" s="17"/>
    </row>
    <row r="24" spans="1:76">
      <c r="A24" s="386"/>
      <c r="B24" s="445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  <c r="V24" s="395"/>
      <c r="W24" s="395"/>
      <c r="X24" s="395"/>
      <c r="Y24" s="23"/>
      <c r="Z24" s="23"/>
      <c r="AA24" s="17"/>
      <c r="AB24" s="17"/>
      <c r="AC24" s="17"/>
      <c r="AD24" s="17"/>
      <c r="AE24" s="17"/>
      <c r="AF24" s="17"/>
      <c r="AG24" s="435"/>
      <c r="AH24" s="17"/>
      <c r="AI24" s="17"/>
      <c r="AJ24" s="17"/>
      <c r="AK24" s="17"/>
      <c r="AL24" s="438"/>
      <c r="AM24" s="26"/>
      <c r="AN24" s="26"/>
      <c r="AO24" s="27"/>
      <c r="AP24" s="26"/>
      <c r="AQ24" s="27"/>
      <c r="AR24" s="27"/>
      <c r="AS24" s="27"/>
      <c r="AT24" s="27"/>
      <c r="AU24" s="27"/>
      <c r="AV24" s="27"/>
      <c r="AW24" s="27"/>
      <c r="AX24" s="27"/>
      <c r="AY24" s="27"/>
      <c r="AZ24" s="32"/>
      <c r="BA24" s="32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17"/>
      <c r="BR24" s="17"/>
      <c r="BS24" s="17"/>
      <c r="BT24" s="17"/>
      <c r="BU24" s="17"/>
      <c r="BV24" s="17"/>
      <c r="BW24" s="17"/>
      <c r="BX24" s="17"/>
    </row>
    <row r="25" spans="1:76">
      <c r="A25" s="448" t="s">
        <v>43</v>
      </c>
      <c r="B25" s="449"/>
      <c r="C25" s="449"/>
      <c r="D25" s="449"/>
      <c r="E25" s="449"/>
      <c r="F25" s="458"/>
      <c r="G25" s="458"/>
      <c r="H25" s="449"/>
      <c r="I25" s="449"/>
      <c r="J25" s="449"/>
      <c r="K25" s="501"/>
      <c r="L25" s="501"/>
      <c r="M25" s="501"/>
      <c r="N25" s="501"/>
      <c r="O25" s="501"/>
      <c r="P25" s="44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449"/>
      <c r="AB25" s="449"/>
      <c r="AC25" s="449"/>
      <c r="AD25" s="449"/>
      <c r="AE25" s="449"/>
      <c r="AF25" s="449"/>
      <c r="AG25" s="449"/>
      <c r="AH25" s="449"/>
      <c r="AI25" s="449"/>
      <c r="AJ25" s="449"/>
      <c r="AK25" s="449"/>
      <c r="AL25" s="449"/>
      <c r="AM25" s="449"/>
      <c r="AN25" s="449"/>
      <c r="AO25" s="449"/>
      <c r="AP25" s="449"/>
      <c r="AQ25" s="449"/>
      <c r="AR25" s="449"/>
      <c r="AS25" s="449"/>
      <c r="AT25" s="449"/>
      <c r="AU25" s="449"/>
      <c r="AV25" s="449"/>
      <c r="AW25" s="449"/>
      <c r="AX25" s="449"/>
      <c r="AY25" s="449"/>
      <c r="AZ25" s="449"/>
      <c r="BA25" s="449"/>
      <c r="BB25" s="712"/>
      <c r="BC25" s="712"/>
      <c r="BD25" s="712"/>
      <c r="BE25" s="712"/>
      <c r="BF25" s="712"/>
      <c r="BG25" s="712"/>
      <c r="BH25" s="712"/>
      <c r="BI25" s="712"/>
      <c r="BJ25" s="712"/>
      <c r="BK25" s="712"/>
      <c r="BL25" s="449"/>
      <c r="BM25" s="449"/>
      <c r="BN25" s="449"/>
      <c r="BO25" s="449"/>
      <c r="BP25" s="449"/>
      <c r="BQ25" s="449"/>
      <c r="BR25" s="449"/>
      <c r="BS25" s="449"/>
      <c r="BT25" s="449"/>
      <c r="BU25" s="449"/>
      <c r="BV25" s="449"/>
      <c r="BW25" s="449"/>
      <c r="BX25" s="450"/>
    </row>
    <row r="26" spans="1:76">
      <c r="A26" s="386">
        <f>'EGAT Data'!B40</f>
        <v>36</v>
      </c>
      <c r="B26" s="445" t="str">
        <f>'EGAT Data'!C40</f>
        <v>โรงไฟฟ้ากังหันก๊าซสุราษฎร์ธานี หน่วยที่ 1</v>
      </c>
      <c r="C26" s="386" t="str">
        <f>'EGAT Data'!D40</f>
        <v>SRT-G1</v>
      </c>
      <c r="D26" s="386" t="str">
        <f>'EGAT Data'!L40</f>
        <v>1 เม.ย. 2544</v>
      </c>
      <c r="E26" s="386" t="str">
        <f>'EGAT Data'!M40</f>
        <v>1 ม.ค. 2552</v>
      </c>
      <c r="F26" s="386">
        <v>117</v>
      </c>
      <c r="G26" s="386"/>
      <c r="H26" s="386">
        <f>SUM(F26:G26)</f>
        <v>117</v>
      </c>
      <c r="I26" s="386">
        <v>0</v>
      </c>
      <c r="J26" s="386">
        <v>0</v>
      </c>
      <c r="K26" s="386"/>
      <c r="L26" s="386"/>
      <c r="M26" s="386"/>
      <c r="N26" s="386"/>
      <c r="O26" s="386"/>
      <c r="P26" s="386"/>
      <c r="Q26" s="386"/>
      <c r="R26" s="386"/>
      <c r="S26" s="386"/>
      <c r="T26" s="527"/>
      <c r="U26" s="386"/>
      <c r="V26" s="395"/>
      <c r="W26" s="395"/>
      <c r="X26" s="395"/>
      <c r="Y26" s="23"/>
      <c r="Z26" s="23"/>
      <c r="AA26" s="17"/>
      <c r="AB26" s="17"/>
      <c r="AC26" s="17"/>
      <c r="AD26" s="17"/>
      <c r="AE26" s="17"/>
      <c r="AF26" s="17"/>
      <c r="AG26" s="435"/>
      <c r="AH26" s="17"/>
      <c r="AI26" s="17"/>
      <c r="AJ26" s="17"/>
      <c r="AK26" s="17"/>
      <c r="AL26" s="438"/>
      <c r="AM26" s="26" t="s">
        <v>798</v>
      </c>
      <c r="AN26" s="26" t="s">
        <v>798</v>
      </c>
      <c r="AO26" s="26" t="s">
        <v>798</v>
      </c>
      <c r="AP26" s="26" t="s">
        <v>798</v>
      </c>
      <c r="AQ26" s="26" t="s">
        <v>798</v>
      </c>
      <c r="AR26" s="26" t="s">
        <v>798</v>
      </c>
      <c r="AS26" s="26" t="s">
        <v>798</v>
      </c>
      <c r="AT26" s="27"/>
      <c r="AU26" s="27"/>
      <c r="AV26" s="27"/>
      <c r="AW26" s="485"/>
      <c r="AX26" s="625">
        <v>36722</v>
      </c>
      <c r="AY26" s="627">
        <v>26.4</v>
      </c>
      <c r="AZ26" s="32"/>
      <c r="BA26" s="32"/>
      <c r="BB26" s="467"/>
      <c r="BC26" s="467"/>
      <c r="BD26" s="467"/>
      <c r="BE26" s="467"/>
      <c r="BF26" s="467"/>
      <c r="BG26" s="467"/>
      <c r="BH26" s="467"/>
      <c r="BI26" s="467"/>
      <c r="BJ26" s="467"/>
      <c r="BK26" s="467"/>
      <c r="BL26" s="34"/>
      <c r="BM26" s="34"/>
      <c r="BN26" s="34"/>
      <c r="BO26" s="34"/>
      <c r="BP26" s="34"/>
      <c r="BQ26" s="17"/>
      <c r="BR26" s="17"/>
      <c r="BS26" s="17"/>
      <c r="BT26" s="17"/>
      <c r="BU26" s="17"/>
      <c r="BV26" s="17"/>
      <c r="BW26" s="17"/>
      <c r="BX26" s="17"/>
    </row>
    <row r="27" spans="1:76">
      <c r="A27" s="386">
        <f>'EGAT Data'!B41</f>
        <v>37</v>
      </c>
      <c r="B27" s="445" t="str">
        <f>'EGAT Data'!C41</f>
        <v>โรงไฟฟ้ากังหันก๊าซสุราษฎร์ธานี หน่วยที่ 2</v>
      </c>
      <c r="C27" s="386" t="str">
        <f>'EGAT Data'!D41</f>
        <v>SRT-G2</v>
      </c>
      <c r="D27" s="386" t="str">
        <f>'EGAT Data'!L41</f>
        <v>13 พ.ค. 2544</v>
      </c>
      <c r="E27" s="386" t="str">
        <f>'EGAT Data'!M41</f>
        <v>1 ม.ค. 2552</v>
      </c>
      <c r="F27" s="386">
        <v>117</v>
      </c>
      <c r="G27" s="386"/>
      <c r="H27" s="386">
        <f>SUM(F27:G27)</f>
        <v>117</v>
      </c>
      <c r="I27" s="386">
        <v>0</v>
      </c>
      <c r="J27" s="386">
        <v>0</v>
      </c>
      <c r="K27" s="386"/>
      <c r="L27" s="386"/>
      <c r="M27" s="386"/>
      <c r="N27" s="386"/>
      <c r="O27" s="386"/>
      <c r="P27" s="386"/>
      <c r="Q27" s="386"/>
      <c r="R27" s="386"/>
      <c r="S27" s="386"/>
      <c r="T27" s="527"/>
      <c r="U27" s="386"/>
      <c r="V27" s="395"/>
      <c r="W27" s="395"/>
      <c r="X27" s="395"/>
      <c r="Y27" s="23"/>
      <c r="Z27" s="23"/>
      <c r="AA27" s="17"/>
      <c r="AB27" s="17"/>
      <c r="AC27" s="17"/>
      <c r="AD27" s="17"/>
      <c r="AE27" s="17"/>
      <c r="AF27" s="17"/>
      <c r="AG27" s="435"/>
      <c r="AH27" s="17"/>
      <c r="AI27" s="17"/>
      <c r="AJ27" s="17"/>
      <c r="AK27" s="17"/>
      <c r="AL27" s="438"/>
      <c r="AM27" s="26" t="s">
        <v>798</v>
      </c>
      <c r="AN27" s="26" t="s">
        <v>798</v>
      </c>
      <c r="AO27" s="26" t="s">
        <v>798</v>
      </c>
      <c r="AP27" s="26" t="s">
        <v>798</v>
      </c>
      <c r="AQ27" s="26" t="s">
        <v>798</v>
      </c>
      <c r="AR27" s="26" t="s">
        <v>798</v>
      </c>
      <c r="AS27" s="26" t="s">
        <v>798</v>
      </c>
      <c r="AT27" s="27"/>
      <c r="AU27" s="27"/>
      <c r="AV27" s="27"/>
      <c r="AW27" s="485"/>
      <c r="AX27" s="625">
        <v>36722</v>
      </c>
      <c r="AY27" s="627">
        <v>26.4</v>
      </c>
      <c r="AZ27" s="32"/>
      <c r="BA27" s="32"/>
      <c r="BB27" s="467"/>
      <c r="BC27" s="467"/>
      <c r="BD27" s="467"/>
      <c r="BE27" s="467"/>
      <c r="BF27" s="467"/>
      <c r="BG27" s="467"/>
      <c r="BH27" s="467"/>
      <c r="BI27" s="467"/>
      <c r="BJ27" s="467"/>
      <c r="BK27" s="467"/>
      <c r="BL27" s="34"/>
      <c r="BM27" s="34"/>
      <c r="BN27" s="34"/>
      <c r="BO27" s="34"/>
      <c r="BP27" s="34"/>
      <c r="BQ27" s="17"/>
      <c r="BR27" s="17"/>
      <c r="BS27" s="17"/>
      <c r="BT27" s="17"/>
      <c r="BU27" s="17"/>
      <c r="BV27" s="17"/>
      <c r="BW27" s="17"/>
      <c r="BX27" s="17"/>
    </row>
    <row r="28" spans="1:76">
      <c r="A28" s="386"/>
      <c r="B28" s="445"/>
      <c r="C28" s="386"/>
      <c r="D28" s="386"/>
      <c r="E28" s="386"/>
      <c r="F28" s="386"/>
      <c r="G28" s="386"/>
      <c r="H28" s="386"/>
      <c r="I28" s="386"/>
      <c r="J28" s="386"/>
      <c r="K28" s="386"/>
      <c r="L28" s="386"/>
      <c r="M28" s="386"/>
      <c r="N28" s="386"/>
      <c r="O28" s="386"/>
      <c r="P28" s="386"/>
      <c r="Q28" s="386"/>
      <c r="R28" s="386"/>
      <c r="S28" s="386"/>
      <c r="T28" s="386"/>
      <c r="U28" s="386"/>
      <c r="V28" s="395"/>
      <c r="W28" s="395"/>
      <c r="X28" s="395"/>
      <c r="Y28" s="23"/>
      <c r="Z28" s="23"/>
      <c r="AA28" s="17"/>
      <c r="AB28" s="17"/>
      <c r="AC28" s="17"/>
      <c r="AD28" s="17"/>
      <c r="AE28" s="17"/>
      <c r="AF28" s="17"/>
      <c r="AG28" s="435"/>
      <c r="AH28" s="17"/>
      <c r="AI28" s="17"/>
      <c r="AJ28" s="17"/>
      <c r="AK28" s="17"/>
      <c r="AL28" s="438"/>
      <c r="AM28" s="26"/>
      <c r="AN28" s="26"/>
      <c r="AO28" s="27"/>
      <c r="AP28" s="26"/>
      <c r="AQ28" s="27"/>
      <c r="AR28" s="27"/>
      <c r="AS28" s="27"/>
      <c r="AT28" s="27"/>
      <c r="AU28" s="27"/>
      <c r="AV28" s="27"/>
      <c r="AW28" s="27"/>
      <c r="AX28" s="27"/>
      <c r="AY28" s="27"/>
      <c r="AZ28" s="32"/>
      <c r="BA28" s="32"/>
      <c r="BB28" s="467"/>
      <c r="BC28" s="467"/>
      <c r="BD28" s="467"/>
      <c r="BE28" s="467"/>
      <c r="BF28" s="467"/>
      <c r="BG28" s="467"/>
      <c r="BH28" s="467"/>
      <c r="BI28" s="467"/>
      <c r="BJ28" s="467"/>
      <c r="BK28" s="467"/>
      <c r="BL28" s="34"/>
      <c r="BM28" s="34"/>
      <c r="BN28" s="34"/>
      <c r="BO28" s="34"/>
      <c r="BP28" s="34"/>
      <c r="BQ28" s="17"/>
      <c r="BR28" s="17"/>
      <c r="BS28" s="17"/>
      <c r="BT28" s="17"/>
      <c r="BU28" s="17"/>
      <c r="BV28" s="17"/>
      <c r="BW28" s="17"/>
      <c r="BX28" s="17"/>
    </row>
    <row r="29" spans="1:76">
      <c r="A29" s="386"/>
      <c r="B29" s="445"/>
      <c r="C29" s="386"/>
      <c r="D29" s="386"/>
      <c r="E29" s="386"/>
      <c r="F29" s="386"/>
      <c r="G29" s="386"/>
      <c r="H29" s="386"/>
      <c r="I29" s="386"/>
      <c r="J29" s="386"/>
      <c r="K29" s="386"/>
      <c r="L29" s="386"/>
      <c r="M29" s="386"/>
      <c r="N29" s="386"/>
      <c r="O29" s="386"/>
      <c r="P29" s="386"/>
      <c r="Q29" s="386"/>
      <c r="R29" s="386"/>
      <c r="S29" s="386"/>
      <c r="T29" s="386"/>
      <c r="U29" s="386"/>
      <c r="V29" s="395"/>
      <c r="W29" s="395"/>
      <c r="X29" s="395"/>
      <c r="Y29" s="23"/>
      <c r="Z29" s="23"/>
      <c r="AA29" s="17"/>
      <c r="AB29" s="17"/>
      <c r="AC29" s="17"/>
      <c r="AD29" s="17"/>
      <c r="AE29" s="17"/>
      <c r="AF29" s="17"/>
      <c r="AG29" s="435"/>
      <c r="AH29" s="17"/>
      <c r="AI29" s="17"/>
      <c r="AJ29" s="17"/>
      <c r="AK29" s="17"/>
      <c r="AL29" s="438"/>
      <c r="AM29" s="26"/>
      <c r="AN29" s="26"/>
      <c r="AO29" s="27"/>
      <c r="AP29" s="26"/>
      <c r="AQ29" s="27"/>
      <c r="AR29" s="27"/>
      <c r="AS29" s="27"/>
      <c r="AT29" s="27"/>
      <c r="AU29" s="27"/>
      <c r="AV29" s="27"/>
      <c r="AW29" s="27"/>
      <c r="AX29" s="27"/>
      <c r="AY29" s="27"/>
      <c r="AZ29" s="32"/>
      <c r="BA29" s="32"/>
      <c r="BB29" s="467"/>
      <c r="BC29" s="467"/>
      <c r="BD29" s="467"/>
      <c r="BE29" s="467"/>
      <c r="BF29" s="467"/>
      <c r="BG29" s="467"/>
      <c r="BH29" s="467"/>
      <c r="BI29" s="467"/>
      <c r="BJ29" s="467"/>
      <c r="BK29" s="467"/>
      <c r="BL29" s="34"/>
      <c r="BM29" s="34"/>
      <c r="BN29" s="34"/>
      <c r="BO29" s="34"/>
      <c r="BP29" s="34"/>
      <c r="BQ29" s="17"/>
      <c r="BR29" s="17"/>
      <c r="BS29" s="17"/>
      <c r="BT29" s="17"/>
      <c r="BU29" s="17"/>
      <c r="BV29" s="17"/>
      <c r="BW29" s="17"/>
      <c r="BX29" s="17"/>
    </row>
    <row r="30" spans="1:76">
      <c r="A30" s="448" t="s">
        <v>44</v>
      </c>
      <c r="B30" s="449"/>
      <c r="C30" s="449"/>
      <c r="D30" s="449"/>
      <c r="E30" s="449"/>
      <c r="F30" s="458"/>
      <c r="G30" s="458"/>
      <c r="H30" s="449"/>
      <c r="I30" s="449"/>
      <c r="J30" s="449"/>
      <c r="K30" s="501"/>
      <c r="L30" s="501"/>
      <c r="M30" s="501"/>
      <c r="N30" s="501"/>
      <c r="O30" s="501"/>
      <c r="P30" s="449"/>
      <c r="Q30" s="449"/>
      <c r="R30" s="449"/>
      <c r="S30" s="449"/>
      <c r="T30" s="449"/>
      <c r="U30" s="449"/>
      <c r="V30" s="449"/>
      <c r="W30" s="449"/>
      <c r="X30" s="449"/>
      <c r="Y30" s="449"/>
      <c r="Z30" s="449"/>
      <c r="AA30" s="449"/>
      <c r="AB30" s="449"/>
      <c r="AC30" s="449"/>
      <c r="AD30" s="449"/>
      <c r="AE30" s="449"/>
      <c r="AF30" s="449"/>
      <c r="AG30" s="449"/>
      <c r="AH30" s="449"/>
      <c r="AI30" s="449"/>
      <c r="AJ30" s="449"/>
      <c r="AK30" s="449"/>
      <c r="AL30" s="449"/>
      <c r="AM30" s="449"/>
      <c r="AN30" s="449"/>
      <c r="AO30" s="449"/>
      <c r="AP30" s="449"/>
      <c r="AQ30" s="449"/>
      <c r="AR30" s="449"/>
      <c r="AS30" s="449"/>
      <c r="AT30" s="449"/>
      <c r="AU30" s="449"/>
      <c r="AV30" s="449"/>
      <c r="AW30" s="449"/>
      <c r="AX30" s="449"/>
      <c r="AY30" s="449"/>
      <c r="AZ30" s="449"/>
      <c r="BA30" s="449"/>
      <c r="BB30" s="710"/>
      <c r="BC30" s="710"/>
      <c r="BD30" s="710"/>
      <c r="BE30" s="710"/>
      <c r="BF30" s="710"/>
      <c r="BG30" s="710"/>
      <c r="BH30" s="710"/>
      <c r="BI30" s="710"/>
      <c r="BJ30" s="710"/>
      <c r="BK30" s="710"/>
      <c r="BL30" s="449"/>
      <c r="BM30" s="449"/>
      <c r="BN30" s="449"/>
      <c r="BO30" s="449"/>
      <c r="BP30" s="449"/>
      <c r="BQ30" s="449"/>
      <c r="BR30" s="449"/>
      <c r="BS30" s="449"/>
      <c r="BT30" s="449"/>
      <c r="BU30" s="449"/>
      <c r="BV30" s="449"/>
      <c r="BW30" s="449"/>
      <c r="BX30" s="450"/>
    </row>
    <row r="31" spans="1:76">
      <c r="A31" s="386">
        <f>'EGAT Data'!B42</f>
        <v>38</v>
      </c>
      <c r="B31" s="445" t="str">
        <f>'EGAT Data'!C42</f>
        <v>โรงไฟฟ้ากังหันก๊าซลานกระบือ หน่วยที่ 1</v>
      </c>
      <c r="C31" s="386" t="str">
        <f>'EGAT Data'!D42</f>
        <v>LKB-G1</v>
      </c>
      <c r="D31" s="386" t="str">
        <f>'EGAT Data'!L42</f>
        <v>N/A</v>
      </c>
      <c r="E31" s="386" t="str">
        <f>'EGAT Data'!M42</f>
        <v>-</v>
      </c>
      <c r="F31" s="386">
        <v>15</v>
      </c>
      <c r="G31" s="386"/>
      <c r="H31" s="386">
        <f>SUM(F31:G31)</f>
        <v>15</v>
      </c>
      <c r="I31" s="386">
        <v>0</v>
      </c>
      <c r="J31" s="386"/>
      <c r="K31" s="386"/>
      <c r="L31" s="386"/>
      <c r="M31" s="386"/>
      <c r="N31" s="386"/>
      <c r="O31" s="386"/>
      <c r="P31" s="386"/>
      <c r="Q31" s="386"/>
      <c r="R31" s="386"/>
      <c r="S31" s="386"/>
      <c r="T31" s="386"/>
      <c r="U31" s="483"/>
      <c r="V31" s="433"/>
      <c r="W31" s="433"/>
      <c r="X31" s="433"/>
      <c r="Y31" s="23"/>
      <c r="Z31" s="23"/>
      <c r="AA31" s="17"/>
      <c r="AB31" s="17"/>
      <c r="AC31" s="17"/>
      <c r="AD31" s="17"/>
      <c r="AE31" s="17"/>
      <c r="AF31" s="17"/>
      <c r="AG31" s="629">
        <v>8484.0188070590939</v>
      </c>
      <c r="AH31" s="630">
        <f>AG31*1.05</f>
        <v>8908.2197474120494</v>
      </c>
      <c r="AI31" s="630">
        <f t="shared" ref="AI31:AK31" si="1">AH31*1.05</f>
        <v>9353.6307347826514</v>
      </c>
      <c r="AJ31" s="630">
        <f t="shared" si="1"/>
        <v>9821.3122715217851</v>
      </c>
      <c r="AK31" s="630">
        <f t="shared" si="1"/>
        <v>10312.377885097874</v>
      </c>
      <c r="AL31" s="438"/>
      <c r="AM31" s="26" t="s">
        <v>390</v>
      </c>
      <c r="AN31" s="26" t="s">
        <v>390</v>
      </c>
      <c r="AO31" s="26" t="s">
        <v>390</v>
      </c>
      <c r="AP31" s="26" t="s">
        <v>390</v>
      </c>
      <c r="AQ31" s="26" t="s">
        <v>390</v>
      </c>
      <c r="AR31" s="26" t="s">
        <v>390</v>
      </c>
      <c r="AS31" s="26" t="s">
        <v>390</v>
      </c>
      <c r="AT31" s="27"/>
      <c r="AU31" s="27"/>
      <c r="AV31" s="27"/>
      <c r="AW31" s="485"/>
      <c r="AX31" s="625">
        <v>36722</v>
      </c>
      <c r="AY31" s="627">
        <v>26.4</v>
      </c>
      <c r="AZ31" s="32"/>
      <c r="BA31" s="32"/>
      <c r="BB31" s="495"/>
      <c r="BC31" s="495"/>
      <c r="BD31" s="495"/>
      <c r="BE31" s="495"/>
      <c r="BF31" s="495"/>
      <c r="BG31" s="495"/>
      <c r="BH31" s="495"/>
      <c r="BI31" s="495"/>
      <c r="BJ31" s="495"/>
      <c r="BK31" s="495"/>
      <c r="BL31" s="34"/>
      <c r="BM31" s="34"/>
      <c r="BN31" s="34"/>
      <c r="BO31" s="34"/>
      <c r="BP31" s="34"/>
      <c r="BQ31" s="17"/>
      <c r="BR31" s="17"/>
      <c r="BS31" s="17"/>
      <c r="BT31" s="17"/>
      <c r="BU31" s="17"/>
      <c r="BV31" s="17"/>
      <c r="BW31" s="17"/>
      <c r="BX31" s="17"/>
    </row>
    <row r="32" spans="1:76">
      <c r="A32" s="386">
        <f>'EGAT Data'!B43</f>
        <v>39</v>
      </c>
      <c r="B32" s="445" t="str">
        <f>'EGAT Data'!C43</f>
        <v>โรงไฟฟ้ากังหันก๊าซลานกระบือ หน่วยที่ 2</v>
      </c>
      <c r="C32" s="386" t="str">
        <f>'EGAT Data'!D43</f>
        <v>LKB-G2</v>
      </c>
      <c r="D32" s="386" t="str">
        <f>'EGAT Data'!L43</f>
        <v>N/A</v>
      </c>
      <c r="E32" s="386" t="str">
        <f>'EGAT Data'!M43</f>
        <v>-</v>
      </c>
      <c r="F32" s="386">
        <v>15</v>
      </c>
      <c r="G32" s="386"/>
      <c r="H32" s="386">
        <f t="shared" ref="H32:H38" si="2">SUM(F32:G32)</f>
        <v>15</v>
      </c>
      <c r="I32" s="386">
        <v>0</v>
      </c>
      <c r="J32" s="386"/>
      <c r="K32" s="386"/>
      <c r="L32" s="386"/>
      <c r="M32" s="386"/>
      <c r="N32" s="386"/>
      <c r="O32" s="386"/>
      <c r="P32" s="386"/>
      <c r="Q32" s="386"/>
      <c r="R32" s="386"/>
      <c r="S32" s="386"/>
      <c r="T32" s="386"/>
      <c r="U32" s="483"/>
      <c r="V32" s="433"/>
      <c r="W32" s="433"/>
      <c r="X32" s="433"/>
      <c r="Y32" s="23"/>
      <c r="Z32" s="23"/>
      <c r="AA32" s="17"/>
      <c r="AB32" s="17"/>
      <c r="AC32" s="17"/>
      <c r="AD32" s="17"/>
      <c r="AE32" s="17"/>
      <c r="AF32" s="17"/>
      <c r="AG32" s="629">
        <v>8484.2962758218819</v>
      </c>
      <c r="AH32" s="630">
        <f t="shared" ref="AH32:AK32" si="3">AG32*1.05</f>
        <v>8908.5110896129772</v>
      </c>
      <c r="AI32" s="630">
        <f t="shared" si="3"/>
        <v>9353.9366440936265</v>
      </c>
      <c r="AJ32" s="630">
        <f t="shared" si="3"/>
        <v>9821.6334762983079</v>
      </c>
      <c r="AK32" s="630">
        <f t="shared" si="3"/>
        <v>10312.715150113223</v>
      </c>
      <c r="AL32" s="438"/>
      <c r="AM32" s="26" t="s">
        <v>390</v>
      </c>
      <c r="AN32" s="26" t="s">
        <v>390</v>
      </c>
      <c r="AO32" s="26" t="s">
        <v>390</v>
      </c>
      <c r="AP32" s="26" t="s">
        <v>390</v>
      </c>
      <c r="AQ32" s="26" t="s">
        <v>390</v>
      </c>
      <c r="AR32" s="26" t="s">
        <v>390</v>
      </c>
      <c r="AS32" s="26" t="s">
        <v>390</v>
      </c>
      <c r="AT32" s="27"/>
      <c r="AU32" s="27"/>
      <c r="AV32" s="27"/>
      <c r="AW32" s="485"/>
      <c r="AX32" s="625">
        <v>36722</v>
      </c>
      <c r="AY32" s="627">
        <v>26.4</v>
      </c>
      <c r="AZ32" s="32"/>
      <c r="BA32" s="32"/>
      <c r="BB32" s="495"/>
      <c r="BC32" s="495"/>
      <c r="BD32" s="495"/>
      <c r="BE32" s="495"/>
      <c r="BF32" s="495"/>
      <c r="BG32" s="495"/>
      <c r="BH32" s="495"/>
      <c r="BI32" s="495"/>
      <c r="BJ32" s="495"/>
      <c r="BK32" s="495"/>
      <c r="BL32" s="34"/>
      <c r="BM32" s="34"/>
      <c r="BN32" s="34"/>
      <c r="BO32" s="34"/>
      <c r="BP32" s="34"/>
      <c r="BQ32" s="17"/>
      <c r="BR32" s="17"/>
      <c r="BS32" s="17"/>
      <c r="BT32" s="17"/>
      <c r="BU32" s="17"/>
      <c r="BV32" s="17"/>
      <c r="BW32" s="17"/>
      <c r="BX32" s="17"/>
    </row>
    <row r="33" spans="1:76">
      <c r="A33" s="386">
        <f>'EGAT Data'!B44</f>
        <v>40</v>
      </c>
      <c r="B33" s="445" t="str">
        <f>'EGAT Data'!C44</f>
        <v>โรงไฟฟ้ากังหันก๊าซลานกระบือ หน่วยที่ 3</v>
      </c>
      <c r="C33" s="386" t="str">
        <f>'EGAT Data'!D44</f>
        <v>LKB-G3</v>
      </c>
      <c r="D33" s="386" t="str">
        <f>'EGAT Data'!L44</f>
        <v>N/A</v>
      </c>
      <c r="E33" s="386" t="str">
        <f>'EGAT Data'!M44</f>
        <v>-</v>
      </c>
      <c r="F33" s="386">
        <v>14</v>
      </c>
      <c r="G33" s="386"/>
      <c r="H33" s="386">
        <f t="shared" si="2"/>
        <v>14</v>
      </c>
      <c r="I33" s="386">
        <v>0</v>
      </c>
      <c r="J33" s="386"/>
      <c r="K33" s="386"/>
      <c r="L33" s="386"/>
      <c r="M33" s="386"/>
      <c r="N33" s="386"/>
      <c r="O33" s="386"/>
      <c r="P33" s="386"/>
      <c r="Q33" s="386"/>
      <c r="R33" s="386"/>
      <c r="S33" s="386"/>
      <c r="T33" s="386"/>
      <c r="U33" s="483"/>
      <c r="V33" s="433"/>
      <c r="W33" s="433"/>
      <c r="X33" s="433"/>
      <c r="Y33" s="23"/>
      <c r="Z33" s="23"/>
      <c r="AA33" s="17"/>
      <c r="AB33" s="17"/>
      <c r="AC33" s="17"/>
      <c r="AD33" s="17"/>
      <c r="AE33" s="17"/>
      <c r="AF33" s="17"/>
      <c r="AG33" s="629">
        <v>8484.2962758218819</v>
      </c>
      <c r="AH33" s="630">
        <f t="shared" ref="AH33:AK33" si="4">AG33*1.05</f>
        <v>8908.5110896129772</v>
      </c>
      <c r="AI33" s="630">
        <f t="shared" si="4"/>
        <v>9353.9366440936265</v>
      </c>
      <c r="AJ33" s="630">
        <f t="shared" si="4"/>
        <v>9821.6334762983079</v>
      </c>
      <c r="AK33" s="630">
        <f t="shared" si="4"/>
        <v>10312.715150113223</v>
      </c>
      <c r="AL33" s="438"/>
      <c r="AM33" s="26" t="s">
        <v>390</v>
      </c>
      <c r="AN33" s="26" t="s">
        <v>390</v>
      </c>
      <c r="AO33" s="26" t="s">
        <v>390</v>
      </c>
      <c r="AP33" s="26" t="s">
        <v>390</v>
      </c>
      <c r="AQ33" s="26" t="s">
        <v>390</v>
      </c>
      <c r="AR33" s="26" t="s">
        <v>390</v>
      </c>
      <c r="AS33" s="26" t="s">
        <v>390</v>
      </c>
      <c r="AT33" s="27"/>
      <c r="AU33" s="27"/>
      <c r="AV33" s="27"/>
      <c r="AW33" s="485"/>
      <c r="AX33" s="625">
        <v>36722</v>
      </c>
      <c r="AY33" s="627">
        <v>26.4</v>
      </c>
      <c r="AZ33" s="32"/>
      <c r="BA33" s="32"/>
      <c r="BB33" s="495"/>
      <c r="BC33" s="495"/>
      <c r="BD33" s="495"/>
      <c r="BE33" s="495"/>
      <c r="BF33" s="495"/>
      <c r="BG33" s="495"/>
      <c r="BH33" s="495"/>
      <c r="BI33" s="495"/>
      <c r="BJ33" s="495"/>
      <c r="BK33" s="495"/>
      <c r="BL33" s="34"/>
      <c r="BM33" s="34"/>
      <c r="BN33" s="34"/>
      <c r="BO33" s="34"/>
      <c r="BP33" s="34"/>
      <c r="BQ33" s="17"/>
      <c r="BR33" s="17"/>
      <c r="BS33" s="17"/>
      <c r="BT33" s="17"/>
      <c r="BU33" s="17"/>
      <c r="BV33" s="17"/>
      <c r="BW33" s="17"/>
      <c r="BX33" s="17"/>
    </row>
    <row r="34" spans="1:76">
      <c r="A34" s="386">
        <f>'EGAT Data'!B45</f>
        <v>41</v>
      </c>
      <c r="B34" s="445" t="str">
        <f>'EGAT Data'!C45</f>
        <v>โรงไฟฟ้ากังหันก๊าซลานกระบือ หน่วยที่ 4</v>
      </c>
      <c r="C34" s="386" t="str">
        <f>'EGAT Data'!D45</f>
        <v>LKB-G4</v>
      </c>
      <c r="D34" s="386" t="str">
        <f>'EGAT Data'!L45</f>
        <v>N/A</v>
      </c>
      <c r="E34" s="386" t="str">
        <f>'EGAT Data'!M45</f>
        <v>-</v>
      </c>
      <c r="F34" s="386">
        <v>14</v>
      </c>
      <c r="G34" s="386"/>
      <c r="H34" s="386">
        <f t="shared" si="2"/>
        <v>14</v>
      </c>
      <c r="I34" s="386">
        <v>0</v>
      </c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483"/>
      <c r="V34" s="433"/>
      <c r="W34" s="433"/>
      <c r="X34" s="433"/>
      <c r="Y34" s="23"/>
      <c r="Z34" s="23"/>
      <c r="AA34" s="17"/>
      <c r="AB34" s="17"/>
      <c r="AC34" s="17"/>
      <c r="AD34" s="17"/>
      <c r="AE34" s="17"/>
      <c r="AF34" s="17"/>
      <c r="AG34" s="629">
        <v>8484.2962758218819</v>
      </c>
      <c r="AH34" s="630">
        <f t="shared" ref="AH34:AK34" si="5">AG34*1.05</f>
        <v>8908.5110896129772</v>
      </c>
      <c r="AI34" s="630">
        <f t="shared" si="5"/>
        <v>9353.9366440936265</v>
      </c>
      <c r="AJ34" s="630">
        <f t="shared" si="5"/>
        <v>9821.6334762983079</v>
      </c>
      <c r="AK34" s="630">
        <f t="shared" si="5"/>
        <v>10312.715150113223</v>
      </c>
      <c r="AL34" s="438"/>
      <c r="AM34" s="26" t="s">
        <v>390</v>
      </c>
      <c r="AN34" s="26" t="s">
        <v>390</v>
      </c>
      <c r="AO34" s="26" t="s">
        <v>390</v>
      </c>
      <c r="AP34" s="26" t="s">
        <v>390</v>
      </c>
      <c r="AQ34" s="26" t="s">
        <v>390</v>
      </c>
      <c r="AR34" s="26" t="s">
        <v>390</v>
      </c>
      <c r="AS34" s="26" t="s">
        <v>390</v>
      </c>
      <c r="AT34" s="27"/>
      <c r="AU34" s="27"/>
      <c r="AV34" s="27"/>
      <c r="AW34" s="485"/>
      <c r="AX34" s="625">
        <v>36722</v>
      </c>
      <c r="AY34" s="627">
        <v>26.4</v>
      </c>
      <c r="AZ34" s="32"/>
      <c r="BA34" s="32"/>
      <c r="BB34" s="467"/>
      <c r="BC34" s="467"/>
      <c r="BD34" s="467"/>
      <c r="BE34" s="467"/>
      <c r="BF34" s="467"/>
      <c r="BG34" s="467"/>
      <c r="BH34" s="467"/>
      <c r="BI34" s="467"/>
      <c r="BJ34" s="467"/>
      <c r="BK34" s="467"/>
      <c r="BL34" s="34"/>
      <c r="BM34" s="34"/>
      <c r="BN34" s="34"/>
      <c r="BO34" s="34"/>
      <c r="BP34" s="34"/>
      <c r="BQ34" s="17"/>
      <c r="BR34" s="17"/>
      <c r="BS34" s="17"/>
      <c r="BT34" s="17"/>
      <c r="BU34" s="17"/>
      <c r="BV34" s="17"/>
      <c r="BW34" s="17"/>
      <c r="BX34" s="17"/>
    </row>
    <row r="35" spans="1:76">
      <c r="A35" s="386">
        <f>'EGAT Data'!B46</f>
        <v>42</v>
      </c>
      <c r="B35" s="445" t="str">
        <f>'EGAT Data'!C46</f>
        <v>โรงไฟฟ้ากังหันก๊าซลานกระบือ หน่วยที่ 5</v>
      </c>
      <c r="C35" s="386" t="str">
        <f>'EGAT Data'!D46</f>
        <v>LKB-G5</v>
      </c>
      <c r="D35" s="386" t="str">
        <f>'EGAT Data'!L46</f>
        <v>N/A</v>
      </c>
      <c r="E35" s="386" t="str">
        <f>'EGAT Data'!M46</f>
        <v>-</v>
      </c>
      <c r="F35" s="386">
        <v>20</v>
      </c>
      <c r="G35" s="386"/>
      <c r="H35" s="386">
        <f t="shared" si="2"/>
        <v>20</v>
      </c>
      <c r="I35" s="386">
        <v>0</v>
      </c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483"/>
      <c r="V35" s="433"/>
      <c r="W35" s="433"/>
      <c r="X35" s="433"/>
      <c r="Y35" s="23"/>
      <c r="Z35" s="23"/>
      <c r="AA35" s="17"/>
      <c r="AB35" s="17"/>
      <c r="AC35" s="17"/>
      <c r="AD35" s="17"/>
      <c r="AE35" s="17"/>
      <c r="AF35" s="17"/>
      <c r="AG35" s="629">
        <v>8484.2962758218819</v>
      </c>
      <c r="AH35" s="630">
        <f t="shared" ref="AH35:AK35" si="6">AG35*1.05</f>
        <v>8908.5110896129772</v>
      </c>
      <c r="AI35" s="630">
        <f t="shared" si="6"/>
        <v>9353.9366440936265</v>
      </c>
      <c r="AJ35" s="630">
        <f t="shared" si="6"/>
        <v>9821.6334762983079</v>
      </c>
      <c r="AK35" s="630">
        <f t="shared" si="6"/>
        <v>10312.715150113223</v>
      </c>
      <c r="AL35" s="438"/>
      <c r="AM35" s="26" t="s">
        <v>390</v>
      </c>
      <c r="AN35" s="26" t="s">
        <v>390</v>
      </c>
      <c r="AO35" s="26" t="s">
        <v>390</v>
      </c>
      <c r="AP35" s="26" t="s">
        <v>390</v>
      </c>
      <c r="AQ35" s="26" t="s">
        <v>390</v>
      </c>
      <c r="AR35" s="26" t="s">
        <v>390</v>
      </c>
      <c r="AS35" s="26" t="s">
        <v>390</v>
      </c>
      <c r="AT35" s="27"/>
      <c r="AU35" s="27"/>
      <c r="AV35" s="27"/>
      <c r="AW35" s="485"/>
      <c r="AX35" s="625">
        <v>36722</v>
      </c>
      <c r="AY35" s="627">
        <v>26.4</v>
      </c>
      <c r="AZ35" s="32"/>
      <c r="BA35" s="32"/>
      <c r="BB35" s="467"/>
      <c r="BC35" s="467"/>
      <c r="BD35" s="467"/>
      <c r="BE35" s="467"/>
      <c r="BF35" s="467"/>
      <c r="BG35" s="467"/>
      <c r="BH35" s="467"/>
      <c r="BI35" s="467"/>
      <c r="BJ35" s="467"/>
      <c r="BK35" s="467"/>
      <c r="BL35" s="34"/>
      <c r="BM35" s="34"/>
      <c r="BN35" s="34"/>
      <c r="BO35" s="34"/>
      <c r="BP35" s="34"/>
      <c r="BQ35" s="17"/>
      <c r="BR35" s="17"/>
      <c r="BS35" s="17"/>
      <c r="BT35" s="17"/>
      <c r="BU35" s="17"/>
      <c r="BV35" s="17"/>
      <c r="BW35" s="17"/>
      <c r="BX35" s="17"/>
    </row>
    <row r="36" spans="1:76">
      <c r="A36" s="386">
        <f>'EGAT Data'!B47</f>
        <v>43</v>
      </c>
      <c r="B36" s="445" t="str">
        <f>'EGAT Data'!C47</f>
        <v>โรงไฟฟ้ากังหันก๊าซลานกระบือ หน่วยที่ 6</v>
      </c>
      <c r="C36" s="386" t="str">
        <f>'EGAT Data'!D47</f>
        <v>LKB-G6</v>
      </c>
      <c r="D36" s="386" t="str">
        <f>'EGAT Data'!L47</f>
        <v>N/A</v>
      </c>
      <c r="E36" s="386" t="str">
        <f>'EGAT Data'!M47</f>
        <v>-</v>
      </c>
      <c r="F36" s="386">
        <v>20</v>
      </c>
      <c r="G36" s="386"/>
      <c r="H36" s="386">
        <f t="shared" si="2"/>
        <v>20</v>
      </c>
      <c r="I36" s="386">
        <v>0</v>
      </c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483"/>
      <c r="V36" s="433"/>
      <c r="W36" s="433"/>
      <c r="X36" s="433"/>
      <c r="Y36" s="23"/>
      <c r="Z36" s="23"/>
      <c r="AA36" s="17"/>
      <c r="AB36" s="17"/>
      <c r="AC36" s="17"/>
      <c r="AD36" s="17"/>
      <c r="AE36" s="17"/>
      <c r="AF36" s="17"/>
      <c r="AG36" s="629">
        <v>7417.7533466838186</v>
      </c>
      <c r="AH36" s="630">
        <f t="shared" ref="AH36:AK36" si="7">AG36*1.05</f>
        <v>7788.6410140180096</v>
      </c>
      <c r="AI36" s="630">
        <f t="shared" si="7"/>
        <v>8178.0730647189102</v>
      </c>
      <c r="AJ36" s="630">
        <f t="shared" si="7"/>
        <v>8586.9767179548562</v>
      </c>
      <c r="AK36" s="630">
        <f t="shared" si="7"/>
        <v>9016.3255538525991</v>
      </c>
      <c r="AL36" s="438"/>
      <c r="AM36" s="26" t="s">
        <v>390</v>
      </c>
      <c r="AN36" s="26" t="s">
        <v>390</v>
      </c>
      <c r="AO36" s="26" t="s">
        <v>390</v>
      </c>
      <c r="AP36" s="26" t="s">
        <v>390</v>
      </c>
      <c r="AQ36" s="26" t="s">
        <v>390</v>
      </c>
      <c r="AR36" s="26" t="s">
        <v>390</v>
      </c>
      <c r="AS36" s="26" t="s">
        <v>390</v>
      </c>
      <c r="AT36" s="27"/>
      <c r="AU36" s="27"/>
      <c r="AV36" s="27"/>
      <c r="AW36" s="485"/>
      <c r="AX36" s="625">
        <v>36722</v>
      </c>
      <c r="AY36" s="627">
        <v>26.4</v>
      </c>
      <c r="AZ36" s="32"/>
      <c r="BA36" s="32"/>
      <c r="BB36" s="467"/>
      <c r="BC36" s="467"/>
      <c r="BD36" s="467"/>
      <c r="BE36" s="467"/>
      <c r="BF36" s="467"/>
      <c r="BG36" s="467"/>
      <c r="BH36" s="467"/>
      <c r="BI36" s="467"/>
      <c r="BJ36" s="467"/>
      <c r="BK36" s="467"/>
      <c r="BL36" s="34"/>
      <c r="BM36" s="34"/>
      <c r="BN36" s="34"/>
      <c r="BO36" s="34"/>
      <c r="BP36" s="34"/>
      <c r="BQ36" s="17"/>
      <c r="BR36" s="17"/>
      <c r="BS36" s="17"/>
      <c r="BT36" s="17"/>
      <c r="BU36" s="17"/>
      <c r="BV36" s="17"/>
      <c r="BW36" s="17"/>
      <c r="BX36" s="17"/>
    </row>
    <row r="37" spans="1:76">
      <c r="A37" s="386">
        <f>'EGAT Data'!B48</f>
        <v>44</v>
      </c>
      <c r="B37" s="445" t="str">
        <f>'EGAT Data'!C48</f>
        <v>โรงไฟฟ้ากังหันก๊าซลานกระบือ หน่วยที่ 9</v>
      </c>
      <c r="C37" s="386" t="str">
        <f>'EGAT Data'!D48</f>
        <v>LKB-G9</v>
      </c>
      <c r="D37" s="386" t="str">
        <f>'EGAT Data'!L48</f>
        <v>N/A</v>
      </c>
      <c r="E37" s="386" t="str">
        <f>'EGAT Data'!M48</f>
        <v>-</v>
      </c>
      <c r="F37" s="386">
        <v>15</v>
      </c>
      <c r="G37" s="386"/>
      <c r="H37" s="386">
        <f t="shared" si="2"/>
        <v>15</v>
      </c>
      <c r="I37" s="386">
        <v>0</v>
      </c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483"/>
      <c r="V37" s="433"/>
      <c r="W37" s="433"/>
      <c r="X37" s="433"/>
      <c r="Y37" s="23"/>
      <c r="Z37" s="23"/>
      <c r="AA37" s="17"/>
      <c r="AB37" s="17"/>
      <c r="AC37" s="17"/>
      <c r="AD37" s="17"/>
      <c r="AE37" s="17"/>
      <c r="AF37" s="17"/>
      <c r="AG37" s="629">
        <v>6898.4975398918277</v>
      </c>
      <c r="AH37" s="630">
        <f t="shared" ref="AH37:AK37" si="8">AG37*1.05</f>
        <v>7243.4224168864193</v>
      </c>
      <c r="AI37" s="630">
        <f t="shared" si="8"/>
        <v>7605.5935377307405</v>
      </c>
      <c r="AJ37" s="630">
        <f t="shared" si="8"/>
        <v>7985.8732146172779</v>
      </c>
      <c r="AK37" s="630">
        <f t="shared" si="8"/>
        <v>8385.1668753481426</v>
      </c>
      <c r="AL37" s="438"/>
      <c r="AM37" s="26" t="s">
        <v>390</v>
      </c>
      <c r="AN37" s="26" t="s">
        <v>390</v>
      </c>
      <c r="AO37" s="26" t="s">
        <v>390</v>
      </c>
      <c r="AP37" s="26" t="s">
        <v>390</v>
      </c>
      <c r="AQ37" s="26" t="s">
        <v>390</v>
      </c>
      <c r="AR37" s="26" t="s">
        <v>390</v>
      </c>
      <c r="AS37" s="26" t="s">
        <v>390</v>
      </c>
      <c r="AT37" s="27"/>
      <c r="AU37" s="27"/>
      <c r="AV37" s="27"/>
      <c r="AW37" s="485"/>
      <c r="AX37" s="625">
        <v>36722</v>
      </c>
      <c r="AY37" s="627">
        <v>26.4</v>
      </c>
      <c r="AZ37" s="32"/>
      <c r="BA37" s="32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34"/>
      <c r="BM37" s="34"/>
      <c r="BN37" s="34"/>
      <c r="BO37" s="34"/>
      <c r="BP37" s="34"/>
      <c r="BQ37" s="17"/>
      <c r="BR37" s="17"/>
      <c r="BS37" s="17"/>
      <c r="BT37" s="17"/>
      <c r="BU37" s="17"/>
      <c r="BV37" s="17"/>
      <c r="BW37" s="17"/>
      <c r="BX37" s="17"/>
    </row>
    <row r="38" spans="1:76">
      <c r="A38" s="386">
        <f>'EGAT Data'!B49</f>
        <v>45</v>
      </c>
      <c r="B38" s="445" t="str">
        <f>'EGAT Data'!C49</f>
        <v>โรงไฟฟ้ากังหันก๊าซลานกระบือ หน่วยที่ 11</v>
      </c>
      <c r="C38" s="386" t="str">
        <f>'EGAT Data'!D49</f>
        <v>LKB-G11</v>
      </c>
      <c r="D38" s="386" t="str">
        <f>'EGAT Data'!L49</f>
        <v>N/A</v>
      </c>
      <c r="E38" s="386" t="str">
        <f>'EGAT Data'!M49</f>
        <v>-</v>
      </c>
      <c r="F38" s="386">
        <v>117</v>
      </c>
      <c r="G38" s="386"/>
      <c r="H38" s="386">
        <f t="shared" si="2"/>
        <v>117</v>
      </c>
      <c r="I38" s="386">
        <v>0</v>
      </c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483"/>
      <c r="V38" s="433"/>
      <c r="W38" s="433"/>
      <c r="X38" s="433"/>
      <c r="Y38" s="23"/>
      <c r="Z38" s="23"/>
      <c r="AA38" s="17"/>
      <c r="AB38" s="17"/>
      <c r="AC38" s="17"/>
      <c r="AD38" s="17"/>
      <c r="AE38" s="17"/>
      <c r="AF38" s="17"/>
      <c r="AG38" s="629">
        <v>6920.3810886944948</v>
      </c>
      <c r="AH38" s="630">
        <f t="shared" ref="AH38:AK38" si="9">AG38*1.05</f>
        <v>7266.4001431292199</v>
      </c>
      <c r="AI38" s="630">
        <f t="shared" si="9"/>
        <v>7629.7201502856815</v>
      </c>
      <c r="AJ38" s="630">
        <f t="shared" si="9"/>
        <v>8011.2061577999657</v>
      </c>
      <c r="AK38" s="630">
        <f t="shared" si="9"/>
        <v>8411.7664656899651</v>
      </c>
      <c r="AL38" s="438"/>
      <c r="AM38" s="26" t="s">
        <v>390</v>
      </c>
      <c r="AN38" s="26" t="s">
        <v>390</v>
      </c>
      <c r="AO38" s="26" t="s">
        <v>390</v>
      </c>
      <c r="AP38" s="26" t="s">
        <v>390</v>
      </c>
      <c r="AQ38" s="26" t="s">
        <v>390</v>
      </c>
      <c r="AR38" s="26" t="s">
        <v>390</v>
      </c>
      <c r="AS38" s="26" t="s">
        <v>390</v>
      </c>
      <c r="AT38" s="27"/>
      <c r="AU38" s="27"/>
      <c r="AV38" s="27"/>
      <c r="AW38" s="485"/>
      <c r="AX38" s="625">
        <v>36722</v>
      </c>
      <c r="AY38" s="627">
        <v>26.4</v>
      </c>
      <c r="AZ38" s="32"/>
      <c r="BA38" s="32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34"/>
      <c r="BM38" s="34"/>
      <c r="BN38" s="34"/>
      <c r="BO38" s="34"/>
      <c r="BP38" s="34"/>
      <c r="BQ38" s="17"/>
      <c r="BR38" s="17"/>
      <c r="BS38" s="17"/>
      <c r="BT38" s="17"/>
      <c r="BU38" s="17"/>
      <c r="BV38" s="17"/>
      <c r="BW38" s="17"/>
      <c r="BX38" s="17"/>
    </row>
    <row r="39" spans="1:76">
      <c r="A39" s="386"/>
      <c r="B39" s="445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95"/>
      <c r="W39" s="395"/>
      <c r="X39" s="395"/>
      <c r="Y39" s="23"/>
      <c r="Z39" s="23"/>
      <c r="AA39" s="17"/>
      <c r="AB39" s="17"/>
      <c r="AC39" s="17"/>
      <c r="AD39" s="17"/>
      <c r="AE39" s="17"/>
      <c r="AF39" s="17"/>
      <c r="AG39" s="435"/>
      <c r="AH39" s="17"/>
      <c r="AI39" s="17"/>
      <c r="AJ39" s="17"/>
      <c r="AK39" s="17"/>
      <c r="AL39" s="438"/>
      <c r="AM39" s="26"/>
      <c r="AN39" s="26"/>
      <c r="AO39" s="27"/>
      <c r="AP39" s="26"/>
      <c r="AQ39" s="27"/>
      <c r="AR39" s="27"/>
      <c r="AS39" s="27"/>
      <c r="AT39" s="27"/>
      <c r="AU39" s="27"/>
      <c r="AV39" s="27"/>
      <c r="AW39" s="27"/>
      <c r="AX39" s="27"/>
      <c r="AY39" s="27"/>
      <c r="AZ39" s="32"/>
      <c r="BA39" s="32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34"/>
      <c r="BM39" s="34"/>
      <c r="BN39" s="34"/>
      <c r="BO39" s="34"/>
      <c r="BP39" s="34"/>
      <c r="BQ39" s="17"/>
      <c r="BR39" s="17"/>
      <c r="BS39" s="17"/>
      <c r="BT39" s="17"/>
      <c r="BU39" s="17"/>
      <c r="BV39" s="17"/>
      <c r="BW39" s="17"/>
      <c r="BX39" s="17"/>
    </row>
    <row r="41" spans="1:76">
      <c r="BA41" s="570"/>
      <c r="BB41" s="711"/>
      <c r="BC41" s="711"/>
      <c r="BD41" s="711"/>
      <c r="BE41" s="711"/>
      <c r="BF41" s="711"/>
      <c r="BG41" s="711"/>
      <c r="BH41" s="711"/>
      <c r="BI41" s="711"/>
      <c r="BJ41" s="711"/>
      <c r="BK41" s="711"/>
    </row>
    <row r="42" spans="1:76">
      <c r="BA42" s="570"/>
      <c r="BB42" s="711"/>
      <c r="BC42" s="711"/>
      <c r="BD42" s="711"/>
      <c r="BE42" s="711"/>
      <c r="BF42" s="711"/>
      <c r="BG42" s="711"/>
      <c r="BH42" s="711"/>
      <c r="BI42" s="711"/>
      <c r="BJ42" s="711"/>
      <c r="BK42" s="711"/>
    </row>
    <row r="43" spans="1:76">
      <c r="BA43" s="570"/>
      <c r="BB43" s="711"/>
      <c r="BC43" s="711"/>
      <c r="BD43" s="711"/>
      <c r="BE43" s="711"/>
      <c r="BF43" s="711"/>
      <c r="BG43" s="711"/>
      <c r="BH43" s="711"/>
      <c r="BI43" s="711"/>
      <c r="BJ43" s="711"/>
      <c r="BK43" s="711"/>
    </row>
    <row r="44" spans="1:76">
      <c r="BA44" s="570"/>
      <c r="BB44" s="711"/>
      <c r="BC44" s="711"/>
      <c r="BD44" s="711"/>
      <c r="BE44" s="711"/>
      <c r="BF44" s="711"/>
      <c r="BG44" s="711"/>
      <c r="BH44" s="711"/>
      <c r="BI44" s="711"/>
      <c r="BJ44" s="711"/>
      <c r="BK44" s="711"/>
    </row>
    <row r="45" spans="1:76">
      <c r="BA45" s="570"/>
      <c r="BB45" s="711"/>
      <c r="BC45" s="711"/>
      <c r="BD45" s="711"/>
      <c r="BE45" s="711"/>
      <c r="BF45" s="711"/>
      <c r="BG45" s="711"/>
      <c r="BH45" s="711"/>
      <c r="BI45" s="711"/>
      <c r="BJ45" s="711"/>
      <c r="BK45" s="711"/>
    </row>
  </sheetData>
  <mergeCells count="38">
    <mergeCell ref="BA1:BA3"/>
    <mergeCell ref="AU2:AU3"/>
    <mergeCell ref="AV2:AV3"/>
    <mergeCell ref="AW2:AW3"/>
    <mergeCell ref="AX2:AX3"/>
    <mergeCell ref="AY2:AY3"/>
    <mergeCell ref="BQ1:BT1"/>
    <mergeCell ref="BU1:BX1"/>
    <mergeCell ref="F2:F3"/>
    <mergeCell ref="G2:G3"/>
    <mergeCell ref="K2:K3"/>
    <mergeCell ref="L2:M2"/>
    <mergeCell ref="N2:O2"/>
    <mergeCell ref="AT2:AT3"/>
    <mergeCell ref="BL1:BL3"/>
    <mergeCell ref="BM1:BM3"/>
    <mergeCell ref="BN1:BN3"/>
    <mergeCell ref="BO1:BO3"/>
    <mergeCell ref="BP1:BP3"/>
    <mergeCell ref="AM1:AS1"/>
    <mergeCell ref="AT1:AY1"/>
    <mergeCell ref="AZ1:AZ3"/>
    <mergeCell ref="BB1:BK1"/>
    <mergeCell ref="E1:E3"/>
    <mergeCell ref="D1:D3"/>
    <mergeCell ref="C1:C3"/>
    <mergeCell ref="AO2:AQ2"/>
    <mergeCell ref="AR2:AS2"/>
    <mergeCell ref="U2:U3"/>
    <mergeCell ref="P1:U1"/>
    <mergeCell ref="Y1:Z1"/>
    <mergeCell ref="AA1:AF1"/>
    <mergeCell ref="AG1:AL1"/>
    <mergeCell ref="F1:G1"/>
    <mergeCell ref="H1:H3"/>
    <mergeCell ref="I1:I3"/>
    <mergeCell ref="J1:J3"/>
    <mergeCell ref="K1:O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6A34-0A17-46BE-9638-65F345B98449}">
  <dimension ref="A1:CQ81"/>
  <sheetViews>
    <sheetView topLeftCell="V1" zoomScale="70" zoomScaleNormal="70" workbookViewId="0">
      <pane ySplit="4" topLeftCell="A54" activePane="bottomLeft" state="frozen"/>
      <selection activeCell="AD1" sqref="AD1"/>
      <selection pane="bottomLeft" activeCell="Y2" sqref="Y1:AH1048576"/>
    </sheetView>
  </sheetViews>
  <sheetFormatPr baseColWidth="10" defaultColWidth="8.83203125" defaultRowHeight="15"/>
  <cols>
    <col min="1" max="1" width="10.1640625" style="387" customWidth="1"/>
    <col min="2" max="2" width="44.83203125" style="446" customWidth="1"/>
    <col min="3" max="8" width="14.6640625" style="387" customWidth="1"/>
    <col min="9" max="13" width="8.5" style="387" customWidth="1"/>
    <col min="14" max="14" width="22.83203125" style="387" customWidth="1"/>
    <col min="15" max="15" width="10" style="387" customWidth="1"/>
    <col min="16" max="16" width="12" style="387" customWidth="1"/>
    <col min="17" max="17" width="8.6640625" style="387"/>
    <col min="18" max="18" width="18.33203125" style="387" customWidth="1"/>
    <col min="19" max="22" width="14.6640625" style="387" customWidth="1"/>
    <col min="23" max="23" width="29" style="478" customWidth="1"/>
    <col min="24" max="24" width="8.6640625" style="478"/>
    <col min="25" max="34" width="7.5" style="21" bestFit="1" customWidth="1"/>
    <col min="35" max="35" width="16.5" style="35" customWidth="1"/>
    <col min="36" max="36" width="24.5" style="35" customWidth="1"/>
    <col min="37" max="37" width="14.5" style="35" customWidth="1"/>
    <col min="38" max="38" width="13.83203125" style="35" customWidth="1"/>
    <col min="39" max="39" width="24.33203125" style="35" customWidth="1"/>
    <col min="40" max="43" width="10.5" style="425" customWidth="1"/>
    <col min="44" max="95" width="8.6640625" style="35"/>
  </cols>
  <sheetData>
    <row r="1" spans="1:95" s="8" customFormat="1" ht="14.5" customHeight="1">
      <c r="A1" s="737" t="s">
        <v>0</v>
      </c>
      <c r="B1" s="737" t="s">
        <v>1</v>
      </c>
      <c r="C1" s="737" t="s">
        <v>2</v>
      </c>
      <c r="D1" s="737" t="s">
        <v>166</v>
      </c>
      <c r="E1" s="737" t="s">
        <v>788</v>
      </c>
      <c r="F1" s="801" t="s">
        <v>89</v>
      </c>
      <c r="G1" s="801"/>
      <c r="H1" s="741" t="s">
        <v>58</v>
      </c>
      <c r="I1" s="759" t="s">
        <v>28</v>
      </c>
      <c r="J1" s="760"/>
      <c r="K1" s="760"/>
      <c r="L1" s="760"/>
      <c r="M1" s="761"/>
      <c r="N1" s="759" t="s">
        <v>8</v>
      </c>
      <c r="O1" s="760"/>
      <c r="P1" s="760"/>
      <c r="Q1" s="760"/>
      <c r="R1" s="760"/>
      <c r="S1" s="761"/>
      <c r="T1" s="788" t="s">
        <v>170</v>
      </c>
      <c r="U1" s="788" t="s">
        <v>171</v>
      </c>
      <c r="V1" s="788" t="s">
        <v>172</v>
      </c>
      <c r="W1" s="803" t="s">
        <v>13</v>
      </c>
      <c r="X1" s="804"/>
      <c r="Y1" s="762" t="s">
        <v>70</v>
      </c>
      <c r="Z1" s="763"/>
      <c r="AA1" s="763"/>
      <c r="AB1" s="763"/>
      <c r="AC1" s="763"/>
      <c r="AD1" s="763"/>
      <c r="AE1" s="763"/>
      <c r="AF1" s="763"/>
      <c r="AG1" s="763"/>
      <c r="AH1" s="764"/>
      <c r="AI1" s="746" t="s">
        <v>69</v>
      </c>
      <c r="AJ1" s="746" t="s">
        <v>68</v>
      </c>
      <c r="AK1" s="746" t="s">
        <v>48</v>
      </c>
      <c r="AL1" s="746" t="s">
        <v>36</v>
      </c>
      <c r="AM1" s="746" t="s">
        <v>37</v>
      </c>
      <c r="AN1" s="765" t="s">
        <v>53</v>
      </c>
      <c r="AO1" s="765"/>
      <c r="AP1" s="765"/>
      <c r="AQ1" s="769"/>
      <c r="AR1" s="802" t="s">
        <v>90</v>
      </c>
      <c r="AS1" s="802"/>
      <c r="AT1" s="802"/>
      <c r="AU1" s="802"/>
      <c r="AV1" s="802"/>
      <c r="AW1" s="802"/>
      <c r="AX1" s="802"/>
      <c r="AY1" s="802"/>
      <c r="AZ1" s="802"/>
      <c r="BA1" s="802"/>
      <c r="BB1" s="802"/>
      <c r="BC1" s="802"/>
      <c r="BD1" s="802"/>
      <c r="BE1" s="802"/>
      <c r="BF1" s="802"/>
      <c r="BG1" s="802"/>
      <c r="BH1" s="802"/>
      <c r="BI1" s="802"/>
      <c r="BJ1" s="802"/>
      <c r="BK1" s="802"/>
      <c r="BL1" s="802"/>
      <c r="BM1" s="802"/>
      <c r="BN1" s="802"/>
      <c r="BO1" s="802"/>
      <c r="BP1" s="802"/>
      <c r="BQ1" s="802"/>
      <c r="BR1" s="802"/>
      <c r="BS1" s="802"/>
      <c r="BT1" s="802"/>
      <c r="BU1" s="802"/>
      <c r="BV1" s="802"/>
      <c r="BW1" s="802"/>
      <c r="BX1" s="802"/>
      <c r="BY1" s="802"/>
      <c r="BZ1" s="802"/>
      <c r="CA1" s="802"/>
      <c r="CB1" s="802"/>
      <c r="CC1" s="802"/>
      <c r="CD1" s="802"/>
      <c r="CE1" s="802"/>
      <c r="CF1" s="802"/>
      <c r="CG1" s="802"/>
      <c r="CH1" s="802"/>
      <c r="CI1" s="802"/>
      <c r="CJ1" s="802"/>
      <c r="CK1" s="802"/>
      <c r="CL1" s="802"/>
      <c r="CM1" s="802"/>
      <c r="CN1" s="802"/>
      <c r="CO1" s="802"/>
      <c r="CP1" s="802"/>
      <c r="CQ1" s="802"/>
    </row>
    <row r="2" spans="1:95" s="8" customFormat="1">
      <c r="A2" s="738"/>
      <c r="B2" s="738"/>
      <c r="C2" s="738"/>
      <c r="D2" s="738"/>
      <c r="E2" s="738"/>
      <c r="F2" s="801" t="s">
        <v>87</v>
      </c>
      <c r="G2" s="801" t="s">
        <v>88</v>
      </c>
      <c r="H2" s="742"/>
      <c r="I2" s="737" t="s">
        <v>3</v>
      </c>
      <c r="J2" s="759" t="s">
        <v>4</v>
      </c>
      <c r="K2" s="761"/>
      <c r="L2" s="759" t="s">
        <v>5</v>
      </c>
      <c r="M2" s="761"/>
      <c r="N2" s="427">
        <v>1</v>
      </c>
      <c r="O2" s="428">
        <v>2</v>
      </c>
      <c r="P2" s="428">
        <v>3</v>
      </c>
      <c r="Q2" s="428">
        <v>4</v>
      </c>
      <c r="R2" s="428">
        <v>5</v>
      </c>
      <c r="S2" s="805" t="s">
        <v>390</v>
      </c>
      <c r="T2" s="789"/>
      <c r="U2" s="789"/>
      <c r="V2" s="789"/>
      <c r="W2" s="799" t="s">
        <v>10</v>
      </c>
      <c r="X2" s="799" t="s">
        <v>11</v>
      </c>
      <c r="Y2" s="599">
        <v>2019</v>
      </c>
      <c r="Z2" s="599">
        <v>2020</v>
      </c>
      <c r="AA2" s="599">
        <v>2021</v>
      </c>
      <c r="AB2" s="599">
        <v>2022</v>
      </c>
      <c r="AC2" s="599">
        <v>2023</v>
      </c>
      <c r="AD2" s="599">
        <v>2024</v>
      </c>
      <c r="AE2" s="599">
        <v>2025</v>
      </c>
      <c r="AF2" s="599">
        <v>2026</v>
      </c>
      <c r="AG2" s="599">
        <v>2027</v>
      </c>
      <c r="AH2" s="599">
        <v>2028</v>
      </c>
      <c r="AI2" s="747"/>
      <c r="AJ2" s="747"/>
      <c r="AK2" s="747"/>
      <c r="AL2" s="747"/>
      <c r="AM2" s="747"/>
      <c r="AN2" s="765" t="s">
        <v>54</v>
      </c>
      <c r="AO2" s="765"/>
      <c r="AP2" s="765" t="s">
        <v>57</v>
      </c>
      <c r="AQ2" s="769"/>
      <c r="AR2" s="43" t="s">
        <v>91</v>
      </c>
      <c r="AS2" s="43" t="s">
        <v>92</v>
      </c>
      <c r="AT2" s="43" t="s">
        <v>93</v>
      </c>
      <c r="AU2" s="43" t="s">
        <v>94</v>
      </c>
      <c r="AV2" s="43" t="s">
        <v>95</v>
      </c>
      <c r="AW2" s="43" t="s">
        <v>96</v>
      </c>
      <c r="AX2" s="43" t="s">
        <v>97</v>
      </c>
      <c r="AY2" s="43" t="s">
        <v>98</v>
      </c>
      <c r="AZ2" s="43" t="s">
        <v>99</v>
      </c>
      <c r="BA2" s="43" t="s">
        <v>100</v>
      </c>
      <c r="BB2" s="43" t="s">
        <v>101</v>
      </c>
      <c r="BC2" s="43" t="s">
        <v>102</v>
      </c>
      <c r="BD2" s="43" t="s">
        <v>103</v>
      </c>
      <c r="BE2" s="43" t="s">
        <v>104</v>
      </c>
      <c r="BF2" s="43" t="s">
        <v>105</v>
      </c>
      <c r="BG2" s="43" t="s">
        <v>106</v>
      </c>
      <c r="BH2" s="43" t="s">
        <v>107</v>
      </c>
      <c r="BI2" s="43" t="s">
        <v>108</v>
      </c>
      <c r="BJ2" s="43" t="s">
        <v>109</v>
      </c>
      <c r="BK2" s="43" t="s">
        <v>110</v>
      </c>
      <c r="BL2" s="43" t="s">
        <v>111</v>
      </c>
      <c r="BM2" s="43" t="s">
        <v>112</v>
      </c>
      <c r="BN2" s="43" t="s">
        <v>113</v>
      </c>
      <c r="BO2" s="43" t="s">
        <v>114</v>
      </c>
      <c r="BP2" s="43" t="s">
        <v>115</v>
      </c>
      <c r="BQ2" s="43" t="s">
        <v>116</v>
      </c>
      <c r="BR2" s="43" t="s">
        <v>117</v>
      </c>
      <c r="BS2" s="43" t="s">
        <v>118</v>
      </c>
      <c r="BT2" s="43" t="s">
        <v>119</v>
      </c>
      <c r="BU2" s="43" t="s">
        <v>120</v>
      </c>
      <c r="BV2" s="43" t="s">
        <v>121</v>
      </c>
      <c r="BW2" s="43" t="s">
        <v>122</v>
      </c>
      <c r="BX2" s="43" t="s">
        <v>123</v>
      </c>
      <c r="BY2" s="43" t="s">
        <v>124</v>
      </c>
      <c r="BZ2" s="43" t="s">
        <v>125</v>
      </c>
      <c r="CA2" s="43" t="s">
        <v>126</v>
      </c>
      <c r="CB2" s="43" t="s">
        <v>127</v>
      </c>
      <c r="CC2" s="43" t="s">
        <v>128</v>
      </c>
      <c r="CD2" s="43" t="s">
        <v>129</v>
      </c>
      <c r="CE2" s="43" t="s">
        <v>130</v>
      </c>
      <c r="CF2" s="43" t="s">
        <v>131</v>
      </c>
      <c r="CG2" s="43" t="s">
        <v>132</v>
      </c>
      <c r="CH2" s="43" t="s">
        <v>133</v>
      </c>
      <c r="CI2" s="43" t="s">
        <v>134</v>
      </c>
      <c r="CJ2" s="43" t="s">
        <v>135</v>
      </c>
      <c r="CK2" s="43" t="s">
        <v>136</v>
      </c>
      <c r="CL2" s="43" t="s">
        <v>137</v>
      </c>
      <c r="CM2" s="43" t="s">
        <v>138</v>
      </c>
      <c r="CN2" s="43" t="s">
        <v>139</v>
      </c>
      <c r="CO2" s="43" t="s">
        <v>140</v>
      </c>
      <c r="CP2" s="43" t="s">
        <v>141</v>
      </c>
      <c r="CQ2" s="43" t="s">
        <v>142</v>
      </c>
    </row>
    <row r="3" spans="1:95" s="8" customFormat="1" ht="16">
      <c r="A3" s="739"/>
      <c r="B3" s="739"/>
      <c r="C3" s="739"/>
      <c r="D3" s="739"/>
      <c r="E3" s="739"/>
      <c r="F3" s="801"/>
      <c r="G3" s="801"/>
      <c r="H3" s="743"/>
      <c r="I3" s="739"/>
      <c r="J3" s="429" t="s">
        <v>6</v>
      </c>
      <c r="K3" s="429" t="s">
        <v>7</v>
      </c>
      <c r="L3" s="429" t="s">
        <v>6</v>
      </c>
      <c r="M3" s="429" t="s">
        <v>7</v>
      </c>
      <c r="N3" s="430" t="s">
        <v>9</v>
      </c>
      <c r="O3" s="431"/>
      <c r="P3" s="431" t="s">
        <v>29</v>
      </c>
      <c r="Q3" s="431"/>
      <c r="R3" s="431" t="s">
        <v>786</v>
      </c>
      <c r="S3" s="806"/>
      <c r="T3" s="790"/>
      <c r="U3" s="790"/>
      <c r="V3" s="790"/>
      <c r="W3" s="800"/>
      <c r="X3" s="800"/>
      <c r="Y3" s="600" t="s">
        <v>73</v>
      </c>
      <c r="Z3" s="600" t="s">
        <v>73</v>
      </c>
      <c r="AA3" s="600" t="s">
        <v>73</v>
      </c>
      <c r="AB3" s="600" t="s">
        <v>73</v>
      </c>
      <c r="AC3" s="600" t="s">
        <v>73</v>
      </c>
      <c r="AD3" s="600" t="s">
        <v>73</v>
      </c>
      <c r="AE3" s="600" t="s">
        <v>73</v>
      </c>
      <c r="AF3" s="600" t="s">
        <v>73</v>
      </c>
      <c r="AG3" s="600" t="s">
        <v>73</v>
      </c>
      <c r="AH3" s="600" t="s">
        <v>73</v>
      </c>
      <c r="AI3" s="748"/>
      <c r="AJ3" s="748"/>
      <c r="AK3" s="748"/>
      <c r="AL3" s="748"/>
      <c r="AM3" s="748"/>
      <c r="AN3" s="42" t="s">
        <v>55</v>
      </c>
      <c r="AO3" s="42" t="s">
        <v>56</v>
      </c>
      <c r="AP3" s="42" t="s">
        <v>55</v>
      </c>
      <c r="AQ3" s="41" t="s">
        <v>56</v>
      </c>
      <c r="AR3" s="43" t="s">
        <v>143</v>
      </c>
      <c r="AS3" s="43" t="s">
        <v>143</v>
      </c>
      <c r="AT3" s="43" t="s">
        <v>143</v>
      </c>
      <c r="AU3" s="43" t="s">
        <v>143</v>
      </c>
      <c r="AV3" s="43" t="s">
        <v>143</v>
      </c>
      <c r="AW3" s="43" t="s">
        <v>143</v>
      </c>
      <c r="AX3" s="43" t="s">
        <v>143</v>
      </c>
      <c r="AY3" s="43" t="s">
        <v>143</v>
      </c>
      <c r="AZ3" s="43" t="s">
        <v>143</v>
      </c>
      <c r="BA3" s="43" t="s">
        <v>143</v>
      </c>
      <c r="BB3" s="43" t="s">
        <v>143</v>
      </c>
      <c r="BC3" s="43" t="s">
        <v>143</v>
      </c>
      <c r="BD3" s="43" t="s">
        <v>143</v>
      </c>
      <c r="BE3" s="43" t="s">
        <v>143</v>
      </c>
      <c r="BF3" s="43" t="s">
        <v>143</v>
      </c>
      <c r="BG3" s="43" t="s">
        <v>143</v>
      </c>
      <c r="BH3" s="43" t="s">
        <v>143</v>
      </c>
      <c r="BI3" s="43" t="s">
        <v>143</v>
      </c>
      <c r="BJ3" s="43" t="s">
        <v>143</v>
      </c>
      <c r="BK3" s="43" t="s">
        <v>143</v>
      </c>
      <c r="BL3" s="43" t="s">
        <v>143</v>
      </c>
      <c r="BM3" s="43" t="s">
        <v>143</v>
      </c>
      <c r="BN3" s="43" t="s">
        <v>143</v>
      </c>
      <c r="BO3" s="43" t="s">
        <v>143</v>
      </c>
      <c r="BP3" s="43" t="s">
        <v>143</v>
      </c>
      <c r="BQ3" s="43" t="s">
        <v>143</v>
      </c>
      <c r="BR3" s="43" t="s">
        <v>143</v>
      </c>
      <c r="BS3" s="43" t="s">
        <v>143</v>
      </c>
      <c r="BT3" s="43" t="s">
        <v>143</v>
      </c>
      <c r="BU3" s="43" t="s">
        <v>143</v>
      </c>
      <c r="BV3" s="43" t="s">
        <v>143</v>
      </c>
      <c r="BW3" s="43" t="s">
        <v>143</v>
      </c>
      <c r="BX3" s="43" t="s">
        <v>143</v>
      </c>
      <c r="BY3" s="43" t="s">
        <v>143</v>
      </c>
      <c r="BZ3" s="43" t="s">
        <v>143</v>
      </c>
      <c r="CA3" s="43" t="s">
        <v>143</v>
      </c>
      <c r="CB3" s="43" t="s">
        <v>143</v>
      </c>
      <c r="CC3" s="43" t="s">
        <v>143</v>
      </c>
      <c r="CD3" s="43" t="s">
        <v>143</v>
      </c>
      <c r="CE3" s="43" t="s">
        <v>143</v>
      </c>
      <c r="CF3" s="43" t="s">
        <v>143</v>
      </c>
      <c r="CG3" s="43" t="s">
        <v>143</v>
      </c>
      <c r="CH3" s="43" t="s">
        <v>143</v>
      </c>
      <c r="CI3" s="43" t="s">
        <v>143</v>
      </c>
      <c r="CJ3" s="43" t="s">
        <v>143</v>
      </c>
      <c r="CK3" s="43" t="s">
        <v>143</v>
      </c>
      <c r="CL3" s="43" t="s">
        <v>143</v>
      </c>
      <c r="CM3" s="43" t="s">
        <v>143</v>
      </c>
      <c r="CN3" s="43" t="s">
        <v>143</v>
      </c>
      <c r="CO3" s="43" t="s">
        <v>143</v>
      </c>
      <c r="CP3" s="43" t="s">
        <v>143</v>
      </c>
      <c r="CQ3" s="43" t="s">
        <v>143</v>
      </c>
    </row>
    <row r="4" spans="1:95">
      <c r="A4" s="734" t="s">
        <v>38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5"/>
      <c r="Y4" s="735"/>
      <c r="Z4" s="735"/>
      <c r="AA4" s="735"/>
      <c r="AB4" s="735"/>
      <c r="AC4" s="735"/>
      <c r="AD4" s="735"/>
      <c r="AE4" s="735"/>
      <c r="AF4" s="735"/>
      <c r="AG4" s="735"/>
      <c r="AH4" s="735"/>
      <c r="AI4" s="735"/>
      <c r="AJ4" s="735"/>
      <c r="AK4" s="735"/>
      <c r="AL4" s="735"/>
      <c r="AM4" s="735"/>
      <c r="AN4" s="735"/>
      <c r="AO4" s="735"/>
      <c r="AP4" s="735"/>
      <c r="AQ4" s="735"/>
      <c r="AR4" s="735"/>
      <c r="AS4" s="735"/>
      <c r="AT4" s="735"/>
      <c r="AU4" s="735"/>
      <c r="AV4" s="735"/>
      <c r="AW4" s="735"/>
      <c r="AX4" s="735"/>
      <c r="AY4" s="735"/>
      <c r="AZ4" s="735"/>
      <c r="BA4" s="735"/>
      <c r="BB4" s="735"/>
      <c r="BC4" s="735"/>
      <c r="BD4" s="735"/>
      <c r="BE4" s="735"/>
      <c r="BF4" s="735"/>
      <c r="BG4" s="735"/>
      <c r="BH4" s="735"/>
      <c r="BI4" s="735"/>
      <c r="BJ4" s="735"/>
      <c r="BK4" s="735"/>
      <c r="BL4" s="735"/>
      <c r="BM4" s="735"/>
      <c r="BN4" s="735"/>
      <c r="BO4" s="735"/>
      <c r="BP4" s="735"/>
      <c r="BQ4" s="735"/>
      <c r="BR4" s="735"/>
      <c r="BS4" s="735"/>
      <c r="BT4" s="735"/>
      <c r="BU4" s="735"/>
      <c r="BV4" s="735"/>
      <c r="BW4" s="735"/>
      <c r="BX4" s="735"/>
      <c r="BY4" s="735"/>
      <c r="BZ4" s="735"/>
      <c r="CA4" s="735"/>
      <c r="CB4" s="735"/>
      <c r="CC4" s="735"/>
      <c r="CD4" s="735"/>
      <c r="CE4" s="735"/>
      <c r="CF4" s="735"/>
      <c r="CG4" s="735"/>
      <c r="CH4" s="735"/>
      <c r="CI4" s="735"/>
      <c r="CJ4" s="735"/>
      <c r="CK4" s="735"/>
      <c r="CL4" s="735"/>
      <c r="CM4" s="735"/>
      <c r="CN4" s="735"/>
      <c r="CO4" s="735"/>
      <c r="CP4" s="735"/>
      <c r="CQ4" s="736"/>
    </row>
    <row r="5" spans="1:95">
      <c r="A5" s="386"/>
      <c r="B5" s="445"/>
      <c r="C5" s="386"/>
      <c r="D5" s="386"/>
      <c r="E5" s="386"/>
      <c r="F5" s="386"/>
      <c r="G5" s="386"/>
      <c r="H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477"/>
      <c r="X5" s="477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34"/>
      <c r="AJ5" s="34"/>
      <c r="AK5" s="34"/>
      <c r="AL5" s="34"/>
      <c r="AM5" s="34"/>
      <c r="AN5" s="424"/>
      <c r="AO5" s="424"/>
      <c r="AP5" s="424"/>
      <c r="AQ5" s="480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</row>
    <row r="6" spans="1:95">
      <c r="A6" s="386"/>
      <c r="B6" s="445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477"/>
      <c r="X6" s="477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34"/>
      <c r="AJ6" s="34"/>
      <c r="AK6" s="34"/>
      <c r="AL6" s="34"/>
      <c r="AM6" s="34"/>
      <c r="AN6" s="424"/>
      <c r="AO6" s="424"/>
      <c r="AP6" s="424"/>
      <c r="AQ6" s="480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</row>
    <row r="7" spans="1:95">
      <c r="A7" s="734" t="s">
        <v>39</v>
      </c>
      <c r="B7" s="735"/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5"/>
      <c r="P7" s="735"/>
      <c r="Q7" s="735"/>
      <c r="R7" s="735"/>
      <c r="S7" s="735"/>
      <c r="T7" s="735"/>
      <c r="U7" s="735"/>
      <c r="V7" s="735"/>
      <c r="W7" s="735"/>
      <c r="X7" s="735"/>
      <c r="Y7" s="735"/>
      <c r="Z7" s="735"/>
      <c r="AA7" s="735"/>
      <c r="AB7" s="735"/>
      <c r="AC7" s="735"/>
      <c r="AD7" s="735"/>
      <c r="AE7" s="735"/>
      <c r="AF7" s="735"/>
      <c r="AG7" s="735"/>
      <c r="AH7" s="735"/>
      <c r="AI7" s="735"/>
      <c r="AJ7" s="735"/>
      <c r="AK7" s="735"/>
      <c r="AL7" s="735"/>
      <c r="AM7" s="735"/>
      <c r="AN7" s="735"/>
      <c r="AO7" s="735"/>
      <c r="AP7" s="735"/>
      <c r="AQ7" s="735"/>
      <c r="AR7" s="735"/>
      <c r="AS7" s="735"/>
      <c r="AT7" s="735"/>
      <c r="AU7" s="735"/>
      <c r="AV7" s="735"/>
      <c r="AW7" s="735"/>
      <c r="AX7" s="735"/>
      <c r="AY7" s="735"/>
      <c r="AZ7" s="735"/>
      <c r="BA7" s="735"/>
      <c r="BB7" s="735"/>
      <c r="BC7" s="735"/>
      <c r="BD7" s="735"/>
      <c r="BE7" s="735"/>
      <c r="BF7" s="735"/>
      <c r="BG7" s="735"/>
      <c r="BH7" s="735"/>
      <c r="BI7" s="735"/>
      <c r="BJ7" s="735"/>
      <c r="BK7" s="735"/>
      <c r="BL7" s="735"/>
      <c r="BM7" s="735"/>
      <c r="BN7" s="735"/>
      <c r="BO7" s="735"/>
      <c r="BP7" s="735"/>
      <c r="BQ7" s="735"/>
      <c r="BR7" s="735"/>
      <c r="BS7" s="735"/>
      <c r="BT7" s="735"/>
      <c r="BU7" s="735"/>
      <c r="BV7" s="735"/>
      <c r="BW7" s="735"/>
      <c r="BX7" s="735"/>
      <c r="BY7" s="735"/>
      <c r="BZ7" s="735"/>
      <c r="CA7" s="735"/>
      <c r="CB7" s="735"/>
      <c r="CC7" s="735"/>
      <c r="CD7" s="735"/>
      <c r="CE7" s="735"/>
      <c r="CF7" s="735"/>
      <c r="CG7" s="735"/>
      <c r="CH7" s="735"/>
      <c r="CI7" s="735"/>
      <c r="CJ7" s="735"/>
      <c r="CK7" s="735"/>
      <c r="CL7" s="735"/>
      <c r="CM7" s="735"/>
      <c r="CN7" s="735"/>
      <c r="CO7" s="735"/>
      <c r="CP7" s="735"/>
      <c r="CQ7" s="736"/>
    </row>
    <row r="8" spans="1:95">
      <c r="A8" s="386">
        <f>'EGAT Data'!B96</f>
        <v>92</v>
      </c>
      <c r="B8" s="445" t="str">
        <f>'EGAT Data'!C96</f>
        <v xml:space="preserve">โรงไฟฟ้าพลังน้ำเขื่อนเจ้าพระยา หน่วยที่ 1 </v>
      </c>
      <c r="C8" s="386" t="str">
        <f>'EGAT Data'!D96</f>
        <v>CPD-H1</v>
      </c>
      <c r="D8" s="386" t="str">
        <f>'EGAT Data'!L96</f>
        <v>1 เม.ย. 2555</v>
      </c>
      <c r="E8" s="386" t="str">
        <f>'EGAT Data'!M96</f>
        <v>-</v>
      </c>
      <c r="F8" s="386">
        <f>'EGAT Data'!H96</f>
        <v>6</v>
      </c>
      <c r="G8" s="386"/>
      <c r="H8" s="386">
        <f>F8+G8</f>
        <v>6</v>
      </c>
      <c r="I8" s="386"/>
      <c r="J8" s="386"/>
      <c r="K8" s="386"/>
      <c r="L8" s="386"/>
      <c r="M8" s="386"/>
      <c r="N8" s="386"/>
      <c r="O8" s="386"/>
      <c r="P8" s="433"/>
      <c r="Q8" s="386"/>
      <c r="R8" s="386"/>
      <c r="S8" s="386"/>
      <c r="T8" s="432">
        <f>'EGAT Data'!Z96</f>
        <v>83.601245247818298</v>
      </c>
      <c r="U8" s="432">
        <f>'EGAT Data'!AG96</f>
        <v>0</v>
      </c>
      <c r="V8" s="432">
        <f>'EGAT Data'!AN96</f>
        <v>16.398755312689747</v>
      </c>
      <c r="W8" s="477"/>
      <c r="X8" s="477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34"/>
      <c r="AJ8" s="34"/>
      <c r="AK8" s="34"/>
      <c r="AL8" s="34"/>
      <c r="AM8" s="34"/>
      <c r="AN8" s="424"/>
      <c r="AO8" s="424"/>
      <c r="AP8" s="424"/>
      <c r="AQ8" s="480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</row>
    <row r="9" spans="1:95">
      <c r="A9" s="386">
        <f>'EGAT Data'!B97</f>
        <v>93</v>
      </c>
      <c r="B9" s="445" t="str">
        <f>'EGAT Data'!C97</f>
        <v xml:space="preserve">โรงไฟฟ้าพลังน้ำเขื่อนเจ้าพระยา หน่วยที่ 2 </v>
      </c>
      <c r="C9" s="386" t="str">
        <f>'EGAT Data'!D97</f>
        <v>CPD-H2</v>
      </c>
      <c r="D9" s="386" t="str">
        <f>'EGAT Data'!L97</f>
        <v>1 เม.ย. 2555</v>
      </c>
      <c r="E9" s="386" t="str">
        <f>'EGAT Data'!M97</f>
        <v>-</v>
      </c>
      <c r="F9" s="386">
        <f>'EGAT Data'!H97</f>
        <v>6</v>
      </c>
      <c r="G9" s="386"/>
      <c r="H9" s="386">
        <f>F9+G9</f>
        <v>6</v>
      </c>
      <c r="I9" s="386"/>
      <c r="J9" s="386"/>
      <c r="K9" s="386"/>
      <c r="L9" s="386"/>
      <c r="M9" s="386"/>
      <c r="N9" s="386"/>
      <c r="O9" s="386"/>
      <c r="P9" s="433"/>
      <c r="Q9" s="386"/>
      <c r="R9" s="386"/>
      <c r="S9" s="386"/>
      <c r="T9" s="432">
        <f>'EGAT Data'!Z97</f>
        <v>91.849575160848218</v>
      </c>
      <c r="U9" s="432">
        <f>'EGAT Data'!AG97</f>
        <v>0</v>
      </c>
      <c r="V9" s="432">
        <f>'EGAT Data'!AN97</f>
        <v>8.1504250151791098</v>
      </c>
      <c r="W9" s="477"/>
      <c r="X9" s="477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34"/>
      <c r="AJ9" s="34"/>
      <c r="AK9" s="34"/>
      <c r="AL9" s="34"/>
      <c r="AM9" s="34"/>
      <c r="AN9" s="424"/>
      <c r="AO9" s="424"/>
      <c r="AP9" s="424"/>
      <c r="AQ9" s="480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</row>
    <row r="10" spans="1:95" s="472" customFormat="1">
      <c r="A10" s="460">
        <f>'EGAT Data'!B112</f>
        <v>108</v>
      </c>
      <c r="B10" s="461" t="str">
        <f>'EGAT Data'!C112</f>
        <v>โรงไฟฟ้าพลังน้ำขนาดเล็กเขื่อนคลองช่องกล่ำ หน่วยที่ 1</v>
      </c>
      <c r="C10" s="460" t="str">
        <f>'EGAT Data'!D112</f>
        <v>CHK-H</v>
      </c>
      <c r="D10" s="460" t="str">
        <f>'EGAT Data'!L112</f>
        <v xml:space="preserve"> ส.ค. 2526</v>
      </c>
      <c r="E10" s="460" t="str">
        <f>'EGAT Data'!M112</f>
        <v>-</v>
      </c>
      <c r="F10" s="460">
        <f>'EGAT Data'!H112</f>
        <v>0.02</v>
      </c>
      <c r="G10" s="460"/>
      <c r="H10" s="460">
        <f t="shared" ref="H10:H11" si="0">F10+G10</f>
        <v>0.02</v>
      </c>
      <c r="I10" s="460"/>
      <c r="J10" s="460"/>
      <c r="K10" s="460"/>
      <c r="L10" s="460"/>
      <c r="M10" s="460"/>
      <c r="N10" s="460"/>
      <c r="O10" s="460"/>
      <c r="P10" s="460"/>
      <c r="Q10" s="460"/>
      <c r="R10" s="460"/>
      <c r="S10" s="484"/>
      <c r="T10" s="484"/>
      <c r="U10" s="484"/>
      <c r="V10" s="484"/>
      <c r="W10" s="487"/>
      <c r="X10" s="487"/>
      <c r="Y10" s="471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64"/>
      <c r="AO10" s="464"/>
      <c r="AP10" s="464"/>
      <c r="AQ10" s="488"/>
      <c r="AR10" s="471"/>
      <c r="AS10" s="471"/>
      <c r="AT10" s="471"/>
      <c r="AU10" s="471"/>
      <c r="AV10" s="471"/>
      <c r="AW10" s="471"/>
      <c r="AX10" s="471"/>
      <c r="AY10" s="471"/>
      <c r="AZ10" s="471"/>
      <c r="BA10" s="471"/>
      <c r="BB10" s="471"/>
      <c r="BC10" s="471"/>
      <c r="BD10" s="471"/>
      <c r="BE10" s="471"/>
      <c r="BF10" s="471"/>
      <c r="BG10" s="471"/>
      <c r="BH10" s="471"/>
      <c r="BI10" s="471"/>
      <c r="BJ10" s="471"/>
      <c r="BK10" s="471"/>
      <c r="BL10" s="471"/>
      <c r="BM10" s="471"/>
      <c r="BN10" s="471"/>
      <c r="BO10" s="471"/>
      <c r="BP10" s="471"/>
      <c r="BQ10" s="471"/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471"/>
      <c r="CE10" s="471"/>
      <c r="CF10" s="471"/>
      <c r="CG10" s="471"/>
      <c r="CH10" s="471"/>
      <c r="CI10" s="471"/>
      <c r="CJ10" s="471"/>
      <c r="CK10" s="471"/>
      <c r="CL10" s="471"/>
      <c r="CM10" s="471"/>
      <c r="CN10" s="471"/>
      <c r="CO10" s="471"/>
      <c r="CP10" s="471"/>
      <c r="CQ10" s="471"/>
    </row>
    <row r="11" spans="1:95" s="497" customFormat="1">
      <c r="A11" s="441">
        <f>'EGAT Data'!B113</f>
        <v>109</v>
      </c>
      <c r="B11" s="493" t="str">
        <f>'EGAT Data'!C113</f>
        <v>โรงไฟฟ้าพลังน้ำขนาดเล็กเขื่อนขุนด่านปราการชล</v>
      </c>
      <c r="C11" s="441" t="str">
        <f>'EGAT Data'!D113</f>
        <v>KDP-H1</v>
      </c>
      <c r="D11" s="441" t="str">
        <f>'EGAT Data'!L113</f>
        <v>1 เม.ย. 2558</v>
      </c>
      <c r="E11" s="460" t="str">
        <f>'EGAT Data'!M113</f>
        <v>-</v>
      </c>
      <c r="F11" s="441">
        <f>'EGAT Data'!H113</f>
        <v>10</v>
      </c>
      <c r="G11" s="441"/>
      <c r="H11" s="386">
        <f t="shared" si="0"/>
        <v>10</v>
      </c>
      <c r="I11" s="441"/>
      <c r="J11" s="441"/>
      <c r="K11" s="441"/>
      <c r="L11" s="441"/>
      <c r="M11" s="441"/>
      <c r="N11" s="441"/>
      <c r="O11" s="483"/>
      <c r="P11" s="441"/>
      <c r="Q11" s="441"/>
      <c r="R11" s="441"/>
      <c r="S11" s="441"/>
      <c r="T11" s="500">
        <f>'EGAT Data'!Z113</f>
        <v>80.802601307820808</v>
      </c>
      <c r="U11" s="500">
        <f>'EGAT Data'!AG113</f>
        <v>0</v>
      </c>
      <c r="V11" s="500">
        <f>'EGAT Data'!AN113</f>
        <v>0.36524741955069862</v>
      </c>
      <c r="W11" s="494"/>
      <c r="X11" s="494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496"/>
      <c r="AJ11" s="496"/>
      <c r="AK11" s="496"/>
      <c r="AL11" s="496"/>
      <c r="AM11" s="496"/>
      <c r="AN11" s="424"/>
      <c r="AO11" s="424"/>
      <c r="AP11" s="424"/>
      <c r="AQ11" s="480"/>
      <c r="AR11" s="496"/>
      <c r="AS11" s="496"/>
      <c r="AT11" s="496"/>
      <c r="AU11" s="496"/>
      <c r="AV11" s="496"/>
      <c r="AW11" s="496"/>
      <c r="AX11" s="496"/>
      <c r="AY11" s="496"/>
      <c r="AZ11" s="496"/>
      <c r="BA11" s="496"/>
      <c r="BB11" s="496"/>
      <c r="BC11" s="496"/>
      <c r="BD11" s="496"/>
      <c r="BE11" s="496"/>
      <c r="BF11" s="496"/>
      <c r="BG11" s="496"/>
      <c r="BH11" s="496"/>
      <c r="BI11" s="496"/>
      <c r="BJ11" s="496"/>
      <c r="BK11" s="496"/>
      <c r="BL11" s="496"/>
      <c r="BM11" s="496"/>
      <c r="BN11" s="496"/>
      <c r="BO11" s="496"/>
      <c r="BP11" s="496"/>
      <c r="BQ11" s="496"/>
      <c r="BR11" s="496"/>
      <c r="BS11" s="496"/>
      <c r="BT11" s="496"/>
      <c r="BU11" s="496"/>
      <c r="BV11" s="496"/>
      <c r="BW11" s="496"/>
      <c r="BX11" s="496"/>
      <c r="BY11" s="496"/>
      <c r="BZ11" s="496"/>
      <c r="CA11" s="496"/>
      <c r="CB11" s="496"/>
      <c r="CC11" s="496"/>
      <c r="CD11" s="496"/>
      <c r="CE11" s="496"/>
      <c r="CF11" s="496"/>
      <c r="CG11" s="496"/>
      <c r="CH11" s="496"/>
      <c r="CI11" s="496"/>
      <c r="CJ11" s="496"/>
      <c r="CK11" s="496"/>
      <c r="CL11" s="496"/>
      <c r="CM11" s="496"/>
      <c r="CN11" s="496"/>
      <c r="CO11" s="496"/>
      <c r="CP11" s="496"/>
      <c r="CQ11" s="496"/>
    </row>
    <row r="12" spans="1:95">
      <c r="A12" s="386"/>
      <c r="B12" s="445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86"/>
      <c r="Q12" s="386"/>
      <c r="R12" s="386"/>
      <c r="S12" s="386"/>
      <c r="T12" s="386"/>
      <c r="U12" s="386"/>
      <c r="V12" s="386"/>
      <c r="W12" s="477"/>
      <c r="X12" s="47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34"/>
      <c r="AJ12" s="34"/>
      <c r="AK12" s="34"/>
      <c r="AL12" s="34"/>
      <c r="AM12" s="34"/>
      <c r="AN12" s="424"/>
      <c r="AO12" s="424"/>
      <c r="AP12" s="424"/>
      <c r="AQ12" s="480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</row>
    <row r="13" spans="1:95">
      <c r="A13" s="734" t="s">
        <v>40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35"/>
      <c r="O13" s="735"/>
      <c r="P13" s="735"/>
      <c r="Q13" s="735"/>
      <c r="R13" s="735"/>
      <c r="S13" s="735"/>
      <c r="T13" s="735"/>
      <c r="U13" s="735"/>
      <c r="V13" s="735"/>
      <c r="W13" s="735"/>
      <c r="X13" s="735"/>
      <c r="Y13" s="735"/>
      <c r="Z13" s="735"/>
      <c r="AA13" s="735"/>
      <c r="AB13" s="735"/>
      <c r="AC13" s="735"/>
      <c r="AD13" s="735"/>
      <c r="AE13" s="735"/>
      <c r="AF13" s="735"/>
      <c r="AG13" s="735"/>
      <c r="AH13" s="735"/>
      <c r="AI13" s="735"/>
      <c r="AJ13" s="735"/>
      <c r="AK13" s="735"/>
      <c r="AL13" s="735"/>
      <c r="AM13" s="735"/>
      <c r="AN13" s="735"/>
      <c r="AO13" s="735"/>
      <c r="AP13" s="735"/>
      <c r="AQ13" s="735"/>
      <c r="AR13" s="735"/>
      <c r="AS13" s="735"/>
      <c r="AT13" s="735"/>
      <c r="AU13" s="735"/>
      <c r="AV13" s="735"/>
      <c r="AW13" s="735"/>
      <c r="AX13" s="735"/>
      <c r="AY13" s="735"/>
      <c r="AZ13" s="735"/>
      <c r="BA13" s="735"/>
      <c r="BB13" s="735"/>
      <c r="BC13" s="735"/>
      <c r="BD13" s="735"/>
      <c r="BE13" s="735"/>
      <c r="BF13" s="735"/>
      <c r="BG13" s="735"/>
      <c r="BH13" s="735"/>
      <c r="BI13" s="735"/>
      <c r="BJ13" s="735"/>
      <c r="BK13" s="735"/>
      <c r="BL13" s="735"/>
      <c r="BM13" s="735"/>
      <c r="BN13" s="735"/>
      <c r="BO13" s="735"/>
      <c r="BP13" s="735"/>
      <c r="BQ13" s="735"/>
      <c r="BR13" s="735"/>
      <c r="BS13" s="735"/>
      <c r="BT13" s="735"/>
      <c r="BU13" s="735"/>
      <c r="BV13" s="735"/>
      <c r="BW13" s="735"/>
      <c r="BX13" s="735"/>
      <c r="BY13" s="735"/>
      <c r="BZ13" s="735"/>
      <c r="CA13" s="735"/>
      <c r="CB13" s="735"/>
      <c r="CC13" s="735"/>
      <c r="CD13" s="735"/>
      <c r="CE13" s="735"/>
      <c r="CF13" s="735"/>
      <c r="CG13" s="735"/>
      <c r="CH13" s="735"/>
      <c r="CI13" s="735"/>
      <c r="CJ13" s="735"/>
      <c r="CK13" s="735"/>
      <c r="CL13" s="735"/>
      <c r="CM13" s="735"/>
      <c r="CN13" s="735"/>
      <c r="CO13" s="735"/>
      <c r="CP13" s="735"/>
      <c r="CQ13" s="736"/>
    </row>
    <row r="14" spans="1:95">
      <c r="A14" s="386"/>
      <c r="B14" s="445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6"/>
      <c r="N14" s="386"/>
      <c r="O14" s="386"/>
      <c r="P14" s="386"/>
      <c r="Q14" s="386"/>
      <c r="R14" s="386"/>
      <c r="S14" s="386"/>
      <c r="T14" s="386"/>
      <c r="U14" s="386"/>
      <c r="V14" s="386"/>
      <c r="W14" s="477"/>
      <c r="X14" s="47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34"/>
      <c r="AJ14" s="34"/>
      <c r="AK14" s="34"/>
      <c r="AL14" s="34"/>
      <c r="AM14" s="34"/>
      <c r="AN14" s="424"/>
      <c r="AO14" s="424"/>
      <c r="AP14" s="424"/>
      <c r="AQ14" s="480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</row>
    <row r="15" spans="1:95">
      <c r="A15" s="386"/>
      <c r="B15" s="445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477"/>
      <c r="X15" s="477"/>
      <c r="Y15" s="631"/>
      <c r="Z15" s="631"/>
      <c r="AA15" s="631"/>
      <c r="AB15" s="631"/>
      <c r="AC15" s="631"/>
      <c r="AD15" s="631"/>
      <c r="AE15" s="631"/>
      <c r="AF15" s="20"/>
      <c r="AG15" s="631"/>
      <c r="AH15" s="631"/>
      <c r="AI15" s="34"/>
      <c r="AJ15" s="34"/>
      <c r="AK15" s="34"/>
      <c r="AL15" s="34"/>
      <c r="AM15" s="34"/>
      <c r="AN15" s="424"/>
      <c r="AO15" s="424"/>
      <c r="AP15" s="424"/>
      <c r="AQ15" s="480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</row>
    <row r="16" spans="1:95">
      <c r="A16" s="734" t="s">
        <v>41</v>
      </c>
      <c r="B16" s="735"/>
      <c r="C16" s="735"/>
      <c r="D16" s="735"/>
      <c r="E16" s="735"/>
      <c r="F16" s="735"/>
      <c r="G16" s="735"/>
      <c r="H16" s="735"/>
      <c r="I16" s="735"/>
      <c r="J16" s="735"/>
      <c r="K16" s="735"/>
      <c r="L16" s="735"/>
      <c r="M16" s="735"/>
      <c r="N16" s="735"/>
      <c r="O16" s="735"/>
      <c r="P16" s="735"/>
      <c r="Q16" s="735"/>
      <c r="R16" s="735"/>
      <c r="S16" s="735"/>
      <c r="T16" s="735"/>
      <c r="U16" s="735"/>
      <c r="V16" s="735"/>
      <c r="W16" s="735"/>
      <c r="X16" s="735"/>
      <c r="Y16" s="735"/>
      <c r="Z16" s="735"/>
      <c r="AA16" s="735"/>
      <c r="AB16" s="735"/>
      <c r="AC16" s="735"/>
      <c r="AD16" s="735"/>
      <c r="AE16" s="735"/>
      <c r="AF16" s="735"/>
      <c r="AG16" s="735"/>
      <c r="AH16" s="735"/>
      <c r="AI16" s="735"/>
      <c r="AJ16" s="735"/>
      <c r="AK16" s="735"/>
      <c r="AL16" s="735"/>
      <c r="AM16" s="735"/>
      <c r="AN16" s="735"/>
      <c r="AO16" s="735"/>
      <c r="AP16" s="735"/>
      <c r="AQ16" s="735"/>
      <c r="AR16" s="735"/>
      <c r="AS16" s="735"/>
      <c r="AT16" s="735"/>
      <c r="AU16" s="735"/>
      <c r="AV16" s="735"/>
      <c r="AW16" s="735"/>
      <c r="AX16" s="735"/>
      <c r="AY16" s="735"/>
      <c r="AZ16" s="735"/>
      <c r="BA16" s="735"/>
      <c r="BB16" s="735"/>
      <c r="BC16" s="735"/>
      <c r="BD16" s="735"/>
      <c r="BE16" s="735"/>
      <c r="BF16" s="735"/>
      <c r="BG16" s="735"/>
      <c r="BH16" s="735"/>
      <c r="BI16" s="735"/>
      <c r="BJ16" s="735"/>
      <c r="BK16" s="735"/>
      <c r="BL16" s="735"/>
      <c r="BM16" s="735"/>
      <c r="BN16" s="735"/>
      <c r="BO16" s="735"/>
      <c r="BP16" s="735"/>
      <c r="BQ16" s="735"/>
      <c r="BR16" s="735"/>
      <c r="BS16" s="735"/>
      <c r="BT16" s="735"/>
      <c r="BU16" s="735"/>
      <c r="BV16" s="735"/>
      <c r="BW16" s="735"/>
      <c r="BX16" s="735"/>
      <c r="BY16" s="735"/>
      <c r="BZ16" s="735"/>
      <c r="CA16" s="735"/>
      <c r="CB16" s="735"/>
      <c r="CC16" s="735"/>
      <c r="CD16" s="735"/>
      <c r="CE16" s="735"/>
      <c r="CF16" s="735"/>
      <c r="CG16" s="735"/>
      <c r="CH16" s="735"/>
      <c r="CI16" s="735"/>
      <c r="CJ16" s="735"/>
      <c r="CK16" s="735"/>
      <c r="CL16" s="735"/>
      <c r="CM16" s="735"/>
      <c r="CN16" s="735"/>
      <c r="CO16" s="735"/>
      <c r="CP16" s="735"/>
      <c r="CQ16" s="736"/>
    </row>
    <row r="17" spans="1:95">
      <c r="A17" s="386">
        <f>'EGAT Data'!B63</f>
        <v>59</v>
      </c>
      <c r="B17" s="481" t="str">
        <f>'EGAT Data'!C63</f>
        <v>โรงไฟฟ้าพลังน้ำเขื่อนศรีนครินทร์ หน่วยที่ 1</v>
      </c>
      <c r="C17" s="386" t="str">
        <f>'EGAT Data'!D63</f>
        <v>SNR-H1</v>
      </c>
      <c r="D17" s="386" t="str">
        <f>'EGAT Data'!L63</f>
        <v>15 ก.พ. 2523</v>
      </c>
      <c r="E17" s="386" t="str">
        <f>'EGAT Data'!M63</f>
        <v>-</v>
      </c>
      <c r="F17" s="386"/>
      <c r="G17" s="386">
        <v>120</v>
      </c>
      <c r="H17" s="386">
        <f>SUM(F17:G17)</f>
        <v>120</v>
      </c>
      <c r="I17" s="386"/>
      <c r="J17" s="386"/>
      <c r="K17" s="490"/>
      <c r="L17" s="386"/>
      <c r="M17" s="386"/>
      <c r="N17" s="386"/>
      <c r="O17" s="433"/>
      <c r="P17" s="386"/>
      <c r="Q17" s="386"/>
      <c r="R17" s="386"/>
      <c r="S17" s="386"/>
      <c r="T17" s="432">
        <f>'EGAT Data'!Z63</f>
        <v>100.00000011117515</v>
      </c>
      <c r="U17" s="432">
        <f>'EGAT Data'!AG63</f>
        <v>0</v>
      </c>
      <c r="V17" s="432">
        <f>'EGAT Data'!AN63</f>
        <v>0</v>
      </c>
      <c r="W17" s="477"/>
      <c r="X17" s="477"/>
      <c r="Z17" s="20"/>
      <c r="AA17" s="20"/>
      <c r="AB17" s="20"/>
      <c r="AC17" s="20"/>
      <c r="AD17" s="20"/>
      <c r="AE17" s="20"/>
      <c r="AF17" s="20"/>
      <c r="AG17" s="20"/>
      <c r="AH17" s="20"/>
      <c r="AI17" s="34"/>
      <c r="AJ17" s="34"/>
      <c r="AK17" s="34"/>
      <c r="AL17" s="34"/>
      <c r="AM17" s="34"/>
      <c r="AN17" s="424"/>
      <c r="AO17" s="424"/>
      <c r="AP17" s="424"/>
      <c r="AQ17" s="480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>
      <c r="A18" s="386">
        <f>'EGAT Data'!B64</f>
        <v>60</v>
      </c>
      <c r="B18" s="481" t="str">
        <f>'EGAT Data'!C64</f>
        <v>โรงไฟฟ้าพลังน้ำเขื่อนศรีนครินทร์ หน่วยที่ 2</v>
      </c>
      <c r="C18" s="386" t="str">
        <f>'EGAT Data'!D64</f>
        <v>SNR-H2</v>
      </c>
      <c r="D18" s="386" t="str">
        <f>'EGAT Data'!L64</f>
        <v>28 ก.พ. 2523</v>
      </c>
      <c r="E18" s="386" t="str">
        <f>'EGAT Data'!M64</f>
        <v>-</v>
      </c>
      <c r="F18" s="386"/>
      <c r="G18" s="386">
        <v>120</v>
      </c>
      <c r="H18" s="386">
        <f t="shared" ref="H18:H28" si="1">SUM(F18:G18)</f>
        <v>120</v>
      </c>
      <c r="I18" s="386"/>
      <c r="J18" s="386"/>
      <c r="K18" s="490"/>
      <c r="L18" s="386"/>
      <c r="M18" s="386"/>
      <c r="N18" s="386"/>
      <c r="O18" s="433"/>
      <c r="P18" s="386"/>
      <c r="Q18" s="386"/>
      <c r="R18" s="386"/>
      <c r="S18" s="386"/>
      <c r="T18" s="432">
        <f>'EGAT Data'!Z64</f>
        <v>100.00000011117515</v>
      </c>
      <c r="U18" s="432">
        <f>'EGAT Data'!AG64</f>
        <v>0</v>
      </c>
      <c r="V18" s="432">
        <f>'EGAT Data'!AN64</f>
        <v>0</v>
      </c>
      <c r="W18" s="477"/>
      <c r="X18" s="477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4"/>
      <c r="AJ18" s="34"/>
      <c r="AK18" s="34"/>
      <c r="AL18" s="34"/>
      <c r="AM18" s="34"/>
      <c r="AN18" s="424"/>
      <c r="AO18" s="424"/>
      <c r="AP18" s="424"/>
      <c r="AQ18" s="480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</row>
    <row r="19" spans="1:95">
      <c r="A19" s="386">
        <f>'EGAT Data'!B65</f>
        <v>61</v>
      </c>
      <c r="B19" s="481" t="str">
        <f>'EGAT Data'!C65</f>
        <v>โรงไฟฟ้าพลังน้ำเขื่อนศรีนครินทร์ หน่วยที่ 3</v>
      </c>
      <c r="C19" s="386" t="str">
        <f>'EGAT Data'!D65</f>
        <v>SNR-H3</v>
      </c>
      <c r="D19" s="386" t="str">
        <f>'EGAT Data'!L65</f>
        <v>21 มี.ค. 2523</v>
      </c>
      <c r="E19" s="386" t="str">
        <f>'EGAT Data'!M65</f>
        <v>-</v>
      </c>
      <c r="F19" s="386"/>
      <c r="G19" s="386">
        <v>120</v>
      </c>
      <c r="H19" s="386">
        <f t="shared" si="1"/>
        <v>120</v>
      </c>
      <c r="I19" s="386"/>
      <c r="J19" s="386"/>
      <c r="K19" s="490"/>
      <c r="L19" s="386"/>
      <c r="M19" s="386"/>
      <c r="N19" s="386"/>
      <c r="O19" s="433"/>
      <c r="P19" s="386"/>
      <c r="Q19" s="386"/>
      <c r="R19" s="386"/>
      <c r="S19" s="386"/>
      <c r="T19" s="432">
        <f>'EGAT Data'!Z65</f>
        <v>100.00000011117515</v>
      </c>
      <c r="U19" s="432">
        <f>'EGAT Data'!AG65</f>
        <v>0</v>
      </c>
      <c r="V19" s="432">
        <f>'EGAT Data'!AN65</f>
        <v>0</v>
      </c>
      <c r="W19" s="477"/>
      <c r="X19" s="47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34"/>
      <c r="AJ19" s="34"/>
      <c r="AK19" s="34"/>
      <c r="AL19" s="34"/>
      <c r="AM19" s="34"/>
      <c r="AN19" s="424"/>
      <c r="AO19" s="424"/>
      <c r="AP19" s="424"/>
      <c r="AQ19" s="480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</row>
    <row r="20" spans="1:95">
      <c r="A20" s="386">
        <f>'EGAT Data'!B66</f>
        <v>62</v>
      </c>
      <c r="B20" s="481" t="str">
        <f>'EGAT Data'!C66</f>
        <v>โรงไฟฟ้าพลังน้ำเขื่อนศรีนครินทร์ หน่วยที่ 4</v>
      </c>
      <c r="C20" s="386" t="str">
        <f>'EGAT Data'!D66</f>
        <v>SNR-H4</v>
      </c>
      <c r="D20" s="386" t="str">
        <f>'EGAT Data'!L66</f>
        <v>30 ม.ค. 2529</v>
      </c>
      <c r="E20" s="386" t="str">
        <f>'EGAT Data'!M66</f>
        <v>-</v>
      </c>
      <c r="F20" s="386"/>
      <c r="G20" s="386">
        <v>180</v>
      </c>
      <c r="H20" s="386">
        <f t="shared" si="1"/>
        <v>180</v>
      </c>
      <c r="I20" s="386"/>
      <c r="J20" s="386"/>
      <c r="K20" s="490"/>
      <c r="L20" s="386"/>
      <c r="M20" s="386"/>
      <c r="N20" s="386"/>
      <c r="O20" s="433"/>
      <c r="P20" s="386"/>
      <c r="Q20" s="386"/>
      <c r="R20" s="386"/>
      <c r="S20" s="386"/>
      <c r="T20" s="432">
        <f>'EGAT Data'!Z66</f>
        <v>76.440631216821629</v>
      </c>
      <c r="U20" s="432">
        <f>'EGAT Data'!AG66</f>
        <v>12.147275349119614</v>
      </c>
      <c r="V20" s="432">
        <f>'EGAT Data'!AN66</f>
        <v>4.3639951426836632E-2</v>
      </c>
      <c r="W20" s="477"/>
      <c r="X20" s="477"/>
      <c r="Y20" s="713"/>
      <c r="Z20" s="713"/>
      <c r="AA20" s="713"/>
      <c r="AB20" s="713"/>
      <c r="AC20" s="713"/>
      <c r="AD20" s="713"/>
      <c r="AE20" s="713"/>
      <c r="AF20" s="713"/>
      <c r="AG20" s="713"/>
      <c r="AH20" s="713"/>
      <c r="AI20" s="34"/>
      <c r="AJ20" s="34"/>
      <c r="AK20" s="34"/>
      <c r="AL20" s="34"/>
      <c r="AM20" s="34"/>
      <c r="AN20" s="424"/>
      <c r="AO20" s="424"/>
      <c r="AP20" s="424"/>
      <c r="AQ20" s="480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>
      <c r="A21" s="386">
        <f>'EGAT Data'!B67</f>
        <v>63</v>
      </c>
      <c r="B21" s="481" t="str">
        <f>'EGAT Data'!C67</f>
        <v>โรงไฟฟ้าพลังน้ำเขื่อนศรีนครินทร์ หน่วยที่ 5</v>
      </c>
      <c r="C21" s="386" t="str">
        <f>'EGAT Data'!D67</f>
        <v>SNR-H5</v>
      </c>
      <c r="D21" s="386" t="str">
        <f>'EGAT Data'!L67</f>
        <v>1 ต.ค. 2534</v>
      </c>
      <c r="E21" s="386" t="str">
        <f>'EGAT Data'!M67</f>
        <v>-</v>
      </c>
      <c r="F21" s="386"/>
      <c r="G21" s="386">
        <v>180</v>
      </c>
      <c r="H21" s="386">
        <f t="shared" si="1"/>
        <v>180</v>
      </c>
      <c r="I21" s="386"/>
      <c r="J21" s="386"/>
      <c r="K21" s="490"/>
      <c r="L21" s="386"/>
      <c r="M21" s="386"/>
      <c r="N21" s="386"/>
      <c r="O21" s="433"/>
      <c r="P21" s="386"/>
      <c r="Q21" s="386"/>
      <c r="R21" s="386"/>
      <c r="S21" s="386"/>
      <c r="T21" s="432">
        <f>'EGAT Data'!Z67</f>
        <v>78.095945482462497</v>
      </c>
      <c r="U21" s="432">
        <f>'EGAT Data'!AG67</f>
        <v>0</v>
      </c>
      <c r="V21" s="432">
        <f>'EGAT Data'!AN67</f>
        <v>10.210230722525806</v>
      </c>
      <c r="W21" s="477"/>
      <c r="X21" s="477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424"/>
      <c r="AO21" s="424"/>
      <c r="AP21" s="424"/>
      <c r="AQ21" s="480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</row>
    <row r="22" spans="1:95" s="472" customFormat="1">
      <c r="A22" s="460">
        <f>'EGAT Data'!B68</f>
        <v>64</v>
      </c>
      <c r="B22" s="489" t="str">
        <f>'EGAT Data'!C68</f>
        <v>โรงไฟฟ้าพลังน้ำเขื่อนท่าทุ่งนา หน่วยที่ 1</v>
      </c>
      <c r="C22" s="460" t="str">
        <f>'EGAT Data'!D68</f>
        <v>TN-H1</v>
      </c>
      <c r="D22" s="460" t="str">
        <f>'EGAT Data'!L68</f>
        <v>26 ธ.ค. 2524</v>
      </c>
      <c r="E22" s="460" t="str">
        <f>'EGAT Data'!M68</f>
        <v>-</v>
      </c>
      <c r="F22" s="460">
        <v>19.5</v>
      </c>
      <c r="G22" s="460"/>
      <c r="H22" s="460">
        <f t="shared" si="1"/>
        <v>19.5</v>
      </c>
      <c r="I22" s="460"/>
      <c r="J22" s="460"/>
      <c r="K22" s="460"/>
      <c r="L22" s="460"/>
      <c r="M22" s="460"/>
      <c r="N22" s="460"/>
      <c r="O22" s="484"/>
      <c r="P22" s="460"/>
      <c r="Q22" s="460"/>
      <c r="R22" s="460"/>
      <c r="S22" s="460"/>
      <c r="T22" s="486">
        <f>'EGAT Data'!Z68</f>
        <v>99.623936206699526</v>
      </c>
      <c r="U22" s="486">
        <f>'EGAT Data'!AG68</f>
        <v>0</v>
      </c>
      <c r="V22" s="486">
        <f>'EGAT Data'!AN68</f>
        <v>0.37606253794778399</v>
      </c>
      <c r="W22" s="487"/>
      <c r="X22" s="487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471"/>
      <c r="AJ22" s="471"/>
      <c r="AK22" s="471"/>
      <c r="AL22" s="471"/>
      <c r="AM22" s="471"/>
      <c r="AN22" s="464"/>
      <c r="AO22" s="464"/>
      <c r="AP22" s="464"/>
      <c r="AQ22" s="488"/>
      <c r="AR22" s="471"/>
      <c r="AS22" s="471"/>
      <c r="AT22" s="471"/>
      <c r="AU22" s="471"/>
      <c r="AV22" s="471"/>
      <c r="AW22" s="471"/>
      <c r="AX22" s="471"/>
      <c r="AY22" s="471"/>
      <c r="AZ22" s="471"/>
      <c r="BA22" s="471"/>
      <c r="BB22" s="471"/>
      <c r="BC22" s="471"/>
      <c r="BD22" s="471"/>
      <c r="BE22" s="471"/>
      <c r="BF22" s="471"/>
      <c r="BG22" s="471"/>
      <c r="BH22" s="471"/>
      <c r="BI22" s="471"/>
      <c r="BJ22" s="471"/>
      <c r="BK22" s="471"/>
      <c r="BL22" s="471"/>
      <c r="BM22" s="471"/>
      <c r="BN22" s="471"/>
      <c r="BO22" s="471"/>
      <c r="BP22" s="471"/>
      <c r="BQ22" s="471"/>
      <c r="BR22" s="471"/>
      <c r="BS22" s="471"/>
      <c r="BT22" s="471"/>
      <c r="BU22" s="471"/>
      <c r="BV22" s="471"/>
      <c r="BW22" s="471"/>
      <c r="BX22" s="471"/>
      <c r="BY22" s="471"/>
      <c r="BZ22" s="471"/>
      <c r="CA22" s="471"/>
      <c r="CB22" s="471"/>
      <c r="CC22" s="471"/>
      <c r="CD22" s="471"/>
      <c r="CE22" s="471"/>
      <c r="CF22" s="471"/>
      <c r="CG22" s="471"/>
      <c r="CH22" s="471"/>
      <c r="CI22" s="471"/>
      <c r="CJ22" s="471"/>
      <c r="CK22" s="471"/>
      <c r="CL22" s="471"/>
      <c r="CM22" s="471"/>
      <c r="CN22" s="471"/>
      <c r="CO22" s="471"/>
      <c r="CP22" s="471"/>
      <c r="CQ22" s="471"/>
    </row>
    <row r="23" spans="1:95" s="472" customFormat="1">
      <c r="A23" s="460">
        <f>'EGAT Data'!B69</f>
        <v>65</v>
      </c>
      <c r="B23" s="489" t="str">
        <f>'EGAT Data'!C69</f>
        <v>โรงไฟฟ้าพลังน้ำเขื่อนท่าทุ่งนา หน่วยที่ 2</v>
      </c>
      <c r="C23" s="460" t="str">
        <f>'EGAT Data'!D69</f>
        <v>TN-H2</v>
      </c>
      <c r="D23" s="460" t="str">
        <f>'EGAT Data'!L69</f>
        <v>11 ก.พ. 2525</v>
      </c>
      <c r="E23" s="460" t="str">
        <f>'EGAT Data'!M69</f>
        <v>-</v>
      </c>
      <c r="F23" s="460">
        <v>19.5</v>
      </c>
      <c r="G23" s="460"/>
      <c r="H23" s="460">
        <f t="shared" si="1"/>
        <v>19.5</v>
      </c>
      <c r="I23" s="460"/>
      <c r="J23" s="460"/>
      <c r="K23" s="460"/>
      <c r="L23" s="460"/>
      <c r="M23" s="460"/>
      <c r="N23" s="460"/>
      <c r="O23" s="484"/>
      <c r="P23" s="460"/>
      <c r="Q23" s="460"/>
      <c r="R23" s="460"/>
      <c r="S23" s="460"/>
      <c r="T23" s="486">
        <f>'EGAT Data'!Z69</f>
        <v>96.607657047496389</v>
      </c>
      <c r="U23" s="486">
        <f>'EGAT Data'!AG69</f>
        <v>2.569823922282934</v>
      </c>
      <c r="V23" s="486">
        <f>'EGAT Data'!AN69</f>
        <v>0.82251821493624788</v>
      </c>
      <c r="W23" s="487"/>
      <c r="X23" s="487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471"/>
      <c r="AJ23" s="471"/>
      <c r="AK23" s="471"/>
      <c r="AL23" s="471"/>
      <c r="AM23" s="471"/>
      <c r="AN23" s="464"/>
      <c r="AO23" s="464"/>
      <c r="AP23" s="464"/>
      <c r="AQ23" s="488"/>
      <c r="AR23" s="471"/>
      <c r="AS23" s="471"/>
      <c r="AT23" s="471"/>
      <c r="AU23" s="471"/>
      <c r="AV23" s="471"/>
      <c r="AW23" s="471"/>
      <c r="AX23" s="471"/>
      <c r="AY23" s="471"/>
      <c r="AZ23" s="471"/>
      <c r="BA23" s="471"/>
      <c r="BB23" s="471"/>
      <c r="BC23" s="471"/>
      <c r="BD23" s="471"/>
      <c r="BE23" s="471"/>
      <c r="BF23" s="471"/>
      <c r="BG23" s="471"/>
      <c r="BH23" s="471"/>
      <c r="BI23" s="471"/>
      <c r="BJ23" s="471"/>
      <c r="BK23" s="471"/>
      <c r="BL23" s="471"/>
      <c r="BM23" s="471"/>
      <c r="BN23" s="471"/>
      <c r="BO23" s="471"/>
      <c r="BP23" s="471"/>
      <c r="BQ23" s="471"/>
      <c r="BR23" s="471"/>
      <c r="BS23" s="471"/>
      <c r="BT23" s="471"/>
      <c r="BU23" s="471"/>
      <c r="BV23" s="471"/>
      <c r="BW23" s="471"/>
      <c r="BX23" s="471"/>
      <c r="BY23" s="471"/>
      <c r="BZ23" s="471"/>
      <c r="CA23" s="471"/>
      <c r="CB23" s="471"/>
      <c r="CC23" s="471"/>
      <c r="CD23" s="471"/>
      <c r="CE23" s="471"/>
      <c r="CF23" s="471"/>
      <c r="CG23" s="471"/>
      <c r="CH23" s="471"/>
      <c r="CI23" s="471"/>
      <c r="CJ23" s="471"/>
      <c r="CK23" s="471"/>
      <c r="CL23" s="471"/>
      <c r="CM23" s="471"/>
      <c r="CN23" s="471"/>
      <c r="CO23" s="471"/>
      <c r="CP23" s="471"/>
      <c r="CQ23" s="471"/>
    </row>
    <row r="24" spans="1:95">
      <c r="A24" s="386">
        <f>'EGAT Data'!B70</f>
        <v>66</v>
      </c>
      <c r="B24" s="481" t="str">
        <f>'EGAT Data'!C70</f>
        <v>โรงไฟฟ้าพลังน้ำเขื่อนวชิราลงกรณ หน่วยที่ 1</v>
      </c>
      <c r="C24" s="386" t="str">
        <f>'EGAT Data'!D70</f>
        <v>VRK-H1</v>
      </c>
      <c r="D24" s="386" t="str">
        <f>'EGAT Data'!L70</f>
        <v>9 มี.ค. 2528</v>
      </c>
      <c r="E24" s="386" t="str">
        <f>'EGAT Data'!M70</f>
        <v>-</v>
      </c>
      <c r="F24" s="386">
        <v>100</v>
      </c>
      <c r="G24" s="386"/>
      <c r="H24" s="386">
        <f t="shared" si="1"/>
        <v>100</v>
      </c>
      <c r="I24" s="386"/>
      <c r="J24" s="386"/>
      <c r="K24" s="386"/>
      <c r="L24" s="386"/>
      <c r="M24" s="386"/>
      <c r="N24" s="386"/>
      <c r="O24" s="433"/>
      <c r="P24" s="386"/>
      <c r="Q24" s="386"/>
      <c r="R24" s="386"/>
      <c r="S24" s="386"/>
      <c r="T24" s="432">
        <f>'EGAT Data'!Z70</f>
        <v>79.763520761962184</v>
      </c>
      <c r="U24" s="432">
        <f>'EGAT Data'!AG70</f>
        <v>0</v>
      </c>
      <c r="V24" s="432">
        <f>'EGAT Data'!AN70</f>
        <v>5.8439587128111682E-2</v>
      </c>
      <c r="W24" s="477"/>
      <c r="X24" s="477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424"/>
      <c r="AO24" s="424"/>
      <c r="AP24" s="424"/>
      <c r="AQ24" s="480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</row>
    <row r="25" spans="1:95">
      <c r="A25" s="386">
        <f>'EGAT Data'!B71</f>
        <v>67</v>
      </c>
      <c r="B25" s="481" t="str">
        <f>'EGAT Data'!C71</f>
        <v>โรงไฟฟ้าพลังน้ำเขื่อนวชิราลงกรณ หน่วยที่ 2</v>
      </c>
      <c r="C25" s="386" t="str">
        <f>'EGAT Data'!D71</f>
        <v>VRK-H2</v>
      </c>
      <c r="D25" s="386" t="str">
        <f>'EGAT Data'!L71</f>
        <v>7 ก.พ. 2528</v>
      </c>
      <c r="E25" s="386" t="str">
        <f>'EGAT Data'!M71</f>
        <v>-</v>
      </c>
      <c r="F25" s="386">
        <v>100</v>
      </c>
      <c r="G25" s="386"/>
      <c r="H25" s="386">
        <f t="shared" si="1"/>
        <v>100</v>
      </c>
      <c r="I25" s="386"/>
      <c r="J25" s="386"/>
      <c r="K25" s="386"/>
      <c r="L25" s="386"/>
      <c r="M25" s="386"/>
      <c r="N25" s="386"/>
      <c r="O25" s="433"/>
      <c r="P25" s="386"/>
      <c r="Q25" s="386"/>
      <c r="R25" s="386"/>
      <c r="S25" s="386"/>
      <c r="T25" s="432">
        <f>'EGAT Data'!Z71</f>
        <v>79.748094371492328</v>
      </c>
      <c r="U25" s="432">
        <f>'EGAT Data'!AG71</f>
        <v>0</v>
      </c>
      <c r="V25" s="432">
        <f>'EGAT Data'!AN71</f>
        <v>7.7223740133576163E-2</v>
      </c>
      <c r="W25" s="477"/>
      <c r="X25" s="477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424"/>
      <c r="AO25" s="424"/>
      <c r="AP25" s="424"/>
      <c r="AQ25" s="480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</row>
    <row r="26" spans="1:95">
      <c r="A26" s="386">
        <f>'EGAT Data'!B72</f>
        <v>68</v>
      </c>
      <c r="B26" s="481" t="str">
        <f>'EGAT Data'!C72</f>
        <v>โรงไฟฟ้าพลังน้ำเขื่อนวชิราลงกรณ หน่วยที่ 3</v>
      </c>
      <c r="C26" s="386" t="str">
        <f>'EGAT Data'!D72</f>
        <v>VRK-H3</v>
      </c>
      <c r="D26" s="386" t="str">
        <f>'EGAT Data'!L72</f>
        <v>5 ธ.ค. 2527</v>
      </c>
      <c r="E26" s="386" t="str">
        <f>'EGAT Data'!M72</f>
        <v>-</v>
      </c>
      <c r="F26" s="386">
        <v>100</v>
      </c>
      <c r="G26" s="386"/>
      <c r="H26" s="386">
        <f t="shared" si="1"/>
        <v>100</v>
      </c>
      <c r="I26" s="386"/>
      <c r="J26" s="386"/>
      <c r="K26" s="386"/>
      <c r="L26" s="386"/>
      <c r="M26" s="386"/>
      <c r="N26" s="386"/>
      <c r="O26" s="433"/>
      <c r="P26" s="386"/>
      <c r="Q26" s="386"/>
      <c r="R26" s="386"/>
      <c r="S26" s="386"/>
      <c r="T26" s="432">
        <f>'EGAT Data'!Z72</f>
        <v>51.464050787482712</v>
      </c>
      <c r="U26" s="432">
        <f>'EGAT Data'!AG72</f>
        <v>32.786885245901637</v>
      </c>
      <c r="V26" s="432">
        <f>'EGAT Data'!AN72</f>
        <v>9.4869459623557941E-3</v>
      </c>
      <c r="W26" s="477"/>
      <c r="X26" s="477"/>
      <c r="Y26" s="467"/>
      <c r="Z26" s="467"/>
      <c r="AA26" s="467"/>
      <c r="AB26" s="467"/>
      <c r="AC26" s="467"/>
      <c r="AD26" s="467"/>
      <c r="AE26" s="467"/>
      <c r="AF26" s="467"/>
      <c r="AG26" s="467"/>
      <c r="AH26" s="467"/>
      <c r="AI26" s="34"/>
      <c r="AJ26" s="34"/>
      <c r="AK26" s="34"/>
      <c r="AL26" s="34"/>
      <c r="AM26" s="34"/>
      <c r="AN26" s="424"/>
      <c r="AO26" s="424"/>
      <c r="AP26" s="424"/>
      <c r="AQ26" s="480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</row>
    <row r="27" spans="1:95" s="472" customFormat="1">
      <c r="A27" s="460">
        <f>'EGAT Data'!B87</f>
        <v>83</v>
      </c>
      <c r="B27" s="489" t="str">
        <f>'EGAT Data'!C87</f>
        <v>โรงไฟฟ้าพลังน้ำแก่งกระจาน หน่วยที่ 1</v>
      </c>
      <c r="C27" s="460" t="str">
        <f>'EGAT Data'!D87</f>
        <v>KKC-H1</v>
      </c>
      <c r="D27" s="460" t="str">
        <f>'EGAT Data'!L87</f>
        <v>1 ต.ค. 2517</v>
      </c>
      <c r="E27" s="460" t="str">
        <f>'EGAT Data'!M87</f>
        <v>-</v>
      </c>
      <c r="F27" s="460">
        <f>'EGAT Data'!H87</f>
        <v>19</v>
      </c>
      <c r="G27" s="460"/>
      <c r="H27" s="386">
        <f t="shared" si="1"/>
        <v>19</v>
      </c>
      <c r="I27" s="460"/>
      <c r="J27" s="460"/>
      <c r="K27" s="460"/>
      <c r="L27" s="460"/>
      <c r="M27" s="460"/>
      <c r="N27" s="460"/>
      <c r="O27" s="491"/>
      <c r="P27" s="460"/>
      <c r="Q27" s="460"/>
      <c r="R27" s="460"/>
      <c r="S27" s="460"/>
      <c r="T27" s="486">
        <f>'EGAT Data'!Z87</f>
        <v>63.551996348800422</v>
      </c>
      <c r="U27" s="486">
        <f>'EGAT Data'!AG87</f>
        <v>0</v>
      </c>
      <c r="V27" s="486">
        <f>'EGAT Data'!AN87</f>
        <v>6.6131602914389767</v>
      </c>
      <c r="W27" s="487"/>
      <c r="X27" s="487"/>
      <c r="Y27" s="467"/>
      <c r="Z27" s="467"/>
      <c r="AA27" s="467"/>
      <c r="AB27" s="467"/>
      <c r="AC27" s="467"/>
      <c r="AD27" s="467"/>
      <c r="AE27" s="467"/>
      <c r="AF27" s="467"/>
      <c r="AG27" s="467"/>
      <c r="AH27" s="467"/>
      <c r="AI27" s="471"/>
      <c r="AJ27" s="471"/>
      <c r="AK27" s="471"/>
      <c r="AL27" s="471"/>
      <c r="AM27" s="471"/>
      <c r="AN27" s="464"/>
      <c r="AO27" s="464"/>
      <c r="AP27" s="464"/>
      <c r="AQ27" s="488"/>
      <c r="AR27" s="471"/>
      <c r="AS27" s="471"/>
      <c r="AT27" s="471"/>
      <c r="AU27" s="471"/>
      <c r="AV27" s="471"/>
      <c r="AW27" s="471"/>
      <c r="AX27" s="471"/>
      <c r="AY27" s="471"/>
      <c r="AZ27" s="471"/>
      <c r="BA27" s="471"/>
      <c r="BB27" s="471"/>
      <c r="BC27" s="471"/>
      <c r="BD27" s="471"/>
      <c r="BE27" s="471"/>
      <c r="BF27" s="471"/>
      <c r="BG27" s="471"/>
      <c r="BH27" s="471"/>
      <c r="BI27" s="471"/>
      <c r="BJ27" s="471"/>
      <c r="BK27" s="471"/>
      <c r="BL27" s="471"/>
      <c r="BM27" s="471"/>
      <c r="BN27" s="471"/>
      <c r="BO27" s="471"/>
      <c r="BP27" s="471"/>
      <c r="BQ27" s="471"/>
      <c r="BR27" s="471"/>
      <c r="BS27" s="471"/>
      <c r="BT27" s="471"/>
      <c r="BU27" s="471"/>
      <c r="BV27" s="471"/>
      <c r="BW27" s="471"/>
      <c r="BX27" s="471"/>
      <c r="BY27" s="471"/>
      <c r="BZ27" s="471"/>
      <c r="CA27" s="471"/>
      <c r="CB27" s="471"/>
      <c r="CC27" s="471"/>
      <c r="CD27" s="471"/>
      <c r="CE27" s="471"/>
      <c r="CF27" s="471"/>
      <c r="CG27" s="471"/>
      <c r="CH27" s="471"/>
      <c r="CI27" s="471"/>
      <c r="CJ27" s="471"/>
      <c r="CK27" s="471"/>
      <c r="CL27" s="471"/>
      <c r="CM27" s="471"/>
      <c r="CN27" s="471"/>
      <c r="CO27" s="471"/>
      <c r="CP27" s="471"/>
      <c r="CQ27" s="471"/>
    </row>
    <row r="28" spans="1:95">
      <c r="A28" s="386">
        <f>'EGAT Data'!B111</f>
        <v>107</v>
      </c>
      <c r="B28" s="445" t="str">
        <f>'EGAT Data'!C111</f>
        <v>โรงไฟฟ้าพลังน้ำขนาดเล็กเขื่อนห้วยกุยมั่ง หน่วยที่ 1</v>
      </c>
      <c r="C28" s="386" t="str">
        <f>'EGAT Data'!D111</f>
        <v>HKM-H1</v>
      </c>
      <c r="D28" s="386" t="str">
        <f>'EGAT Data'!L111</f>
        <v>6 พ.ค. 2526</v>
      </c>
      <c r="E28" s="386" t="str">
        <f>'EGAT Data'!M111</f>
        <v>-</v>
      </c>
      <c r="F28" s="386">
        <f>'EGAT Data'!H111</f>
        <v>0.1</v>
      </c>
      <c r="G28" s="386"/>
      <c r="H28" s="386">
        <f t="shared" si="1"/>
        <v>0.1</v>
      </c>
      <c r="I28" s="386"/>
      <c r="J28" s="386"/>
      <c r="K28" s="386"/>
      <c r="L28" s="386"/>
      <c r="M28" s="386"/>
      <c r="N28" s="386"/>
      <c r="O28" s="386"/>
      <c r="P28" s="386"/>
      <c r="Q28" s="386"/>
      <c r="R28" s="386"/>
      <c r="S28" s="433"/>
      <c r="T28" s="433"/>
      <c r="U28" s="433"/>
      <c r="V28" s="433"/>
      <c r="W28" s="477"/>
      <c r="X28" s="477"/>
      <c r="Y28" s="467"/>
      <c r="Z28" s="467"/>
      <c r="AA28" s="467"/>
      <c r="AB28" s="467"/>
      <c r="AC28" s="467"/>
      <c r="AD28" s="467"/>
      <c r="AE28" s="467"/>
      <c r="AF28" s="467"/>
      <c r="AG28" s="467"/>
      <c r="AH28" s="467"/>
      <c r="AI28" s="34"/>
      <c r="AJ28" s="34"/>
      <c r="AK28" s="34"/>
      <c r="AL28" s="34"/>
      <c r="AM28" s="34"/>
      <c r="AN28" s="424"/>
      <c r="AO28" s="424"/>
      <c r="AP28" s="424"/>
      <c r="AQ28" s="480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</row>
    <row r="29" spans="1:95">
      <c r="A29" s="386"/>
      <c r="B29" s="445"/>
      <c r="C29" s="386"/>
      <c r="D29" s="386"/>
      <c r="E29" s="386"/>
      <c r="F29" s="386"/>
      <c r="G29" s="386"/>
      <c r="H29" s="386"/>
      <c r="I29" s="386"/>
      <c r="J29" s="386"/>
      <c r="K29" s="386"/>
      <c r="L29" s="386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477"/>
      <c r="X29" s="477"/>
      <c r="Y29" s="467"/>
      <c r="Z29" s="467"/>
      <c r="AA29" s="467"/>
      <c r="AB29" s="467"/>
      <c r="AC29" s="467"/>
      <c r="AD29" s="467"/>
      <c r="AE29" s="467"/>
      <c r="AF29" s="467"/>
      <c r="AG29" s="467"/>
      <c r="AH29" s="467"/>
      <c r="AI29" s="34"/>
      <c r="AJ29" s="34"/>
      <c r="AK29" s="34"/>
      <c r="AL29" s="34"/>
      <c r="AM29" s="34"/>
      <c r="AN29" s="424"/>
      <c r="AO29" s="424"/>
      <c r="AP29" s="424"/>
      <c r="AQ29" s="480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</row>
    <row r="30" spans="1:95">
      <c r="A30" s="734" t="s">
        <v>42</v>
      </c>
      <c r="B30" s="735"/>
      <c r="C30" s="735"/>
      <c r="D30" s="735"/>
      <c r="E30" s="735"/>
      <c r="F30" s="735"/>
      <c r="G30" s="735"/>
      <c r="H30" s="735"/>
      <c r="I30" s="735"/>
      <c r="J30" s="735"/>
      <c r="K30" s="735"/>
      <c r="L30" s="735"/>
      <c r="M30" s="735"/>
      <c r="N30" s="735"/>
      <c r="O30" s="735"/>
      <c r="P30" s="735"/>
      <c r="Q30" s="735"/>
      <c r="R30" s="735"/>
      <c r="S30" s="735"/>
      <c r="T30" s="735"/>
      <c r="U30" s="735"/>
      <c r="V30" s="735"/>
      <c r="W30" s="735"/>
      <c r="X30" s="735"/>
      <c r="Y30" s="735"/>
      <c r="Z30" s="735"/>
      <c r="AA30" s="735"/>
      <c r="AB30" s="735"/>
      <c r="AC30" s="735"/>
      <c r="AD30" s="735"/>
      <c r="AE30" s="735"/>
      <c r="AF30" s="735"/>
      <c r="AG30" s="735"/>
      <c r="AH30" s="735"/>
      <c r="AI30" s="735"/>
      <c r="AJ30" s="735"/>
      <c r="AK30" s="735"/>
      <c r="AL30" s="735"/>
      <c r="AM30" s="735"/>
      <c r="AN30" s="735"/>
      <c r="AO30" s="735"/>
      <c r="AP30" s="735"/>
      <c r="AQ30" s="735"/>
      <c r="AR30" s="735"/>
      <c r="AS30" s="735"/>
      <c r="AT30" s="735"/>
      <c r="AU30" s="735"/>
      <c r="AV30" s="735"/>
      <c r="AW30" s="735"/>
      <c r="AX30" s="735"/>
      <c r="AY30" s="735"/>
      <c r="AZ30" s="735"/>
      <c r="BA30" s="735"/>
      <c r="BB30" s="735"/>
      <c r="BC30" s="735"/>
      <c r="BD30" s="735"/>
      <c r="BE30" s="735"/>
      <c r="BF30" s="735"/>
      <c r="BG30" s="735"/>
      <c r="BH30" s="735"/>
      <c r="BI30" s="735"/>
      <c r="BJ30" s="735"/>
      <c r="BK30" s="735"/>
      <c r="BL30" s="735"/>
      <c r="BM30" s="735"/>
      <c r="BN30" s="735"/>
      <c r="BO30" s="735"/>
      <c r="BP30" s="735"/>
      <c r="BQ30" s="735"/>
      <c r="BR30" s="735"/>
      <c r="BS30" s="735"/>
      <c r="BT30" s="735"/>
      <c r="BU30" s="735"/>
      <c r="BV30" s="735"/>
      <c r="BW30" s="735"/>
      <c r="BX30" s="735"/>
      <c r="BY30" s="735"/>
      <c r="BZ30" s="735"/>
      <c r="CA30" s="735"/>
      <c r="CB30" s="735"/>
      <c r="CC30" s="735"/>
      <c r="CD30" s="735"/>
      <c r="CE30" s="735"/>
      <c r="CF30" s="735"/>
      <c r="CG30" s="735"/>
      <c r="CH30" s="735"/>
      <c r="CI30" s="735"/>
      <c r="CJ30" s="735"/>
      <c r="CK30" s="735"/>
      <c r="CL30" s="735"/>
      <c r="CM30" s="735"/>
      <c r="CN30" s="735"/>
      <c r="CO30" s="735"/>
      <c r="CP30" s="735"/>
      <c r="CQ30" s="736"/>
    </row>
    <row r="31" spans="1:95">
      <c r="A31" s="386">
        <f>'EGAT Data'!B79</f>
        <v>75</v>
      </c>
      <c r="B31" s="481" t="str">
        <f>'EGAT Data'!C79</f>
        <v>โรงไฟฟ้าพลังน้ำเขื่อนอุบลรัตน์ หน่วยที่ 1</v>
      </c>
      <c r="C31" s="386" t="str">
        <f>'EGAT Data'!D79</f>
        <v>UR-H1</v>
      </c>
      <c r="D31" s="386" t="str">
        <f>'EGAT Data'!L79</f>
        <v>13 มี.ค. 2509</v>
      </c>
      <c r="E31" s="386" t="str">
        <f>'EGAT Data'!M79</f>
        <v>-</v>
      </c>
      <c r="F31" s="386">
        <f>'EGAT Data'!H79</f>
        <v>8.4</v>
      </c>
      <c r="G31" s="386"/>
      <c r="H31" s="386">
        <f>SUM(F31:G31)</f>
        <v>8.4</v>
      </c>
      <c r="I31" s="386"/>
      <c r="J31" s="386"/>
      <c r="K31" s="386"/>
      <c r="L31" s="386"/>
      <c r="M31" s="386"/>
      <c r="N31" s="386"/>
      <c r="O31" s="492"/>
      <c r="P31" s="386"/>
      <c r="Q31" s="386"/>
      <c r="R31" s="386"/>
      <c r="S31" s="386"/>
      <c r="T31" s="432">
        <f>'EGAT Data'!Z79</f>
        <v>82.886180517857113</v>
      </c>
      <c r="U31" s="432">
        <f>'EGAT Data'!AG79</f>
        <v>1.2056010928961749</v>
      </c>
      <c r="V31" s="432">
        <f>'EGAT Data'!AN79</f>
        <v>2.3288554948391016</v>
      </c>
      <c r="W31" s="477"/>
      <c r="X31" s="477"/>
      <c r="Y31" s="495"/>
      <c r="Z31" s="495"/>
      <c r="AA31" s="495"/>
      <c r="AB31" s="495"/>
      <c r="AC31" s="495"/>
      <c r="AD31" s="495"/>
      <c r="AE31" s="495"/>
      <c r="AF31" s="495"/>
      <c r="AG31" s="495"/>
      <c r="AH31" s="495"/>
      <c r="AI31" s="34"/>
      <c r="AJ31" s="34"/>
      <c r="AK31" s="34"/>
      <c r="AL31" s="34"/>
      <c r="AM31" s="34"/>
      <c r="AN31" s="424"/>
      <c r="AO31" s="424"/>
      <c r="AP31" s="424"/>
      <c r="AQ31" s="480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</row>
    <row r="32" spans="1:95">
      <c r="A32" s="386">
        <f>'EGAT Data'!B80</f>
        <v>76</v>
      </c>
      <c r="B32" s="481" t="str">
        <f>'EGAT Data'!C80</f>
        <v>โรงไฟฟ้าพลังน้ำเขื่อนอุบลรัตน์ หน่วยที่ 2</v>
      </c>
      <c r="C32" s="386" t="str">
        <f>'EGAT Data'!D80</f>
        <v>UR-H2</v>
      </c>
      <c r="D32" s="386" t="str">
        <f>'EGAT Data'!L80</f>
        <v>13 มี.ค. 2509</v>
      </c>
      <c r="E32" s="386" t="str">
        <f>'EGAT Data'!M80</f>
        <v>-</v>
      </c>
      <c r="F32" s="386">
        <f>'EGAT Data'!H80</f>
        <v>8.4</v>
      </c>
      <c r="G32" s="386"/>
      <c r="H32" s="386">
        <f t="shared" ref="H32:H47" si="2">SUM(F32:G32)</f>
        <v>8.4</v>
      </c>
      <c r="I32" s="386"/>
      <c r="J32" s="386"/>
      <c r="K32" s="386"/>
      <c r="L32" s="386"/>
      <c r="M32" s="386"/>
      <c r="N32" s="386"/>
      <c r="O32" s="492"/>
      <c r="P32" s="386"/>
      <c r="Q32" s="386"/>
      <c r="R32" s="386"/>
      <c r="S32" s="386"/>
      <c r="T32" s="432">
        <f>'EGAT Data'!Z80</f>
        <v>85.439366937789913</v>
      </c>
      <c r="U32" s="432">
        <f>'EGAT Data'!AG80</f>
        <v>0.89727534911961182</v>
      </c>
      <c r="V32" s="432">
        <f>'EGAT Data'!AN80</f>
        <v>3.5670916818457771E-2</v>
      </c>
      <c r="W32" s="477"/>
      <c r="X32" s="477"/>
      <c r="Y32" s="495"/>
      <c r="Z32" s="495"/>
      <c r="AA32" s="495"/>
      <c r="AB32" s="495"/>
      <c r="AC32" s="495"/>
      <c r="AD32" s="495"/>
      <c r="AE32" s="495"/>
      <c r="AF32" s="495"/>
      <c r="AG32" s="495"/>
      <c r="AH32" s="495"/>
      <c r="AI32" s="34"/>
      <c r="AJ32" s="34"/>
      <c r="AK32" s="34"/>
      <c r="AL32" s="34"/>
      <c r="AM32" s="34"/>
      <c r="AN32" s="424"/>
      <c r="AO32" s="424"/>
      <c r="AP32" s="424"/>
      <c r="AQ32" s="480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</row>
    <row r="33" spans="1:95">
      <c r="A33" s="386">
        <f>'EGAT Data'!B81</f>
        <v>77</v>
      </c>
      <c r="B33" s="481" t="str">
        <f>'EGAT Data'!C81</f>
        <v>โรงไฟฟ้าพลังน้ำเขื่อนอุบลรัตน์ หน่วยที่ 3</v>
      </c>
      <c r="C33" s="386" t="str">
        <f>'EGAT Data'!D81</f>
        <v>UR-H3</v>
      </c>
      <c r="D33" s="386" t="str">
        <f>'EGAT Data'!L81</f>
        <v>19 มี.ค. 2511</v>
      </c>
      <c r="E33" s="386" t="str">
        <f>'EGAT Data'!M81</f>
        <v>-</v>
      </c>
      <c r="F33" s="386">
        <f>'EGAT Data'!H81</f>
        <v>8.4</v>
      </c>
      <c r="G33" s="386"/>
      <c r="H33" s="386">
        <f t="shared" si="2"/>
        <v>8.4</v>
      </c>
      <c r="I33" s="386"/>
      <c r="J33" s="386"/>
      <c r="K33" s="386"/>
      <c r="L33" s="386"/>
      <c r="M33" s="386"/>
      <c r="N33" s="386"/>
      <c r="O33" s="492"/>
      <c r="P33" s="386"/>
      <c r="Q33" s="386"/>
      <c r="R33" s="386"/>
      <c r="S33" s="386"/>
      <c r="T33" s="432">
        <f>'EGAT Data'!Z81</f>
        <v>81.61521268090047</v>
      </c>
      <c r="U33" s="432">
        <f>'EGAT Data'!AG81</f>
        <v>4.5506982392228261</v>
      </c>
      <c r="V33" s="432">
        <f>'EGAT Data'!AN81</f>
        <v>6.1095931997571379E-2</v>
      </c>
      <c r="W33" s="477"/>
      <c r="X33" s="477"/>
      <c r="Y33" s="495"/>
      <c r="Z33" s="495"/>
      <c r="AA33" s="495"/>
      <c r="AB33" s="495"/>
      <c r="AC33" s="495"/>
      <c r="AD33" s="495"/>
      <c r="AE33" s="495"/>
      <c r="AF33" s="495"/>
      <c r="AG33" s="495"/>
      <c r="AH33" s="495"/>
      <c r="AI33" s="34"/>
      <c r="AJ33" s="34"/>
      <c r="AK33" s="34"/>
      <c r="AL33" s="34"/>
      <c r="AM33" s="34"/>
      <c r="AN33" s="424"/>
      <c r="AO33" s="424"/>
      <c r="AP33" s="424"/>
      <c r="AQ33" s="480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</row>
    <row r="34" spans="1:95" s="472" customFormat="1">
      <c r="A34" s="460">
        <f>'EGAT Data'!B82</f>
        <v>78</v>
      </c>
      <c r="B34" s="489" t="str">
        <f>'EGAT Data'!C82</f>
        <v>โรงไฟฟ้าพลังน้ำเขื่อนสิรินธร หน่วยที่ 1</v>
      </c>
      <c r="C34" s="460" t="str">
        <f>'EGAT Data'!D82</f>
        <v>SRD-H1</v>
      </c>
      <c r="D34" s="460" t="str">
        <f>'EGAT Data'!L82</f>
        <v>27 พ.ย. 2514</v>
      </c>
      <c r="E34" s="460" t="str">
        <f>'EGAT Data'!M82</f>
        <v>-</v>
      </c>
      <c r="F34" s="460">
        <f>'EGAT Data'!H82</f>
        <v>12</v>
      </c>
      <c r="G34" s="460"/>
      <c r="H34" s="460">
        <f t="shared" si="2"/>
        <v>12</v>
      </c>
      <c r="I34" s="460"/>
      <c r="J34" s="460"/>
      <c r="K34" s="460"/>
      <c r="L34" s="460"/>
      <c r="M34" s="460"/>
      <c r="N34" s="460"/>
      <c r="O34" s="491"/>
      <c r="P34" s="460"/>
      <c r="Q34" s="460"/>
      <c r="R34" s="460"/>
      <c r="S34" s="460"/>
      <c r="T34" s="486">
        <f>'EGAT Data'!Z82</f>
        <v>99.903233799703614</v>
      </c>
      <c r="U34" s="486">
        <f>'EGAT Data'!AG82</f>
        <v>0</v>
      </c>
      <c r="V34" s="486">
        <f>'EGAT Data'!AN82</f>
        <v>9.676684881602915E-2</v>
      </c>
      <c r="W34" s="487"/>
      <c r="X34" s="487"/>
      <c r="Y34" s="467"/>
      <c r="Z34" s="467"/>
      <c r="AA34" s="467"/>
      <c r="AB34" s="467"/>
      <c r="AC34" s="467"/>
      <c r="AD34" s="467"/>
      <c r="AE34" s="467"/>
      <c r="AF34" s="467"/>
      <c r="AG34" s="467"/>
      <c r="AH34" s="467"/>
      <c r="AI34" s="471"/>
      <c r="AJ34" s="471"/>
      <c r="AK34" s="471"/>
      <c r="AL34" s="471"/>
      <c r="AM34" s="471"/>
      <c r="AN34" s="464"/>
      <c r="AO34" s="464"/>
      <c r="AP34" s="464"/>
      <c r="AQ34" s="488"/>
      <c r="AR34" s="471"/>
      <c r="AS34" s="471"/>
      <c r="AT34" s="471"/>
      <c r="AU34" s="471"/>
      <c r="AV34" s="471"/>
      <c r="AW34" s="471"/>
      <c r="AX34" s="471"/>
      <c r="AY34" s="471"/>
      <c r="AZ34" s="471"/>
      <c r="BA34" s="471"/>
      <c r="BB34" s="471"/>
      <c r="BC34" s="471"/>
      <c r="BD34" s="471"/>
      <c r="BE34" s="471"/>
      <c r="BF34" s="471"/>
      <c r="BG34" s="471"/>
      <c r="BH34" s="471"/>
      <c r="BI34" s="471"/>
      <c r="BJ34" s="471"/>
      <c r="BK34" s="471"/>
      <c r="BL34" s="471"/>
      <c r="BM34" s="471"/>
      <c r="BN34" s="471"/>
      <c r="BO34" s="471"/>
      <c r="BP34" s="471"/>
      <c r="BQ34" s="471"/>
      <c r="BR34" s="471"/>
      <c r="BS34" s="471"/>
      <c r="BT34" s="471"/>
      <c r="BU34" s="471"/>
      <c r="BV34" s="471"/>
      <c r="BW34" s="471"/>
      <c r="BX34" s="471"/>
      <c r="BY34" s="471"/>
      <c r="BZ34" s="471"/>
      <c r="CA34" s="471"/>
      <c r="CB34" s="471"/>
      <c r="CC34" s="471"/>
      <c r="CD34" s="471"/>
      <c r="CE34" s="471"/>
      <c r="CF34" s="471"/>
      <c r="CG34" s="471"/>
      <c r="CH34" s="471"/>
      <c r="CI34" s="471"/>
      <c r="CJ34" s="471"/>
      <c r="CK34" s="471"/>
      <c r="CL34" s="471"/>
      <c r="CM34" s="471"/>
      <c r="CN34" s="471"/>
      <c r="CO34" s="471"/>
      <c r="CP34" s="471"/>
      <c r="CQ34" s="471"/>
    </row>
    <row r="35" spans="1:95" s="472" customFormat="1">
      <c r="A35" s="460">
        <f>'EGAT Data'!B83</f>
        <v>79</v>
      </c>
      <c r="B35" s="489" t="str">
        <f>'EGAT Data'!C83</f>
        <v>โรงไฟฟ้าพลังน้ำเขื่อนสิรินธร หน่วยที่ 2</v>
      </c>
      <c r="C35" s="460" t="str">
        <f>'EGAT Data'!D83</f>
        <v>SRD-H2</v>
      </c>
      <c r="D35" s="460" t="str">
        <f>'EGAT Data'!L83</f>
        <v>27 พ.ย. 2514</v>
      </c>
      <c r="E35" s="460" t="str">
        <f>'EGAT Data'!M83</f>
        <v>-</v>
      </c>
      <c r="F35" s="460">
        <f>'EGAT Data'!H83</f>
        <v>12</v>
      </c>
      <c r="G35" s="460"/>
      <c r="H35" s="460">
        <f t="shared" si="2"/>
        <v>12</v>
      </c>
      <c r="I35" s="460"/>
      <c r="J35" s="460"/>
      <c r="K35" s="460"/>
      <c r="L35" s="460"/>
      <c r="M35" s="460"/>
      <c r="N35" s="460"/>
      <c r="O35" s="491"/>
      <c r="P35" s="460"/>
      <c r="Q35" s="460"/>
      <c r="R35" s="460"/>
      <c r="S35" s="460"/>
      <c r="T35" s="486">
        <f>'EGAT Data'!Z83</f>
        <v>22.007247766150389</v>
      </c>
      <c r="U35" s="486">
        <f>'EGAT Data'!AG83</f>
        <v>77.992751973284768</v>
      </c>
      <c r="V35" s="486">
        <f>'EGAT Data'!AN83</f>
        <v>0</v>
      </c>
      <c r="W35" s="487"/>
      <c r="X35" s="487"/>
      <c r="Y35" s="467"/>
      <c r="Z35" s="467"/>
      <c r="AA35" s="467"/>
      <c r="AB35" s="467"/>
      <c r="AC35" s="467"/>
      <c r="AD35" s="467"/>
      <c r="AE35" s="467"/>
      <c r="AF35" s="467"/>
      <c r="AG35" s="467"/>
      <c r="AH35" s="467"/>
      <c r="AI35" s="471"/>
      <c r="AJ35" s="471"/>
      <c r="AK35" s="471"/>
      <c r="AL35" s="471"/>
      <c r="AM35" s="471"/>
      <c r="AN35" s="464"/>
      <c r="AO35" s="464"/>
      <c r="AP35" s="464"/>
      <c r="AQ35" s="488"/>
      <c r="AR35" s="471"/>
      <c r="AS35" s="471"/>
      <c r="AT35" s="471"/>
      <c r="AU35" s="471"/>
      <c r="AV35" s="471"/>
      <c r="AW35" s="471"/>
      <c r="AX35" s="471"/>
      <c r="AY35" s="471"/>
      <c r="AZ35" s="471"/>
      <c r="BA35" s="471"/>
      <c r="BB35" s="471"/>
      <c r="BC35" s="471"/>
      <c r="BD35" s="471"/>
      <c r="BE35" s="471"/>
      <c r="BF35" s="471"/>
      <c r="BG35" s="471"/>
      <c r="BH35" s="471"/>
      <c r="BI35" s="471"/>
      <c r="BJ35" s="471"/>
      <c r="BK35" s="471"/>
      <c r="BL35" s="471"/>
      <c r="BM35" s="471"/>
      <c r="BN35" s="471"/>
      <c r="BO35" s="471"/>
      <c r="BP35" s="471"/>
      <c r="BQ35" s="471"/>
      <c r="BR35" s="471"/>
      <c r="BS35" s="471"/>
      <c r="BT35" s="471"/>
      <c r="BU35" s="471"/>
      <c r="BV35" s="471"/>
      <c r="BW35" s="471"/>
      <c r="BX35" s="471"/>
      <c r="BY35" s="471"/>
      <c r="BZ35" s="471"/>
      <c r="CA35" s="471"/>
      <c r="CB35" s="471"/>
      <c r="CC35" s="471"/>
      <c r="CD35" s="471"/>
      <c r="CE35" s="471"/>
      <c r="CF35" s="471"/>
      <c r="CG35" s="471"/>
      <c r="CH35" s="471"/>
      <c r="CI35" s="471"/>
      <c r="CJ35" s="471"/>
      <c r="CK35" s="471"/>
      <c r="CL35" s="471"/>
      <c r="CM35" s="471"/>
      <c r="CN35" s="471"/>
      <c r="CO35" s="471"/>
      <c r="CP35" s="471"/>
      <c r="CQ35" s="471"/>
    </row>
    <row r="36" spans="1:95" s="472" customFormat="1">
      <c r="A36" s="460">
        <f>'EGAT Data'!B84</f>
        <v>80</v>
      </c>
      <c r="B36" s="489" t="str">
        <f>'EGAT Data'!C84</f>
        <v>โรงไฟฟ้าพลังน้ำเขื่อนสิรินธร หน่วยที่ 3</v>
      </c>
      <c r="C36" s="460" t="str">
        <f>'EGAT Data'!D84</f>
        <v>SRD-H3</v>
      </c>
      <c r="D36" s="460" t="str">
        <f>'EGAT Data'!L84</f>
        <v>18 เม.ย. 2527</v>
      </c>
      <c r="E36" s="460" t="str">
        <f>'EGAT Data'!M84</f>
        <v>-</v>
      </c>
      <c r="F36" s="460">
        <f>'EGAT Data'!H84</f>
        <v>12</v>
      </c>
      <c r="G36" s="460"/>
      <c r="H36" s="460">
        <f t="shared" si="2"/>
        <v>12</v>
      </c>
      <c r="I36" s="460"/>
      <c r="J36" s="460"/>
      <c r="K36" s="460"/>
      <c r="L36" s="460"/>
      <c r="M36" s="460"/>
      <c r="N36" s="460"/>
      <c r="O36" s="491"/>
      <c r="P36" s="460"/>
      <c r="Q36" s="460"/>
      <c r="R36" s="460"/>
      <c r="S36" s="460"/>
      <c r="T36" s="486">
        <f>'EGAT Data'!Z84</f>
        <v>99.242562164881562</v>
      </c>
      <c r="U36" s="486">
        <f>'EGAT Data'!AG84</f>
        <v>0.63752276867030977</v>
      </c>
      <c r="V36" s="486">
        <f>'EGAT Data'!AN84</f>
        <v>0.11991499696417725</v>
      </c>
      <c r="W36" s="487"/>
      <c r="X36" s="487"/>
      <c r="Y36" s="467"/>
      <c r="Z36" s="467"/>
      <c r="AA36" s="467"/>
      <c r="AB36" s="467"/>
      <c r="AC36" s="467"/>
      <c r="AD36" s="467"/>
      <c r="AE36" s="467"/>
      <c r="AF36" s="467"/>
      <c r="AG36" s="467"/>
      <c r="AH36" s="467"/>
      <c r="AI36" s="471"/>
      <c r="AJ36" s="471"/>
      <c r="AK36" s="471"/>
      <c r="AL36" s="471"/>
      <c r="AM36" s="471"/>
      <c r="AN36" s="464"/>
      <c r="AO36" s="464"/>
      <c r="AP36" s="464"/>
      <c r="AQ36" s="488"/>
      <c r="AR36" s="471"/>
      <c r="AS36" s="471"/>
      <c r="AT36" s="471"/>
      <c r="AU36" s="471"/>
      <c r="AV36" s="471"/>
      <c r="AW36" s="471"/>
      <c r="AX36" s="471"/>
      <c r="AY36" s="471"/>
      <c r="AZ36" s="471"/>
      <c r="BA36" s="471"/>
      <c r="BB36" s="471"/>
      <c r="BC36" s="471"/>
      <c r="BD36" s="471"/>
      <c r="BE36" s="471"/>
      <c r="BF36" s="471"/>
      <c r="BG36" s="471"/>
      <c r="BH36" s="471"/>
      <c r="BI36" s="471"/>
      <c r="BJ36" s="471"/>
      <c r="BK36" s="471"/>
      <c r="BL36" s="471"/>
      <c r="BM36" s="471"/>
      <c r="BN36" s="471"/>
      <c r="BO36" s="471"/>
      <c r="BP36" s="471"/>
      <c r="BQ36" s="471"/>
      <c r="BR36" s="471"/>
      <c r="BS36" s="471"/>
      <c r="BT36" s="471"/>
      <c r="BU36" s="471"/>
      <c r="BV36" s="471"/>
      <c r="BW36" s="471"/>
      <c r="BX36" s="471"/>
      <c r="BY36" s="471"/>
      <c r="BZ36" s="471"/>
      <c r="CA36" s="471"/>
      <c r="CB36" s="471"/>
      <c r="CC36" s="471"/>
      <c r="CD36" s="471"/>
      <c r="CE36" s="471"/>
      <c r="CF36" s="471"/>
      <c r="CG36" s="471"/>
      <c r="CH36" s="471"/>
      <c r="CI36" s="471"/>
      <c r="CJ36" s="471"/>
      <c r="CK36" s="471"/>
      <c r="CL36" s="471"/>
      <c r="CM36" s="471"/>
      <c r="CN36" s="471"/>
      <c r="CO36" s="471"/>
      <c r="CP36" s="471"/>
      <c r="CQ36" s="471"/>
    </row>
    <row r="37" spans="1:95">
      <c r="A37" s="386">
        <f>'EGAT Data'!B85</f>
        <v>81</v>
      </c>
      <c r="B37" s="481" t="str">
        <f>'EGAT Data'!C85</f>
        <v>โรงไฟฟ้าพลังน้ำเขื่อนจุฬาภรณ์ หน่วยที่ 1</v>
      </c>
      <c r="C37" s="386" t="str">
        <f>'EGAT Data'!D85</f>
        <v>CLB-H1</v>
      </c>
      <c r="D37" s="386" t="str">
        <f>'EGAT Data'!L85</f>
        <v>24 พ.ย. 2515</v>
      </c>
      <c r="E37" s="386" t="str">
        <f>'EGAT Data'!M85</f>
        <v>-</v>
      </c>
      <c r="F37" s="386"/>
      <c r="G37" s="386">
        <f>'EGAT Data'!H85</f>
        <v>20</v>
      </c>
      <c r="H37" s="386">
        <f t="shared" si="2"/>
        <v>20</v>
      </c>
      <c r="I37" s="386"/>
      <c r="J37" s="386"/>
      <c r="K37" s="386"/>
      <c r="L37" s="386"/>
      <c r="M37" s="386"/>
      <c r="N37" s="386"/>
      <c r="O37" s="492"/>
      <c r="P37" s="386"/>
      <c r="Q37" s="386"/>
      <c r="R37" s="386"/>
      <c r="S37" s="386"/>
      <c r="T37" s="432">
        <f>'EGAT Data'!Z85</f>
        <v>97.250681971521431</v>
      </c>
      <c r="U37" s="432">
        <f>'EGAT Data'!AG85</f>
        <v>0.45537340619307831</v>
      </c>
      <c r="V37" s="432">
        <f>'EGAT Data'!AN85</f>
        <v>2.2939435336976319</v>
      </c>
      <c r="W37" s="477"/>
      <c r="X37" s="477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34"/>
      <c r="AJ37" s="34"/>
      <c r="AK37" s="34"/>
      <c r="AL37" s="34"/>
      <c r="AM37" s="34"/>
      <c r="AN37" s="424"/>
      <c r="AO37" s="424"/>
      <c r="AP37" s="424"/>
      <c r="AQ37" s="480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</row>
    <row r="38" spans="1:95">
      <c r="A38" s="386">
        <f>'EGAT Data'!B86</f>
        <v>82</v>
      </c>
      <c r="B38" s="481" t="str">
        <f>'EGAT Data'!C86</f>
        <v>โรงไฟฟ้าพลังน้ำเขื่อนจุฬาภรณ์ หน่วยที่ 2</v>
      </c>
      <c r="C38" s="386" t="str">
        <f>'EGAT Data'!D86</f>
        <v>CLB-H2</v>
      </c>
      <c r="D38" s="386" t="str">
        <f>'EGAT Data'!L86</f>
        <v>24 พ.ย. 2515</v>
      </c>
      <c r="E38" s="386" t="str">
        <f>'EGAT Data'!M86</f>
        <v>-</v>
      </c>
      <c r="F38" s="386"/>
      <c r="G38" s="386">
        <f>'EGAT Data'!H86</f>
        <v>20</v>
      </c>
      <c r="H38" s="386">
        <f t="shared" si="2"/>
        <v>20</v>
      </c>
      <c r="I38" s="386"/>
      <c r="J38" s="386"/>
      <c r="K38" s="386"/>
      <c r="L38" s="386"/>
      <c r="M38" s="386"/>
      <c r="N38" s="386"/>
      <c r="O38" s="492"/>
      <c r="P38" s="386"/>
      <c r="Q38" s="386"/>
      <c r="R38" s="386"/>
      <c r="S38" s="386"/>
      <c r="T38" s="432">
        <f>'EGAT Data'!Z86</f>
        <v>34.527740281641222</v>
      </c>
      <c r="U38" s="432">
        <f>'EGAT Data'!AG86</f>
        <v>65.472260170006081</v>
      </c>
      <c r="V38" s="432">
        <f>'EGAT Data'!AN86</f>
        <v>0</v>
      </c>
      <c r="W38" s="477"/>
      <c r="X38" s="477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34"/>
      <c r="AJ38" s="34"/>
      <c r="AK38" s="34"/>
      <c r="AL38" s="34"/>
      <c r="AM38" s="34"/>
      <c r="AN38" s="424"/>
      <c r="AO38" s="424"/>
      <c r="AP38" s="424"/>
      <c r="AQ38" s="480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</row>
    <row r="39" spans="1:95" s="472" customFormat="1">
      <c r="A39" s="460">
        <f>'EGAT Data'!B88</f>
        <v>84</v>
      </c>
      <c r="B39" s="489" t="str">
        <f>'EGAT Data'!C88</f>
        <v>โรงไฟฟ้าพลังน้ำเขื่อนปากมูล หน่วยที่ 1</v>
      </c>
      <c r="C39" s="460" t="str">
        <f>'EGAT Data'!D88</f>
        <v>PMN-H1</v>
      </c>
      <c r="D39" s="460" t="str">
        <f>'EGAT Data'!L88</f>
        <v>17 พ.ย. 2537</v>
      </c>
      <c r="E39" s="460"/>
      <c r="F39" s="460">
        <f>'EGAT Data'!H88</f>
        <v>34</v>
      </c>
      <c r="G39" s="460"/>
      <c r="H39" s="386">
        <f t="shared" si="2"/>
        <v>34</v>
      </c>
      <c r="I39" s="460"/>
      <c r="J39" s="460"/>
      <c r="K39" s="460"/>
      <c r="L39" s="460"/>
      <c r="M39" s="460"/>
      <c r="N39" s="460"/>
      <c r="O39" s="491"/>
      <c r="P39" s="460"/>
      <c r="Q39" s="460"/>
      <c r="R39" s="460"/>
      <c r="S39" s="460"/>
      <c r="T39" s="486">
        <f>'EGAT Data'!Z88</f>
        <v>91.34757016283038</v>
      </c>
      <c r="U39" s="486">
        <f>'EGAT Data'!AG88</f>
        <v>0</v>
      </c>
      <c r="V39" s="486">
        <f>'EGAT Data'!AN88</f>
        <v>5.6921675774134796E-3</v>
      </c>
      <c r="W39" s="487"/>
      <c r="X39" s="487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471"/>
      <c r="AJ39" s="471"/>
      <c r="AK39" s="471"/>
      <c r="AL39" s="471"/>
      <c r="AM39" s="471"/>
      <c r="AN39" s="464"/>
      <c r="AO39" s="464"/>
      <c r="AP39" s="464"/>
      <c r="AQ39" s="488"/>
      <c r="AR39" s="471"/>
      <c r="AS39" s="471"/>
      <c r="AT39" s="471"/>
      <c r="AU39" s="471"/>
      <c r="AV39" s="471"/>
      <c r="AW39" s="471"/>
      <c r="AX39" s="471"/>
      <c r="AY39" s="471"/>
      <c r="AZ39" s="471"/>
      <c r="BA39" s="471"/>
      <c r="BB39" s="471"/>
      <c r="BC39" s="471"/>
      <c r="BD39" s="471"/>
      <c r="BE39" s="471"/>
      <c r="BF39" s="471"/>
      <c r="BG39" s="471"/>
      <c r="BH39" s="471"/>
      <c r="BI39" s="471"/>
      <c r="BJ39" s="471"/>
      <c r="BK39" s="471"/>
      <c r="BL39" s="471"/>
      <c r="BM39" s="471"/>
      <c r="BN39" s="471"/>
      <c r="BO39" s="471"/>
      <c r="BP39" s="471"/>
      <c r="BQ39" s="471"/>
      <c r="BR39" s="471"/>
      <c r="BS39" s="471"/>
      <c r="BT39" s="471"/>
      <c r="BU39" s="471"/>
      <c r="BV39" s="471"/>
      <c r="BW39" s="471"/>
      <c r="BX39" s="471"/>
      <c r="BY39" s="471"/>
      <c r="BZ39" s="471"/>
      <c r="CA39" s="471"/>
      <c r="CB39" s="471"/>
      <c r="CC39" s="471"/>
      <c r="CD39" s="471"/>
      <c r="CE39" s="471"/>
      <c r="CF39" s="471"/>
      <c r="CG39" s="471"/>
      <c r="CH39" s="471"/>
      <c r="CI39" s="471"/>
      <c r="CJ39" s="471"/>
      <c r="CK39" s="471"/>
      <c r="CL39" s="471"/>
      <c r="CM39" s="471"/>
      <c r="CN39" s="471"/>
      <c r="CO39" s="471"/>
      <c r="CP39" s="471"/>
      <c r="CQ39" s="471"/>
    </row>
    <row r="40" spans="1:95" s="472" customFormat="1">
      <c r="A40" s="460">
        <f>'EGAT Data'!B89</f>
        <v>85</v>
      </c>
      <c r="B40" s="489" t="str">
        <f>'EGAT Data'!C89</f>
        <v>โรงไฟฟ้าพลังน้ำเขื่อนปากมูล หน่วยที่ 2</v>
      </c>
      <c r="C40" s="460" t="str">
        <f>'EGAT Data'!D89</f>
        <v>PMN-H2</v>
      </c>
      <c r="D40" s="460" t="str">
        <f>'EGAT Data'!L89</f>
        <v>21 พ.ย. 2537</v>
      </c>
      <c r="E40" s="460"/>
      <c r="F40" s="460">
        <f>'EGAT Data'!H89</f>
        <v>34</v>
      </c>
      <c r="G40" s="460"/>
      <c r="H40" s="386">
        <f t="shared" si="2"/>
        <v>34</v>
      </c>
      <c r="I40" s="460"/>
      <c r="J40" s="460"/>
      <c r="K40" s="460"/>
      <c r="L40" s="460"/>
      <c r="M40" s="460"/>
      <c r="N40" s="460"/>
      <c r="O40" s="491"/>
      <c r="P40" s="460"/>
      <c r="Q40" s="460"/>
      <c r="R40" s="460"/>
      <c r="S40" s="460"/>
      <c r="T40" s="486">
        <f>'EGAT Data'!Z89</f>
        <v>91.347570363110293</v>
      </c>
      <c r="U40" s="460"/>
      <c r="V40" s="486">
        <f>'EGAT Data'!AN89</f>
        <v>5.6921675774134796E-3</v>
      </c>
      <c r="W40" s="487"/>
      <c r="X40" s="487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471"/>
      <c r="AJ40" s="471"/>
      <c r="AK40" s="471"/>
      <c r="AL40" s="471"/>
      <c r="AM40" s="471"/>
      <c r="AN40" s="464"/>
      <c r="AO40" s="464"/>
      <c r="AP40" s="464"/>
      <c r="AQ40" s="488"/>
      <c r="AR40" s="471"/>
      <c r="AS40" s="471"/>
      <c r="AT40" s="471"/>
      <c r="AU40" s="471"/>
      <c r="AV40" s="471"/>
      <c r="AW40" s="471"/>
      <c r="AX40" s="471"/>
      <c r="AY40" s="471"/>
      <c r="AZ40" s="471"/>
      <c r="BA40" s="471"/>
      <c r="BB40" s="471"/>
      <c r="BC40" s="471"/>
      <c r="BD40" s="471"/>
      <c r="BE40" s="471"/>
      <c r="BF40" s="471"/>
      <c r="BG40" s="471"/>
      <c r="BH40" s="471"/>
      <c r="BI40" s="471"/>
      <c r="BJ40" s="471"/>
      <c r="BK40" s="471"/>
      <c r="BL40" s="471"/>
      <c r="BM40" s="471"/>
      <c r="BN40" s="471"/>
      <c r="BO40" s="471"/>
      <c r="BP40" s="471"/>
      <c r="BQ40" s="471"/>
      <c r="BR40" s="471"/>
      <c r="BS40" s="471"/>
      <c r="BT40" s="471"/>
      <c r="BU40" s="471"/>
      <c r="BV40" s="471"/>
      <c r="BW40" s="471"/>
      <c r="BX40" s="471"/>
      <c r="BY40" s="471"/>
      <c r="BZ40" s="471"/>
      <c r="CA40" s="471"/>
      <c r="CB40" s="471"/>
      <c r="CC40" s="471"/>
      <c r="CD40" s="471"/>
      <c r="CE40" s="471"/>
      <c r="CF40" s="471"/>
      <c r="CG40" s="471"/>
      <c r="CH40" s="471"/>
      <c r="CI40" s="471"/>
      <c r="CJ40" s="471"/>
      <c r="CK40" s="471"/>
      <c r="CL40" s="471"/>
      <c r="CM40" s="471"/>
      <c r="CN40" s="471"/>
      <c r="CO40" s="471"/>
      <c r="CP40" s="471"/>
      <c r="CQ40" s="471"/>
    </row>
    <row r="41" spans="1:95" s="472" customFormat="1">
      <c r="A41" s="460">
        <f>'EGAT Data'!B90</f>
        <v>86</v>
      </c>
      <c r="B41" s="489" t="str">
        <f>'EGAT Data'!C90</f>
        <v>โรงไฟฟ้าพลังน้ำเขื่อนปากมูล หน่วยที่ 3</v>
      </c>
      <c r="C41" s="460" t="str">
        <f>'EGAT Data'!D90</f>
        <v>PMN-H3</v>
      </c>
      <c r="D41" s="460" t="str">
        <f>'EGAT Data'!L90</f>
        <v>16 พ.ย. 2537</v>
      </c>
      <c r="E41" s="460"/>
      <c r="F41" s="460">
        <f>'EGAT Data'!H90</f>
        <v>34</v>
      </c>
      <c r="G41" s="460"/>
      <c r="H41" s="386">
        <f t="shared" si="2"/>
        <v>34</v>
      </c>
      <c r="I41" s="460"/>
      <c r="J41" s="460"/>
      <c r="K41" s="460"/>
      <c r="L41" s="460"/>
      <c r="M41" s="460"/>
      <c r="N41" s="460"/>
      <c r="O41" s="491"/>
      <c r="P41" s="460"/>
      <c r="Q41" s="460"/>
      <c r="R41" s="460"/>
      <c r="S41" s="460"/>
      <c r="T41" s="486">
        <f>'EGAT Data'!Z90</f>
        <v>91.18393772836113</v>
      </c>
      <c r="U41" s="460"/>
      <c r="V41" s="486">
        <f>'EGAT Data'!AN90</f>
        <v>5.6921675774134796E-3</v>
      </c>
      <c r="W41" s="487"/>
      <c r="X41" s="487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471"/>
      <c r="AJ41" s="471"/>
      <c r="AK41" s="471"/>
      <c r="AL41" s="471"/>
      <c r="AM41" s="471"/>
      <c r="AN41" s="464"/>
      <c r="AO41" s="464"/>
      <c r="AP41" s="464"/>
      <c r="AQ41" s="488"/>
      <c r="AR41" s="471"/>
      <c r="AS41" s="471"/>
      <c r="AT41" s="471"/>
      <c r="AU41" s="471"/>
      <c r="AV41" s="471"/>
      <c r="AW41" s="471"/>
      <c r="AX41" s="471"/>
      <c r="AY41" s="471"/>
      <c r="AZ41" s="471"/>
      <c r="BA41" s="471"/>
      <c r="BB41" s="471"/>
      <c r="BC41" s="471"/>
      <c r="BD41" s="471"/>
      <c r="BE41" s="471"/>
      <c r="BF41" s="471"/>
      <c r="BG41" s="471"/>
      <c r="BH41" s="471"/>
      <c r="BI41" s="471"/>
      <c r="BJ41" s="471"/>
      <c r="BK41" s="471"/>
      <c r="BL41" s="471"/>
      <c r="BM41" s="471"/>
      <c r="BN41" s="471"/>
      <c r="BO41" s="471"/>
      <c r="BP41" s="471"/>
      <c r="BQ41" s="471"/>
      <c r="BR41" s="471"/>
      <c r="BS41" s="471"/>
      <c r="BT41" s="471"/>
      <c r="BU41" s="471"/>
      <c r="BV41" s="471"/>
      <c r="BW41" s="471"/>
      <c r="BX41" s="471"/>
      <c r="BY41" s="471"/>
      <c r="BZ41" s="471"/>
      <c r="CA41" s="471"/>
      <c r="CB41" s="471"/>
      <c r="CC41" s="471"/>
      <c r="CD41" s="471"/>
      <c r="CE41" s="471"/>
      <c r="CF41" s="471"/>
      <c r="CG41" s="471"/>
      <c r="CH41" s="471"/>
      <c r="CI41" s="471"/>
      <c r="CJ41" s="471"/>
      <c r="CK41" s="471"/>
      <c r="CL41" s="471"/>
      <c r="CM41" s="471"/>
      <c r="CN41" s="471"/>
      <c r="CO41" s="471"/>
      <c r="CP41" s="471"/>
      <c r="CQ41" s="471"/>
    </row>
    <row r="42" spans="1:95" s="472" customFormat="1">
      <c r="A42" s="460">
        <f>'EGAT Data'!B91</f>
        <v>87</v>
      </c>
      <c r="B42" s="489" t="str">
        <f>'EGAT Data'!C91</f>
        <v>โรงไฟฟ้าพลังน้ำเขื่อนปากมูล หน่วยที่ 4</v>
      </c>
      <c r="C42" s="460" t="str">
        <f>'EGAT Data'!D91</f>
        <v>PMN-H4</v>
      </c>
      <c r="D42" s="460" t="str">
        <f>'EGAT Data'!L91</f>
        <v>11 พ.ย. 2537</v>
      </c>
      <c r="E42" s="460"/>
      <c r="F42" s="460">
        <f>'EGAT Data'!H91</f>
        <v>34</v>
      </c>
      <c r="G42" s="460"/>
      <c r="H42" s="386">
        <f t="shared" si="2"/>
        <v>34</v>
      </c>
      <c r="I42" s="460"/>
      <c r="J42" s="460"/>
      <c r="K42" s="460"/>
      <c r="L42" s="460"/>
      <c r="M42" s="460"/>
      <c r="N42" s="460"/>
      <c r="O42" s="491"/>
      <c r="P42" s="460"/>
      <c r="Q42" s="460"/>
      <c r="R42" s="460"/>
      <c r="S42" s="460"/>
      <c r="T42" s="486">
        <f>'EGAT Data'!Z91</f>
        <v>91.18393772836113</v>
      </c>
      <c r="U42" s="460"/>
      <c r="V42" s="486">
        <f>'EGAT Data'!AN91</f>
        <v>5.6921675774134796E-3</v>
      </c>
      <c r="W42" s="487"/>
      <c r="X42" s="487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471"/>
      <c r="AJ42" s="471"/>
      <c r="AK42" s="471"/>
      <c r="AL42" s="471"/>
      <c r="AM42" s="471"/>
      <c r="AN42" s="464"/>
      <c r="AO42" s="464"/>
      <c r="AP42" s="464"/>
      <c r="AQ42" s="488"/>
      <c r="AR42" s="471"/>
      <c r="AS42" s="471"/>
      <c r="AT42" s="471"/>
      <c r="AU42" s="471"/>
      <c r="AV42" s="471"/>
      <c r="AW42" s="471"/>
      <c r="AX42" s="471"/>
      <c r="AY42" s="471"/>
      <c r="AZ42" s="471"/>
      <c r="BA42" s="471"/>
      <c r="BB42" s="471"/>
      <c r="BC42" s="471"/>
      <c r="BD42" s="471"/>
      <c r="BE42" s="471"/>
      <c r="BF42" s="471"/>
      <c r="BG42" s="471"/>
      <c r="BH42" s="471"/>
      <c r="BI42" s="471"/>
      <c r="BJ42" s="471"/>
      <c r="BK42" s="471"/>
      <c r="BL42" s="471"/>
      <c r="BM42" s="471"/>
      <c r="BN42" s="471"/>
      <c r="BO42" s="471"/>
      <c r="BP42" s="471"/>
      <c r="BQ42" s="471"/>
      <c r="BR42" s="471"/>
      <c r="BS42" s="471"/>
      <c r="BT42" s="471"/>
      <c r="BU42" s="471"/>
      <c r="BV42" s="471"/>
      <c r="BW42" s="471"/>
      <c r="BX42" s="471"/>
      <c r="BY42" s="471"/>
      <c r="BZ42" s="471"/>
      <c r="CA42" s="471"/>
      <c r="CB42" s="471"/>
      <c r="CC42" s="471"/>
      <c r="CD42" s="471"/>
      <c r="CE42" s="471"/>
      <c r="CF42" s="471"/>
      <c r="CG42" s="471"/>
      <c r="CH42" s="471"/>
      <c r="CI42" s="471"/>
      <c r="CJ42" s="471"/>
      <c r="CK42" s="471"/>
      <c r="CL42" s="471"/>
      <c r="CM42" s="471"/>
      <c r="CN42" s="471"/>
      <c r="CO42" s="471"/>
      <c r="CP42" s="471"/>
      <c r="CQ42" s="471"/>
    </row>
    <row r="43" spans="1:95" s="497" customFormat="1">
      <c r="A43" s="441">
        <f>'EGAT Data'!B92</f>
        <v>88</v>
      </c>
      <c r="B43" s="498" t="str">
        <f>'EGAT Data'!C92</f>
        <v>โรงไฟฟ้าพลังน้ำเขื่อนลำตะคองชลภาวัฒนา หน่วยที่ 1</v>
      </c>
      <c r="C43" s="441" t="str">
        <f>'EGAT Data'!D92</f>
        <v>LTK-H1</v>
      </c>
      <c r="D43" s="441" t="str">
        <f>'EGAT Data'!L92</f>
        <v>19 ก.ค. 2547</v>
      </c>
      <c r="E43" s="441"/>
      <c r="F43" s="441"/>
      <c r="G43" s="441">
        <f>'EGAT Data'!H92</f>
        <v>250</v>
      </c>
      <c r="H43" s="441">
        <f t="shared" si="2"/>
        <v>250</v>
      </c>
      <c r="I43" s="441"/>
      <c r="J43" s="441"/>
      <c r="K43" s="441"/>
      <c r="L43" s="441"/>
      <c r="M43" s="441"/>
      <c r="N43" s="441"/>
      <c r="O43" s="499"/>
      <c r="P43" s="441"/>
      <c r="Q43" s="441"/>
      <c r="R43" s="441"/>
      <c r="S43" s="441"/>
      <c r="T43" s="500">
        <f>'EGAT Data'!Z92</f>
        <v>99.878566220809958</v>
      </c>
      <c r="U43" s="441"/>
      <c r="V43" s="500">
        <f>'EGAT Data'!AN92</f>
        <v>0.12143290831815426</v>
      </c>
      <c r="W43" s="494"/>
      <c r="X43" s="494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496"/>
      <c r="AJ43" s="496"/>
      <c r="AK43" s="496"/>
      <c r="AL43" s="496"/>
      <c r="AM43" s="496"/>
      <c r="AN43" s="424"/>
      <c r="AO43" s="424"/>
      <c r="AP43" s="424"/>
      <c r="AQ43" s="480"/>
      <c r="AR43" s="496"/>
      <c r="AS43" s="496"/>
      <c r="AT43" s="496"/>
      <c r="AU43" s="496"/>
      <c r="AV43" s="496"/>
      <c r="AW43" s="496"/>
      <c r="AX43" s="496"/>
      <c r="AY43" s="496"/>
      <c r="AZ43" s="496"/>
      <c r="BA43" s="496"/>
      <c r="BB43" s="496"/>
      <c r="BC43" s="496"/>
      <c r="BD43" s="496"/>
      <c r="BE43" s="496"/>
      <c r="BF43" s="496"/>
      <c r="BG43" s="496"/>
      <c r="BH43" s="496"/>
      <c r="BI43" s="496"/>
      <c r="BJ43" s="496"/>
      <c r="BK43" s="496"/>
      <c r="BL43" s="496"/>
      <c r="BM43" s="496"/>
      <c r="BN43" s="496"/>
      <c r="BO43" s="496"/>
      <c r="BP43" s="496"/>
      <c r="BQ43" s="496"/>
      <c r="BR43" s="496"/>
      <c r="BS43" s="496"/>
      <c r="BT43" s="496"/>
      <c r="BU43" s="496"/>
      <c r="BV43" s="496"/>
      <c r="BW43" s="496"/>
      <c r="BX43" s="496"/>
      <c r="BY43" s="496"/>
      <c r="BZ43" s="496"/>
      <c r="CA43" s="496"/>
      <c r="CB43" s="496"/>
      <c r="CC43" s="496"/>
      <c r="CD43" s="496"/>
      <c r="CE43" s="496"/>
      <c r="CF43" s="496"/>
      <c r="CG43" s="496"/>
      <c r="CH43" s="496"/>
      <c r="CI43" s="496"/>
      <c r="CJ43" s="496"/>
      <c r="CK43" s="496"/>
      <c r="CL43" s="496"/>
      <c r="CM43" s="496"/>
      <c r="CN43" s="496"/>
      <c r="CO43" s="496"/>
      <c r="CP43" s="496"/>
      <c r="CQ43" s="496"/>
    </row>
    <row r="44" spans="1:95" s="497" customFormat="1">
      <c r="A44" s="441">
        <f>'EGAT Data'!B93</f>
        <v>89</v>
      </c>
      <c r="B44" s="498" t="str">
        <f>'EGAT Data'!C93</f>
        <v>โรงไฟฟ้าพลังน้ำเขื่อนลำตะคองชลภาวัฒนา หน่วยที่ 2</v>
      </c>
      <c r="C44" s="441" t="str">
        <f>'EGAT Data'!D93</f>
        <v>LTK-H2</v>
      </c>
      <c r="D44" s="441" t="str">
        <f>'EGAT Data'!L93</f>
        <v>19 ก.ค. 2547</v>
      </c>
      <c r="E44" s="441"/>
      <c r="F44" s="441"/>
      <c r="G44" s="441">
        <f>'EGAT Data'!H93</f>
        <v>250</v>
      </c>
      <c r="H44" s="441">
        <f t="shared" si="2"/>
        <v>250</v>
      </c>
      <c r="I44" s="441"/>
      <c r="J44" s="441"/>
      <c r="K44" s="441"/>
      <c r="L44" s="441"/>
      <c r="M44" s="441"/>
      <c r="N44" s="441"/>
      <c r="O44" s="499"/>
      <c r="P44" s="441"/>
      <c r="Q44" s="441"/>
      <c r="R44" s="441"/>
      <c r="S44" s="441"/>
      <c r="T44" s="500">
        <f>'EGAT Data'!Z93</f>
        <v>99.825439962678303</v>
      </c>
      <c r="U44" s="441"/>
      <c r="V44" s="500">
        <f>'EGAT Data'!AN93</f>
        <v>0.17455980570734667</v>
      </c>
      <c r="W44" s="494"/>
      <c r="X44" s="494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496"/>
      <c r="AJ44" s="496"/>
      <c r="AK44" s="496"/>
      <c r="AL44" s="496"/>
      <c r="AM44" s="496"/>
      <c r="AN44" s="424"/>
      <c r="AO44" s="424"/>
      <c r="AP44" s="424"/>
      <c r="AQ44" s="480"/>
      <c r="AR44" s="496"/>
      <c r="AS44" s="496"/>
      <c r="AT44" s="496"/>
      <c r="AU44" s="496"/>
      <c r="AV44" s="496"/>
      <c r="AW44" s="496"/>
      <c r="AX44" s="496"/>
      <c r="AY44" s="496"/>
      <c r="AZ44" s="496"/>
      <c r="BA44" s="496"/>
      <c r="BB44" s="496"/>
      <c r="BC44" s="496"/>
      <c r="BD44" s="496"/>
      <c r="BE44" s="496"/>
      <c r="BF44" s="496"/>
      <c r="BG44" s="496"/>
      <c r="BH44" s="496"/>
      <c r="BI44" s="496"/>
      <c r="BJ44" s="496"/>
      <c r="BK44" s="496"/>
      <c r="BL44" s="496"/>
      <c r="BM44" s="496"/>
      <c r="BN44" s="496"/>
      <c r="BO44" s="496"/>
      <c r="BP44" s="496"/>
      <c r="BQ44" s="496"/>
      <c r="BR44" s="496"/>
      <c r="BS44" s="496"/>
      <c r="BT44" s="496"/>
      <c r="BU44" s="496"/>
      <c r="BV44" s="496"/>
      <c r="BW44" s="496"/>
      <c r="BX44" s="496"/>
      <c r="BY44" s="496"/>
      <c r="BZ44" s="496"/>
      <c r="CA44" s="496"/>
      <c r="CB44" s="496"/>
      <c r="CC44" s="496"/>
      <c r="CD44" s="496"/>
      <c r="CE44" s="496"/>
      <c r="CF44" s="496"/>
      <c r="CG44" s="496"/>
      <c r="CH44" s="496"/>
      <c r="CI44" s="496"/>
      <c r="CJ44" s="496"/>
      <c r="CK44" s="496"/>
      <c r="CL44" s="496"/>
      <c r="CM44" s="496"/>
      <c r="CN44" s="496"/>
      <c r="CO44" s="496"/>
      <c r="CP44" s="496"/>
      <c r="CQ44" s="496"/>
    </row>
    <row r="45" spans="1:95" s="472" customFormat="1">
      <c r="A45" s="460">
        <f>'EGAT Data'!B100</f>
        <v>96</v>
      </c>
      <c r="B45" s="489" t="str">
        <f>'EGAT Data'!C100</f>
        <v>โรงไฟฟ้าพลังน้ำขนาดเล็กเขื่อนน้ำพุง หน่วยที่ 1</v>
      </c>
      <c r="C45" s="460" t="str">
        <f>'EGAT Data'!D100</f>
        <v>NP-H1</v>
      </c>
      <c r="D45" s="460" t="str">
        <f>'EGAT Data'!L100</f>
        <v>20 ต.ค. 2528</v>
      </c>
      <c r="E45" s="460" t="str">
        <f>'EGAT Data'!M100</f>
        <v>-</v>
      </c>
      <c r="F45" s="460">
        <f>'EGAT Data'!H100</f>
        <v>3</v>
      </c>
      <c r="G45" s="460"/>
      <c r="H45" s="441">
        <f t="shared" si="2"/>
        <v>3</v>
      </c>
      <c r="I45" s="460"/>
      <c r="J45" s="460"/>
      <c r="K45" s="460"/>
      <c r="L45" s="460"/>
      <c r="M45" s="460"/>
      <c r="N45" s="460"/>
      <c r="O45" s="460"/>
      <c r="P45" s="484"/>
      <c r="Q45" s="460"/>
      <c r="R45" s="460"/>
      <c r="S45" s="460"/>
      <c r="T45" s="486">
        <f>'EGAT Data'!Z100</f>
        <v>1.5785519125679306</v>
      </c>
      <c r="U45" s="486">
        <f>'EGAT Data'!AG100</f>
        <v>98.246053430479677</v>
      </c>
      <c r="V45" s="486">
        <f>'EGAT Data'!AN100</f>
        <v>0</v>
      </c>
      <c r="W45" s="487"/>
      <c r="X45" s="487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471"/>
      <c r="AJ45" s="471"/>
      <c r="AK45" s="471"/>
      <c r="AL45" s="471"/>
      <c r="AM45" s="471"/>
      <c r="AN45" s="464"/>
      <c r="AO45" s="464"/>
      <c r="AP45" s="464"/>
      <c r="AQ45" s="488"/>
      <c r="AR45" s="471"/>
      <c r="AS45" s="471"/>
      <c r="AT45" s="471"/>
      <c r="AU45" s="471"/>
      <c r="AV45" s="471"/>
      <c r="AW45" s="471"/>
      <c r="AX45" s="471"/>
      <c r="AY45" s="471"/>
      <c r="AZ45" s="471"/>
      <c r="BA45" s="471"/>
      <c r="BB45" s="471"/>
      <c r="BC45" s="471"/>
      <c r="BD45" s="471"/>
      <c r="BE45" s="471"/>
      <c r="BF45" s="471"/>
      <c r="BG45" s="471"/>
      <c r="BH45" s="471"/>
      <c r="BI45" s="471"/>
      <c r="BJ45" s="471"/>
      <c r="BK45" s="471"/>
      <c r="BL45" s="471"/>
      <c r="BM45" s="471"/>
      <c r="BN45" s="471"/>
      <c r="BO45" s="471"/>
      <c r="BP45" s="471"/>
      <c r="BQ45" s="471"/>
      <c r="BR45" s="471"/>
      <c r="BS45" s="471"/>
      <c r="BT45" s="471"/>
      <c r="BU45" s="471"/>
      <c r="BV45" s="471"/>
      <c r="BW45" s="471"/>
      <c r="BX45" s="471"/>
      <c r="BY45" s="471"/>
      <c r="BZ45" s="471"/>
      <c r="CA45" s="471"/>
      <c r="CB45" s="471"/>
      <c r="CC45" s="471"/>
      <c r="CD45" s="471"/>
      <c r="CE45" s="471"/>
      <c r="CF45" s="471"/>
      <c r="CG45" s="471"/>
      <c r="CH45" s="471"/>
      <c r="CI45" s="471"/>
      <c r="CJ45" s="471"/>
      <c r="CK45" s="471"/>
      <c r="CL45" s="471"/>
      <c r="CM45" s="471"/>
      <c r="CN45" s="471"/>
      <c r="CO45" s="471"/>
      <c r="CP45" s="471"/>
      <c r="CQ45" s="471"/>
    </row>
    <row r="46" spans="1:95" s="472" customFormat="1">
      <c r="A46" s="460">
        <f>'EGAT Data'!B101</f>
        <v>97</v>
      </c>
      <c r="B46" s="489" t="str">
        <f>'EGAT Data'!C101</f>
        <v>โรงไฟฟ้าพลังน้ำขนาดเล็กเขื่อนน้ำพุง หน่วยที่ 2</v>
      </c>
      <c r="C46" s="460" t="str">
        <f>'EGAT Data'!D101</f>
        <v>NP-H2</v>
      </c>
      <c r="D46" s="460" t="str">
        <f>'EGAT Data'!L101</f>
        <v>20 ต.ค. 2528</v>
      </c>
      <c r="E46" s="460" t="str">
        <f>'EGAT Data'!M101</f>
        <v>-</v>
      </c>
      <c r="F46" s="460">
        <f>'EGAT Data'!H101</f>
        <v>3</v>
      </c>
      <c r="G46" s="460"/>
      <c r="H46" s="441">
        <f t="shared" si="2"/>
        <v>3</v>
      </c>
      <c r="I46" s="460"/>
      <c r="J46" s="460"/>
      <c r="K46" s="460"/>
      <c r="L46" s="460"/>
      <c r="M46" s="460"/>
      <c r="N46" s="460"/>
      <c r="O46" s="460"/>
      <c r="P46" s="484"/>
      <c r="Q46" s="460"/>
      <c r="R46" s="460"/>
      <c r="S46" s="460"/>
      <c r="T46" s="486">
        <f>'EGAT Data'!Z101</f>
        <v>86.803278771907813</v>
      </c>
      <c r="U46" s="486">
        <f>'EGAT Data'!AG101</f>
        <v>0</v>
      </c>
      <c r="V46" s="486">
        <f>'EGAT Data'!AN101</f>
        <v>3.5519125683060109</v>
      </c>
      <c r="W46" s="487"/>
      <c r="X46" s="487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471"/>
      <c r="AJ46" s="471"/>
      <c r="AK46" s="471"/>
      <c r="AL46" s="471"/>
      <c r="AM46" s="471"/>
      <c r="AN46" s="464"/>
      <c r="AO46" s="464"/>
      <c r="AP46" s="464"/>
      <c r="AQ46" s="488"/>
      <c r="AR46" s="471"/>
      <c r="AS46" s="471"/>
      <c r="AT46" s="471"/>
      <c r="AU46" s="471"/>
      <c r="AV46" s="471"/>
      <c r="AW46" s="471"/>
      <c r="AX46" s="471"/>
      <c r="AY46" s="471"/>
      <c r="AZ46" s="471"/>
      <c r="BA46" s="471"/>
      <c r="BB46" s="471"/>
      <c r="BC46" s="471"/>
      <c r="BD46" s="471"/>
      <c r="BE46" s="471"/>
      <c r="BF46" s="471"/>
      <c r="BG46" s="471"/>
      <c r="BH46" s="471"/>
      <c r="BI46" s="471"/>
      <c r="BJ46" s="471"/>
      <c r="BK46" s="471"/>
      <c r="BL46" s="471"/>
      <c r="BM46" s="471"/>
      <c r="BN46" s="471"/>
      <c r="BO46" s="471"/>
      <c r="BP46" s="471"/>
      <c r="BQ46" s="471"/>
      <c r="BR46" s="471"/>
      <c r="BS46" s="471"/>
      <c r="BT46" s="471"/>
      <c r="BU46" s="471"/>
      <c r="BV46" s="471"/>
      <c r="BW46" s="471"/>
      <c r="BX46" s="471"/>
      <c r="BY46" s="471"/>
      <c r="BZ46" s="471"/>
      <c r="CA46" s="471"/>
      <c r="CB46" s="471"/>
      <c r="CC46" s="471"/>
      <c r="CD46" s="471"/>
      <c r="CE46" s="471"/>
      <c r="CF46" s="471"/>
      <c r="CG46" s="471"/>
      <c r="CH46" s="471"/>
      <c r="CI46" s="471"/>
      <c r="CJ46" s="471"/>
      <c r="CK46" s="471"/>
      <c r="CL46" s="471"/>
      <c r="CM46" s="471"/>
      <c r="CN46" s="471"/>
      <c r="CO46" s="471"/>
      <c r="CP46" s="471"/>
      <c r="CQ46" s="471"/>
    </row>
    <row r="47" spans="1:95">
      <c r="A47" s="386">
        <f>'EGAT Data'!B104</f>
        <v>100</v>
      </c>
      <c r="B47" s="445" t="str">
        <f>'EGAT Data'!C104</f>
        <v>โรงไฟฟ้าพลังน้ำขนาดเล็กเขื่อนห้วยกุ่ม หน่วยที่ 1</v>
      </c>
      <c r="C47" s="386" t="str">
        <f>'EGAT Data'!D104</f>
        <v>HK-H1</v>
      </c>
      <c r="D47" s="386" t="str">
        <f>'EGAT Data'!L104</f>
        <v>8 มี.ค. 2525</v>
      </c>
      <c r="E47" s="386" t="str">
        <f>'EGAT Data'!M104</f>
        <v>-</v>
      </c>
      <c r="F47" s="386">
        <v>1.06</v>
      </c>
      <c r="G47" s="386"/>
      <c r="H47" s="441">
        <f t="shared" si="2"/>
        <v>1.06</v>
      </c>
      <c r="I47" s="386"/>
      <c r="J47" s="386"/>
      <c r="K47" s="386"/>
      <c r="L47" s="386"/>
      <c r="M47" s="386"/>
      <c r="N47" s="386"/>
      <c r="O47" s="433"/>
      <c r="P47" s="386"/>
      <c r="Q47" s="386"/>
      <c r="R47" s="386"/>
      <c r="S47" s="386"/>
      <c r="T47" s="432">
        <f>'EGAT Data'!Z104</f>
        <v>95.246933542902127</v>
      </c>
      <c r="U47" s="432">
        <f>'EGAT Data'!AG104</f>
        <v>0</v>
      </c>
      <c r="V47" s="432">
        <f>'EGAT Data'!AN104</f>
        <v>0</v>
      </c>
      <c r="W47" s="477"/>
      <c r="X47" s="477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34"/>
      <c r="AJ47" s="34"/>
      <c r="AK47" s="34"/>
      <c r="AL47" s="34"/>
      <c r="AM47" s="34"/>
      <c r="AN47" s="424"/>
      <c r="AO47" s="424"/>
      <c r="AP47" s="424"/>
      <c r="AQ47" s="480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</row>
    <row r="48" spans="1:95">
      <c r="A48" s="386"/>
      <c r="B48" s="445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477"/>
      <c r="X48" s="477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34"/>
      <c r="AJ48" s="34"/>
      <c r="AK48" s="34"/>
      <c r="AL48" s="34"/>
      <c r="AM48" s="34"/>
      <c r="AN48" s="424"/>
      <c r="AO48" s="424"/>
      <c r="AP48" s="424"/>
      <c r="AQ48" s="480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</row>
    <row r="49" spans="1:95">
      <c r="A49" s="734" t="s">
        <v>43</v>
      </c>
      <c r="B49" s="735"/>
      <c r="C49" s="735"/>
      <c r="D49" s="735"/>
      <c r="E49" s="735"/>
      <c r="F49" s="735"/>
      <c r="G49" s="735"/>
      <c r="H49" s="735"/>
      <c r="I49" s="735"/>
      <c r="J49" s="735"/>
      <c r="K49" s="735"/>
      <c r="L49" s="735"/>
      <c r="M49" s="735"/>
      <c r="N49" s="735"/>
      <c r="O49" s="735"/>
      <c r="P49" s="735"/>
      <c r="Q49" s="735"/>
      <c r="R49" s="735"/>
      <c r="S49" s="735"/>
      <c r="T49" s="735"/>
      <c r="U49" s="735"/>
      <c r="V49" s="735"/>
      <c r="W49" s="735"/>
      <c r="X49" s="735"/>
      <c r="Y49" s="735"/>
      <c r="Z49" s="735"/>
      <c r="AA49" s="735"/>
      <c r="AB49" s="735"/>
      <c r="AC49" s="735"/>
      <c r="AD49" s="735"/>
      <c r="AE49" s="735"/>
      <c r="AF49" s="735"/>
      <c r="AG49" s="735"/>
      <c r="AH49" s="735"/>
      <c r="AI49" s="735"/>
      <c r="AJ49" s="735"/>
      <c r="AK49" s="735"/>
      <c r="AL49" s="735"/>
      <c r="AM49" s="735"/>
      <c r="AN49" s="735"/>
      <c r="AO49" s="735"/>
      <c r="AP49" s="735"/>
      <c r="AQ49" s="735"/>
      <c r="AR49" s="735"/>
      <c r="AS49" s="735"/>
      <c r="AT49" s="735"/>
      <c r="AU49" s="735"/>
      <c r="AV49" s="735"/>
      <c r="AW49" s="735"/>
      <c r="AX49" s="735"/>
      <c r="AY49" s="735"/>
      <c r="AZ49" s="735"/>
      <c r="BA49" s="735"/>
      <c r="BB49" s="735"/>
      <c r="BC49" s="735"/>
      <c r="BD49" s="735"/>
      <c r="BE49" s="735"/>
      <c r="BF49" s="735"/>
      <c r="BG49" s="735"/>
      <c r="BH49" s="735"/>
      <c r="BI49" s="735"/>
      <c r="BJ49" s="735"/>
      <c r="BK49" s="735"/>
      <c r="BL49" s="735"/>
      <c r="BM49" s="735"/>
      <c r="BN49" s="735"/>
      <c r="BO49" s="735"/>
      <c r="BP49" s="735"/>
      <c r="BQ49" s="735"/>
      <c r="BR49" s="735"/>
      <c r="BS49" s="735"/>
      <c r="BT49" s="735"/>
      <c r="BU49" s="735"/>
      <c r="BV49" s="735"/>
      <c r="BW49" s="735"/>
      <c r="BX49" s="735"/>
      <c r="BY49" s="735"/>
      <c r="BZ49" s="735"/>
      <c r="CA49" s="735"/>
      <c r="CB49" s="735"/>
      <c r="CC49" s="735"/>
      <c r="CD49" s="735"/>
      <c r="CE49" s="735"/>
      <c r="CF49" s="735"/>
      <c r="CG49" s="735"/>
      <c r="CH49" s="735"/>
      <c r="CI49" s="735"/>
      <c r="CJ49" s="735"/>
      <c r="CK49" s="735"/>
      <c r="CL49" s="735"/>
      <c r="CM49" s="735"/>
      <c r="CN49" s="735"/>
      <c r="CO49" s="735"/>
      <c r="CP49" s="735"/>
      <c r="CQ49" s="736"/>
    </row>
    <row r="50" spans="1:95">
      <c r="A50" s="386">
        <f>'EGAT Data'!B73</f>
        <v>69</v>
      </c>
      <c r="B50" s="481" t="str">
        <f>'EGAT Data'!C73</f>
        <v>โรงไฟฟ้าพลังน้ำเขื่อนรัชชประภา หน่วยที่ 1</v>
      </c>
      <c r="C50" s="386" t="str">
        <f>'EGAT Data'!D73</f>
        <v>RPB-H1</v>
      </c>
      <c r="D50" s="386" t="str">
        <f>'EGAT Data'!L73</f>
        <v>14 ก.ค. 2530</v>
      </c>
      <c r="E50" s="386" t="str">
        <f>'EGAT Data'!M73</f>
        <v>-</v>
      </c>
      <c r="F50" s="386">
        <f>'EGAT Data'!H73</f>
        <v>80</v>
      </c>
      <c r="G50" s="386"/>
      <c r="H50" s="386">
        <f>SUM(F50:G50)</f>
        <v>80</v>
      </c>
      <c r="I50" s="386"/>
      <c r="J50" s="386"/>
      <c r="K50" s="386"/>
      <c r="L50" s="386"/>
      <c r="M50" s="386"/>
      <c r="N50" s="386"/>
      <c r="O50" s="433"/>
      <c r="P50" s="386"/>
      <c r="Q50" s="386"/>
      <c r="R50" s="386"/>
      <c r="S50" s="386"/>
      <c r="T50" s="432">
        <f>'EGAT Data'!Z73</f>
        <v>82.620102957081087</v>
      </c>
      <c r="U50" s="432">
        <f>'EGAT Data'!AG73</f>
        <v>17.21311475409836</v>
      </c>
      <c r="V50" s="432">
        <f>'EGAT Data'!AN73</f>
        <v>0.16678051001821495</v>
      </c>
      <c r="W50" s="477"/>
      <c r="X50" s="477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34"/>
      <c r="AJ50" s="34"/>
      <c r="AK50" s="34"/>
      <c r="AL50" s="34"/>
      <c r="AM50" s="34"/>
      <c r="AN50" s="424"/>
      <c r="AO50" s="424"/>
      <c r="AP50" s="424"/>
      <c r="AQ50" s="480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</row>
    <row r="51" spans="1:95">
      <c r="A51" s="386">
        <f>'EGAT Data'!B74</f>
        <v>70</v>
      </c>
      <c r="B51" s="481" t="str">
        <f>'EGAT Data'!C74</f>
        <v>โรงไฟฟ้าพลังน้ำเขื่อนรัชชประภา หน่วยที่ 2</v>
      </c>
      <c r="C51" s="386" t="str">
        <f>'EGAT Data'!D74</f>
        <v>RPB-H2</v>
      </c>
      <c r="D51" s="386" t="str">
        <f>'EGAT Data'!L74</f>
        <v>12 มิ.ย. 2530</v>
      </c>
      <c r="E51" s="386" t="str">
        <f>'EGAT Data'!M74</f>
        <v>-</v>
      </c>
      <c r="F51" s="386">
        <f>'EGAT Data'!H74</f>
        <v>80</v>
      </c>
      <c r="G51" s="386"/>
      <c r="H51" s="386">
        <f t="shared" ref="H51:H56" si="3">SUM(F51:G51)</f>
        <v>80</v>
      </c>
      <c r="I51" s="386"/>
      <c r="J51" s="386"/>
      <c r="K51" s="386"/>
      <c r="L51" s="386"/>
      <c r="M51" s="386"/>
      <c r="N51" s="386"/>
      <c r="O51" s="433"/>
      <c r="P51" s="386"/>
      <c r="Q51" s="386"/>
      <c r="R51" s="386"/>
      <c r="S51" s="386"/>
      <c r="T51" s="432">
        <f>'EGAT Data'!Z74</f>
        <v>96.764382020154756</v>
      </c>
      <c r="U51" s="432">
        <f>'EGAT Data'!AG74</f>
        <v>0</v>
      </c>
      <c r="V51" s="432">
        <f>'EGAT Data'!AN74</f>
        <v>3.235617789921069</v>
      </c>
      <c r="W51" s="477"/>
      <c r="X51" s="477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34"/>
      <c r="AJ51" s="34"/>
      <c r="AK51" s="34"/>
      <c r="AL51" s="34"/>
      <c r="AM51" s="34"/>
      <c r="AN51" s="424"/>
      <c r="AO51" s="424"/>
      <c r="AP51" s="424"/>
      <c r="AQ51" s="480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</row>
    <row r="52" spans="1:95">
      <c r="A52" s="386">
        <f>'EGAT Data'!B75</f>
        <v>71</v>
      </c>
      <c r="B52" s="481" t="str">
        <f>'EGAT Data'!C75</f>
        <v>โรงไฟฟ้าพลังน้ำเขื่อนรัชชประภา หน่วยที่ 3</v>
      </c>
      <c r="C52" s="386" t="str">
        <f>'EGAT Data'!D75</f>
        <v>RPB-H3</v>
      </c>
      <c r="D52" s="386" t="str">
        <f>'EGAT Data'!L75</f>
        <v>12 พ.ค. 2530</v>
      </c>
      <c r="E52" s="386" t="str">
        <f>'EGAT Data'!M75</f>
        <v>-</v>
      </c>
      <c r="F52" s="386">
        <f>'EGAT Data'!H75</f>
        <v>80</v>
      </c>
      <c r="G52" s="386"/>
      <c r="H52" s="386">
        <f t="shared" si="3"/>
        <v>80</v>
      </c>
      <c r="I52" s="386"/>
      <c r="J52" s="386"/>
      <c r="K52" s="386"/>
      <c r="L52" s="386"/>
      <c r="M52" s="386"/>
      <c r="N52" s="386"/>
      <c r="O52" s="433"/>
      <c r="P52" s="386"/>
      <c r="Q52" s="386"/>
      <c r="R52" s="386"/>
      <c r="S52" s="386"/>
      <c r="T52" s="432">
        <f>'EGAT Data'!Z75</f>
        <v>96.740285376599161</v>
      </c>
      <c r="U52" s="432">
        <f>'EGAT Data'!AG75</f>
        <v>0</v>
      </c>
      <c r="V52" s="432">
        <f>'EGAT Data'!AN75</f>
        <v>3.2597146326654483</v>
      </c>
      <c r="W52" s="477"/>
      <c r="X52" s="477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34"/>
      <c r="AJ52" s="34"/>
      <c r="AK52" s="34"/>
      <c r="AL52" s="34"/>
      <c r="AM52" s="34"/>
      <c r="AN52" s="424"/>
      <c r="AO52" s="424"/>
      <c r="AP52" s="424"/>
      <c r="AQ52" s="480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</row>
    <row r="53" spans="1:95" s="472" customFormat="1">
      <c r="A53" s="460">
        <f>'EGAT Data'!B76</f>
        <v>72</v>
      </c>
      <c r="B53" s="461" t="str">
        <f>'EGAT Data'!C76</f>
        <v>โรงไฟฟ้าพลังน้ำเขื่อนบางลาง หน่วยที่ 1</v>
      </c>
      <c r="C53" s="460" t="str">
        <f>'EGAT Data'!D76</f>
        <v>BLG-H1</v>
      </c>
      <c r="D53" s="475" t="str">
        <f>'EGAT Data'!L76</f>
        <v>11 ก.ค. 2524</v>
      </c>
      <c r="E53" s="475" t="str">
        <f>'EGAT Data'!M76</f>
        <v>-</v>
      </c>
      <c r="F53" s="460">
        <f>'EGAT Data'!H76</f>
        <v>24</v>
      </c>
      <c r="G53" s="460"/>
      <c r="H53" s="460">
        <f t="shared" si="3"/>
        <v>24</v>
      </c>
      <c r="I53" s="460"/>
      <c r="J53" s="460"/>
      <c r="K53" s="460"/>
      <c r="L53" s="460"/>
      <c r="M53" s="460"/>
      <c r="N53" s="460"/>
      <c r="O53" s="484"/>
      <c r="P53" s="460"/>
      <c r="Q53" s="460"/>
      <c r="R53" s="460"/>
      <c r="S53" s="460"/>
      <c r="T53" s="486">
        <f>'EGAT Data'!Z76</f>
        <v>91.552253987185509</v>
      </c>
      <c r="U53" s="486">
        <f>'EGAT Data'!AG76</f>
        <v>3.3469945355191255</v>
      </c>
      <c r="V53" s="486">
        <f>'EGAT Data'!AN76</f>
        <v>5.1007513661202193</v>
      </c>
      <c r="W53" s="487"/>
      <c r="X53" s="487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471"/>
      <c r="AJ53" s="471"/>
      <c r="AK53" s="471"/>
      <c r="AL53" s="471"/>
      <c r="AM53" s="471"/>
      <c r="AN53" s="464"/>
      <c r="AO53" s="464"/>
      <c r="AP53" s="464"/>
      <c r="AQ53" s="488"/>
      <c r="AR53" s="471"/>
      <c r="AS53" s="471"/>
      <c r="AT53" s="471"/>
      <c r="AU53" s="471"/>
      <c r="AV53" s="471"/>
      <c r="AW53" s="471"/>
      <c r="AX53" s="471"/>
      <c r="AY53" s="471"/>
      <c r="AZ53" s="471"/>
      <c r="BA53" s="471"/>
      <c r="BB53" s="471"/>
      <c r="BC53" s="471"/>
      <c r="BD53" s="471"/>
      <c r="BE53" s="471"/>
      <c r="BF53" s="471"/>
      <c r="BG53" s="471"/>
      <c r="BH53" s="471"/>
      <c r="BI53" s="471"/>
      <c r="BJ53" s="471"/>
      <c r="BK53" s="471"/>
      <c r="BL53" s="471"/>
      <c r="BM53" s="471"/>
      <c r="BN53" s="471"/>
      <c r="BO53" s="471"/>
      <c r="BP53" s="471"/>
      <c r="BQ53" s="471"/>
      <c r="BR53" s="471"/>
      <c r="BS53" s="471"/>
      <c r="BT53" s="471"/>
      <c r="BU53" s="471"/>
      <c r="BV53" s="471"/>
      <c r="BW53" s="471"/>
      <c r="BX53" s="471"/>
      <c r="BY53" s="471"/>
      <c r="BZ53" s="471"/>
      <c r="CA53" s="471"/>
      <c r="CB53" s="471"/>
      <c r="CC53" s="471"/>
      <c r="CD53" s="471"/>
      <c r="CE53" s="471"/>
      <c r="CF53" s="471"/>
      <c r="CG53" s="471"/>
      <c r="CH53" s="471"/>
      <c r="CI53" s="471"/>
      <c r="CJ53" s="471"/>
      <c r="CK53" s="471"/>
      <c r="CL53" s="471"/>
      <c r="CM53" s="471"/>
      <c r="CN53" s="471"/>
      <c r="CO53" s="471"/>
      <c r="CP53" s="471"/>
      <c r="CQ53" s="471"/>
    </row>
    <row r="54" spans="1:95" s="472" customFormat="1">
      <c r="A54" s="460">
        <f>'EGAT Data'!B77</f>
        <v>73</v>
      </c>
      <c r="B54" s="461" t="str">
        <f>'EGAT Data'!C77</f>
        <v>โรงไฟฟ้าพลังน้ำเขื่อนบางลาง หน่วยที่ 2</v>
      </c>
      <c r="C54" s="460" t="str">
        <f>'EGAT Data'!D77</f>
        <v>BLG-H2</v>
      </c>
      <c r="D54" s="475" t="str">
        <f>'EGAT Data'!L77</f>
        <v>12 ส.ค. 2524</v>
      </c>
      <c r="E54" s="475" t="str">
        <f>'EGAT Data'!M77</f>
        <v>-</v>
      </c>
      <c r="F54" s="460">
        <f>'EGAT Data'!H77</f>
        <v>28</v>
      </c>
      <c r="G54" s="460"/>
      <c r="H54" s="460">
        <f t="shared" si="3"/>
        <v>28</v>
      </c>
      <c r="I54" s="460"/>
      <c r="J54" s="460"/>
      <c r="K54" s="460"/>
      <c r="L54" s="460"/>
      <c r="M54" s="460"/>
      <c r="N54" s="460"/>
      <c r="O54" s="484"/>
      <c r="P54" s="460"/>
      <c r="Q54" s="460"/>
      <c r="R54" s="460"/>
      <c r="S54" s="460"/>
      <c r="T54" s="486">
        <f>'EGAT Data'!Z77</f>
        <v>77.973587068558913</v>
      </c>
      <c r="U54" s="486">
        <f>'EGAT Data'!AG77</f>
        <v>12.737173649058894</v>
      </c>
      <c r="V54" s="486">
        <f>'EGAT Data'!AN77</f>
        <v>9.2892380085003055</v>
      </c>
      <c r="W54" s="487"/>
      <c r="X54" s="487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471"/>
      <c r="AJ54" s="471"/>
      <c r="AK54" s="471"/>
      <c r="AL54" s="471"/>
      <c r="AM54" s="471"/>
      <c r="AN54" s="464"/>
      <c r="AO54" s="464"/>
      <c r="AP54" s="464"/>
      <c r="AQ54" s="488"/>
      <c r="AR54" s="471"/>
      <c r="AS54" s="471"/>
      <c r="AT54" s="471"/>
      <c r="AU54" s="471"/>
      <c r="AV54" s="471"/>
      <c r="AW54" s="471"/>
      <c r="AX54" s="471"/>
      <c r="AY54" s="471"/>
      <c r="AZ54" s="471"/>
      <c r="BA54" s="471"/>
      <c r="BB54" s="471"/>
      <c r="BC54" s="471"/>
      <c r="BD54" s="471"/>
      <c r="BE54" s="471"/>
      <c r="BF54" s="471"/>
      <c r="BG54" s="471"/>
      <c r="BH54" s="471"/>
      <c r="BI54" s="471"/>
      <c r="BJ54" s="471"/>
      <c r="BK54" s="471"/>
      <c r="BL54" s="471"/>
      <c r="BM54" s="471"/>
      <c r="BN54" s="471"/>
      <c r="BO54" s="471"/>
      <c r="BP54" s="471"/>
      <c r="BQ54" s="471"/>
      <c r="BR54" s="471"/>
      <c r="BS54" s="471"/>
      <c r="BT54" s="471"/>
      <c r="BU54" s="471"/>
      <c r="BV54" s="471"/>
      <c r="BW54" s="471"/>
      <c r="BX54" s="471"/>
      <c r="BY54" s="471"/>
      <c r="BZ54" s="471"/>
      <c r="CA54" s="471"/>
      <c r="CB54" s="471"/>
      <c r="CC54" s="471"/>
      <c r="CD54" s="471"/>
      <c r="CE54" s="471"/>
      <c r="CF54" s="471"/>
      <c r="CG54" s="471"/>
      <c r="CH54" s="471"/>
      <c r="CI54" s="471"/>
      <c r="CJ54" s="471"/>
      <c r="CK54" s="471"/>
      <c r="CL54" s="471"/>
      <c r="CM54" s="471"/>
      <c r="CN54" s="471"/>
      <c r="CO54" s="471"/>
      <c r="CP54" s="471"/>
      <c r="CQ54" s="471"/>
    </row>
    <row r="55" spans="1:95" s="472" customFormat="1">
      <c r="A55" s="460">
        <f>'EGAT Data'!B78</f>
        <v>74</v>
      </c>
      <c r="B55" s="461" t="str">
        <f>'EGAT Data'!C78</f>
        <v>โรงไฟฟ้าพลังน้ำเขื่อนบางลาง หน่วยที่ 3</v>
      </c>
      <c r="C55" s="460" t="str">
        <f>'EGAT Data'!D78</f>
        <v>BLG-H3</v>
      </c>
      <c r="D55" s="475" t="str">
        <f>'EGAT Data'!L78</f>
        <v>1 พ.ย. 2524</v>
      </c>
      <c r="E55" s="475" t="str">
        <f>'EGAT Data'!M78</f>
        <v>-</v>
      </c>
      <c r="F55" s="460">
        <f>'EGAT Data'!H78</f>
        <v>24</v>
      </c>
      <c r="G55" s="460"/>
      <c r="H55" s="460">
        <f t="shared" si="3"/>
        <v>24</v>
      </c>
      <c r="I55" s="460"/>
      <c r="J55" s="460"/>
      <c r="K55" s="460"/>
      <c r="L55" s="460"/>
      <c r="M55" s="460"/>
      <c r="N55" s="460"/>
      <c r="O55" s="460"/>
      <c r="P55" s="460"/>
      <c r="Q55" s="460"/>
      <c r="R55" s="491"/>
      <c r="S55" s="460"/>
      <c r="T55" s="486">
        <f>'EGAT Data'!Z78</f>
        <v>0</v>
      </c>
      <c r="U55" s="486">
        <f>'EGAT Data'!AG78</f>
        <v>100</v>
      </c>
      <c r="V55" s="486">
        <f>'EGAT Data'!AN78</f>
        <v>0</v>
      </c>
      <c r="W55" s="487"/>
      <c r="X55" s="487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471"/>
      <c r="AJ55" s="471"/>
      <c r="AK55" s="471"/>
      <c r="AL55" s="471"/>
      <c r="AM55" s="471"/>
      <c r="AN55" s="464"/>
      <c r="AO55" s="464"/>
      <c r="AP55" s="464"/>
      <c r="AQ55" s="488"/>
      <c r="AR55" s="471"/>
      <c r="AS55" s="471"/>
      <c r="AT55" s="471"/>
      <c r="AU55" s="471"/>
      <c r="AV55" s="471"/>
      <c r="AW55" s="471"/>
      <c r="AX55" s="471"/>
      <c r="AY55" s="471"/>
      <c r="AZ55" s="471"/>
      <c r="BA55" s="471"/>
      <c r="BB55" s="471"/>
      <c r="BC55" s="471"/>
      <c r="BD55" s="471"/>
      <c r="BE55" s="471"/>
      <c r="BF55" s="471"/>
      <c r="BG55" s="471"/>
      <c r="BH55" s="471"/>
      <c r="BI55" s="471"/>
      <c r="BJ55" s="471"/>
      <c r="BK55" s="471"/>
      <c r="BL55" s="471"/>
      <c r="BM55" s="471"/>
      <c r="BN55" s="471"/>
      <c r="BO55" s="471"/>
      <c r="BP55" s="471"/>
      <c r="BQ55" s="471"/>
      <c r="BR55" s="471"/>
      <c r="BS55" s="471"/>
      <c r="BT55" s="471"/>
      <c r="BU55" s="471"/>
      <c r="BV55" s="471"/>
      <c r="BW55" s="471"/>
      <c r="BX55" s="471"/>
      <c r="BY55" s="471"/>
      <c r="BZ55" s="471"/>
      <c r="CA55" s="471"/>
      <c r="CB55" s="471"/>
      <c r="CC55" s="471"/>
      <c r="CD55" s="471"/>
      <c r="CE55" s="471"/>
      <c r="CF55" s="471"/>
      <c r="CG55" s="471"/>
      <c r="CH55" s="471"/>
      <c r="CI55" s="471"/>
      <c r="CJ55" s="471"/>
      <c r="CK55" s="471"/>
      <c r="CL55" s="471"/>
      <c r="CM55" s="471"/>
      <c r="CN55" s="471"/>
      <c r="CO55" s="471"/>
      <c r="CP55" s="471"/>
      <c r="CQ55" s="471"/>
    </row>
    <row r="56" spans="1:95" s="497" customFormat="1">
      <c r="A56" s="441">
        <f>'EGAT Data'!B102</f>
        <v>98</v>
      </c>
      <c r="B56" s="493" t="str">
        <f>'EGAT Data'!C102</f>
        <v>โรงไฟฟ้าพลังน้ำขนาดเล็กเขื่อนบ้านสันติ หน่วยที่ 1</v>
      </c>
      <c r="C56" s="441" t="str">
        <f>'EGAT Data'!D102</f>
        <v>BST-H1</v>
      </c>
      <c r="D56" s="441" t="str">
        <f>'EGAT Data'!L102</f>
        <v>4 พ.ย. 2525</v>
      </c>
      <c r="E56" s="441" t="str">
        <f>'EGAT Data'!M102</f>
        <v>-</v>
      </c>
      <c r="F56" s="441">
        <f>'EGAT Data'!H102</f>
        <v>1.2749999999999999</v>
      </c>
      <c r="G56" s="441"/>
      <c r="H56" s="441">
        <f t="shared" si="3"/>
        <v>1.2749999999999999</v>
      </c>
      <c r="I56" s="441"/>
      <c r="J56" s="441"/>
      <c r="K56" s="441"/>
      <c r="L56" s="441"/>
      <c r="M56" s="441"/>
      <c r="N56" s="441"/>
      <c r="O56" s="483"/>
      <c r="P56" s="441"/>
      <c r="Q56" s="441"/>
      <c r="R56" s="441"/>
      <c r="S56" s="441"/>
      <c r="T56" s="500">
        <f>'EGAT Data'!Z102</f>
        <v>99.640823336464024</v>
      </c>
      <c r="U56" s="500">
        <f>'EGAT Data'!AG102</f>
        <v>0</v>
      </c>
      <c r="V56" s="500">
        <f>'EGAT Data'!AN102</f>
        <v>0.35917577413479052</v>
      </c>
      <c r="W56" s="494"/>
      <c r="X56" s="494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496"/>
      <c r="AJ56" s="496"/>
      <c r="AK56" s="496"/>
      <c r="AL56" s="496"/>
      <c r="AM56" s="496"/>
      <c r="AN56" s="424"/>
      <c r="AO56" s="424"/>
      <c r="AP56" s="424"/>
      <c r="AQ56" s="480"/>
      <c r="AR56" s="496"/>
      <c r="AS56" s="496"/>
      <c r="AT56" s="496"/>
      <c r="AU56" s="496"/>
      <c r="AV56" s="496"/>
      <c r="AW56" s="496"/>
      <c r="AX56" s="496"/>
      <c r="AY56" s="496"/>
      <c r="AZ56" s="496"/>
      <c r="BA56" s="496"/>
      <c r="BB56" s="496"/>
      <c r="BC56" s="496"/>
      <c r="BD56" s="496"/>
      <c r="BE56" s="496"/>
      <c r="BF56" s="496"/>
      <c r="BG56" s="496"/>
      <c r="BH56" s="496"/>
      <c r="BI56" s="496"/>
      <c r="BJ56" s="496"/>
      <c r="BK56" s="496"/>
      <c r="BL56" s="496"/>
      <c r="BM56" s="496"/>
      <c r="BN56" s="496"/>
      <c r="BO56" s="496"/>
      <c r="BP56" s="496"/>
      <c r="BQ56" s="496"/>
      <c r="BR56" s="496"/>
      <c r="BS56" s="496"/>
      <c r="BT56" s="496"/>
      <c r="BU56" s="496"/>
      <c r="BV56" s="496"/>
      <c r="BW56" s="496"/>
      <c r="BX56" s="496"/>
      <c r="BY56" s="496"/>
      <c r="BZ56" s="496"/>
      <c r="CA56" s="496"/>
      <c r="CB56" s="496"/>
      <c r="CC56" s="496"/>
      <c r="CD56" s="496"/>
      <c r="CE56" s="496"/>
      <c r="CF56" s="496"/>
      <c r="CG56" s="496"/>
      <c r="CH56" s="496"/>
      <c r="CI56" s="496"/>
      <c r="CJ56" s="496"/>
      <c r="CK56" s="496"/>
      <c r="CL56" s="496"/>
      <c r="CM56" s="496"/>
      <c r="CN56" s="496"/>
      <c r="CO56" s="496"/>
      <c r="CP56" s="496"/>
      <c r="CQ56" s="496"/>
    </row>
    <row r="57" spans="1:95">
      <c r="A57" s="386"/>
      <c r="B57" s="445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477"/>
      <c r="X57" s="477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34"/>
      <c r="AJ57" s="34"/>
      <c r="AK57" s="34"/>
      <c r="AL57" s="34"/>
      <c r="AM57" s="34"/>
      <c r="AN57" s="424"/>
      <c r="AO57" s="424"/>
      <c r="AP57" s="424"/>
      <c r="AQ57" s="480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</row>
    <row r="58" spans="1:95">
      <c r="A58" s="734" t="s">
        <v>44</v>
      </c>
      <c r="B58" s="735"/>
      <c r="C58" s="735"/>
      <c r="D58" s="735"/>
      <c r="E58" s="735"/>
      <c r="F58" s="735"/>
      <c r="G58" s="735"/>
      <c r="H58" s="735"/>
      <c r="I58" s="735"/>
      <c r="J58" s="735"/>
      <c r="K58" s="735"/>
      <c r="L58" s="735"/>
      <c r="M58" s="735"/>
      <c r="N58" s="735"/>
      <c r="O58" s="735"/>
      <c r="P58" s="735"/>
      <c r="Q58" s="735"/>
      <c r="R58" s="735"/>
      <c r="S58" s="735"/>
      <c r="T58" s="735"/>
      <c r="U58" s="735"/>
      <c r="V58" s="735"/>
      <c r="W58" s="735"/>
      <c r="X58" s="735"/>
      <c r="Y58" s="735"/>
      <c r="Z58" s="735"/>
      <c r="AA58" s="735"/>
      <c r="AB58" s="735"/>
      <c r="AC58" s="735"/>
      <c r="AD58" s="735"/>
      <c r="AE58" s="735"/>
      <c r="AF58" s="735"/>
      <c r="AG58" s="735"/>
      <c r="AH58" s="735"/>
      <c r="AI58" s="735"/>
      <c r="AJ58" s="735"/>
      <c r="AK58" s="735"/>
      <c r="AL58" s="735"/>
      <c r="AM58" s="735"/>
      <c r="AN58" s="735"/>
      <c r="AO58" s="735"/>
      <c r="AP58" s="735"/>
      <c r="AQ58" s="735"/>
      <c r="AR58" s="735"/>
      <c r="AS58" s="735"/>
      <c r="AT58" s="735"/>
      <c r="AU58" s="735"/>
      <c r="AV58" s="735"/>
      <c r="AW58" s="735"/>
      <c r="AX58" s="735"/>
      <c r="AY58" s="735"/>
      <c r="AZ58" s="735"/>
      <c r="BA58" s="735"/>
      <c r="BB58" s="735"/>
      <c r="BC58" s="735"/>
      <c r="BD58" s="735"/>
      <c r="BE58" s="735"/>
      <c r="BF58" s="735"/>
      <c r="BG58" s="735"/>
      <c r="BH58" s="735"/>
      <c r="BI58" s="735"/>
      <c r="BJ58" s="735"/>
      <c r="BK58" s="735"/>
      <c r="BL58" s="735"/>
      <c r="BM58" s="735"/>
      <c r="BN58" s="735"/>
      <c r="BO58" s="735"/>
      <c r="BP58" s="735"/>
      <c r="BQ58" s="735"/>
      <c r="BR58" s="735"/>
      <c r="BS58" s="735"/>
      <c r="BT58" s="735"/>
      <c r="BU58" s="735"/>
      <c r="BV58" s="735"/>
      <c r="BW58" s="735"/>
      <c r="BX58" s="735"/>
      <c r="BY58" s="735"/>
      <c r="BZ58" s="735"/>
      <c r="CA58" s="735"/>
      <c r="CB58" s="735"/>
      <c r="CC58" s="735"/>
      <c r="CD58" s="735"/>
      <c r="CE58" s="735"/>
      <c r="CF58" s="735"/>
      <c r="CG58" s="735"/>
      <c r="CH58" s="735"/>
      <c r="CI58" s="735"/>
      <c r="CJ58" s="735"/>
      <c r="CK58" s="735"/>
      <c r="CL58" s="735"/>
      <c r="CM58" s="735"/>
      <c r="CN58" s="735"/>
      <c r="CO58" s="735"/>
      <c r="CP58" s="735"/>
      <c r="CQ58" s="736"/>
    </row>
    <row r="59" spans="1:95">
      <c r="A59" s="386">
        <f>'EGAT Data'!B51</f>
        <v>47</v>
      </c>
      <c r="B59" s="481" t="str">
        <f>'EGAT Data'!C51</f>
        <v>โรงไฟฟ้าพลังน้ำเขื่อนภูมิพล หน่วยที่ 1</v>
      </c>
      <c r="C59" s="386" t="str">
        <f>'EGAT Data'!D51</f>
        <v>BB-H1</v>
      </c>
      <c r="D59" s="386" t="str">
        <f>'EGAT Data'!L51</f>
        <v>27 พ.ย. 2535</v>
      </c>
      <c r="E59" s="386" t="str">
        <f>'EGAT Data'!M51</f>
        <v>-</v>
      </c>
      <c r="F59" s="386">
        <v>82.2</v>
      </c>
      <c r="G59" s="386"/>
      <c r="H59" s="386">
        <f>SUM(F59:G59)</f>
        <v>82.2</v>
      </c>
      <c r="I59" s="386"/>
      <c r="J59" s="386"/>
      <c r="K59" s="386"/>
      <c r="L59" s="386"/>
      <c r="M59" s="386"/>
      <c r="N59" s="386"/>
      <c r="O59" s="433"/>
      <c r="P59" s="386"/>
      <c r="Q59" s="386"/>
      <c r="R59" s="386"/>
      <c r="S59" s="386"/>
      <c r="T59" s="432">
        <f>'EGAT Data'!Z51</f>
        <v>67.947396807187715</v>
      </c>
      <c r="U59" s="432">
        <f>'EGAT Data'!AG51</f>
        <v>0</v>
      </c>
      <c r="V59" s="432">
        <f>'EGAT Data'!AN51</f>
        <v>5.6921675774134789E-2</v>
      </c>
      <c r="W59" s="477"/>
      <c r="X59" s="477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34"/>
      <c r="AJ59" s="34"/>
      <c r="AK59" s="34"/>
      <c r="AL59" s="34"/>
      <c r="AM59" s="34"/>
      <c r="AN59" s="424"/>
      <c r="AO59" s="424"/>
      <c r="AP59" s="424"/>
      <c r="AQ59" s="480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</row>
    <row r="60" spans="1:95">
      <c r="A60" s="386">
        <f>'EGAT Data'!B52</f>
        <v>48</v>
      </c>
      <c r="B60" s="481" t="str">
        <f>'EGAT Data'!C52</f>
        <v>โรงไฟฟ้าพลังน้ำเขื่อนภูมิพล หน่วยที่ 2</v>
      </c>
      <c r="C60" s="386" t="str">
        <f>'EGAT Data'!D52</f>
        <v>BB-H2</v>
      </c>
      <c r="D60" s="386" t="str">
        <f>'EGAT Data'!L52</f>
        <v>21 พ.ย. 2536</v>
      </c>
      <c r="E60" s="386" t="str">
        <f>'EGAT Data'!M52</f>
        <v>-</v>
      </c>
      <c r="F60" s="386">
        <v>82.2</v>
      </c>
      <c r="G60" s="386"/>
      <c r="H60" s="386">
        <f t="shared" ref="H60:H81" si="4">SUM(F60:G60)</f>
        <v>82.2</v>
      </c>
      <c r="I60" s="386"/>
      <c r="J60" s="386"/>
      <c r="K60" s="386"/>
      <c r="L60" s="386"/>
      <c r="M60" s="386"/>
      <c r="N60" s="386"/>
      <c r="O60" s="433"/>
      <c r="P60" s="386"/>
      <c r="Q60" s="386"/>
      <c r="R60" s="386"/>
      <c r="S60" s="386"/>
      <c r="T60" s="432">
        <f>'EGAT Data'!Z52</f>
        <v>66.783326956667707</v>
      </c>
      <c r="U60" s="432">
        <f>'EGAT Data'!AG52</f>
        <v>0</v>
      </c>
      <c r="V60" s="432">
        <f>'EGAT Data'!AN52</f>
        <v>5.6921675774134789E-2</v>
      </c>
      <c r="W60" s="477"/>
      <c r="X60" s="477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34"/>
      <c r="AJ60" s="34"/>
      <c r="AK60" s="34"/>
      <c r="AL60" s="34"/>
      <c r="AM60" s="34"/>
      <c r="AN60" s="424"/>
      <c r="AO60" s="424"/>
      <c r="AP60" s="424"/>
      <c r="AQ60" s="480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</row>
    <row r="61" spans="1:95">
      <c r="A61" s="386">
        <f>'EGAT Data'!B53</f>
        <v>49</v>
      </c>
      <c r="B61" s="481" t="str">
        <f>'EGAT Data'!C53</f>
        <v>โรงไฟฟ้าพลังน้ำเขื่อนภูมิพล หน่วยที่ 3</v>
      </c>
      <c r="C61" s="386" t="str">
        <f>'EGAT Data'!D53</f>
        <v>BB-H3</v>
      </c>
      <c r="D61" s="386" t="str">
        <f>'EGAT Data'!L53</f>
        <v>27 ก.พ. 2540</v>
      </c>
      <c r="E61" s="386" t="str">
        <f>'EGAT Data'!M53</f>
        <v>-</v>
      </c>
      <c r="F61" s="386">
        <v>82.2</v>
      </c>
      <c r="G61" s="386"/>
      <c r="H61" s="386">
        <f t="shared" si="4"/>
        <v>82.2</v>
      </c>
      <c r="I61" s="386"/>
      <c r="J61" s="386"/>
      <c r="K61" s="386"/>
      <c r="L61" s="386"/>
      <c r="M61" s="386"/>
      <c r="N61" s="386"/>
      <c r="O61" s="433"/>
      <c r="P61" s="386"/>
      <c r="Q61" s="386"/>
      <c r="R61" s="386"/>
      <c r="S61" s="386"/>
      <c r="T61" s="432">
        <f>'EGAT Data'!Z53</f>
        <v>66.886719057256656</v>
      </c>
      <c r="U61" s="432">
        <f>'EGAT Data'!AG53</f>
        <v>0</v>
      </c>
      <c r="V61" s="432">
        <f>'EGAT Data'!AN53</f>
        <v>5.6921675774134789E-2</v>
      </c>
      <c r="W61" s="477"/>
      <c r="X61" s="477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34"/>
      <c r="AJ61" s="34"/>
      <c r="AK61" s="34"/>
      <c r="AL61" s="34"/>
      <c r="AM61" s="34"/>
      <c r="AN61" s="424"/>
      <c r="AO61" s="424"/>
      <c r="AP61" s="424"/>
      <c r="AQ61" s="480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</row>
    <row r="62" spans="1:95">
      <c r="A62" s="386">
        <f>'EGAT Data'!B54</f>
        <v>50</v>
      </c>
      <c r="B62" s="481" t="str">
        <f>'EGAT Data'!C54</f>
        <v>โรงไฟฟ้าพลังน้ำเขื่อนภูมิพล หน่วยที่ 4</v>
      </c>
      <c r="C62" s="386" t="str">
        <f>'EGAT Data'!D54</f>
        <v>BB-H4</v>
      </c>
      <c r="D62" s="386" t="str">
        <f>'EGAT Data'!L54</f>
        <v>16 ก.ย. 2540</v>
      </c>
      <c r="E62" s="386" t="str">
        <f>'EGAT Data'!M54</f>
        <v>-</v>
      </c>
      <c r="F62" s="386">
        <v>82.2</v>
      </c>
      <c r="G62" s="386"/>
      <c r="H62" s="386">
        <f t="shared" si="4"/>
        <v>82.2</v>
      </c>
      <c r="I62" s="386"/>
      <c r="J62" s="386"/>
      <c r="K62" s="386"/>
      <c r="L62" s="386"/>
      <c r="M62" s="386"/>
      <c r="N62" s="386"/>
      <c r="O62" s="433"/>
      <c r="P62" s="386"/>
      <c r="Q62" s="386"/>
      <c r="R62" s="386"/>
      <c r="S62" s="386"/>
      <c r="T62" s="432">
        <f>'EGAT Data'!Z54</f>
        <v>66.750103261070024</v>
      </c>
      <c r="U62" s="432">
        <f>'EGAT Data'!AG54</f>
        <v>0</v>
      </c>
      <c r="V62" s="432">
        <f>'EGAT Data'!AN54</f>
        <v>5.6921675774134789E-2</v>
      </c>
      <c r="W62" s="477"/>
      <c r="X62" s="477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34"/>
      <c r="AJ62" s="34"/>
      <c r="AK62" s="34"/>
      <c r="AL62" s="34"/>
      <c r="AM62" s="34"/>
      <c r="AN62" s="424"/>
      <c r="AO62" s="424"/>
      <c r="AP62" s="424"/>
      <c r="AQ62" s="480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</row>
    <row r="63" spans="1:95">
      <c r="A63" s="386">
        <f>'EGAT Data'!B55</f>
        <v>51</v>
      </c>
      <c r="B63" s="481" t="str">
        <f>'EGAT Data'!C55</f>
        <v>โรงไฟฟ้าพลังน้ำเขื่อนภูมิพล หน่วยที่ 5</v>
      </c>
      <c r="C63" s="386" t="str">
        <f>'EGAT Data'!D55</f>
        <v>BB-H5</v>
      </c>
      <c r="D63" s="386" t="str">
        <f>'EGAT Data'!L55</f>
        <v>31 ม.ค. 2543</v>
      </c>
      <c r="E63" s="386" t="str">
        <f>'EGAT Data'!M55</f>
        <v>-</v>
      </c>
      <c r="F63" s="386">
        <v>82.2</v>
      </c>
      <c r="G63" s="386"/>
      <c r="H63" s="386">
        <f t="shared" si="4"/>
        <v>82.2</v>
      </c>
      <c r="I63" s="386"/>
      <c r="J63" s="386"/>
      <c r="K63" s="386"/>
      <c r="L63" s="386"/>
      <c r="M63" s="386"/>
      <c r="N63" s="386"/>
      <c r="O63" s="433"/>
      <c r="P63" s="386"/>
      <c r="Q63" s="386"/>
      <c r="R63" s="386"/>
      <c r="S63" s="386"/>
      <c r="T63" s="432">
        <f>'EGAT Data'!Z55</f>
        <v>67.151450080150212</v>
      </c>
      <c r="U63" s="432">
        <f>'EGAT Data'!AG55</f>
        <v>2.8675242865816633</v>
      </c>
      <c r="V63" s="432">
        <f>'EGAT Data'!AN55</f>
        <v>5.0280813600485773E-2</v>
      </c>
      <c r="W63" s="477"/>
      <c r="X63" s="477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34"/>
      <c r="AJ63" s="34"/>
      <c r="AK63" s="34"/>
      <c r="AL63" s="34"/>
      <c r="AM63" s="34"/>
      <c r="AN63" s="424"/>
      <c r="AO63" s="424"/>
      <c r="AP63" s="424"/>
      <c r="AQ63" s="480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</row>
    <row r="64" spans="1:95">
      <c r="A64" s="386">
        <f>'EGAT Data'!B56</f>
        <v>52</v>
      </c>
      <c r="B64" s="481" t="str">
        <f>'EGAT Data'!C56</f>
        <v>โรงไฟฟ้าพลังน้ำเขื่อนภูมิพล หน่วยที่ 6</v>
      </c>
      <c r="C64" s="386" t="str">
        <f>'EGAT Data'!D56</f>
        <v>BB-H6</v>
      </c>
      <c r="D64" s="386" t="str">
        <f>'EGAT Data'!L56</f>
        <v>28 ต.ค. 2543</v>
      </c>
      <c r="E64" s="386" t="str">
        <f>'EGAT Data'!M56</f>
        <v>-</v>
      </c>
      <c r="F64" s="386">
        <v>82.2</v>
      </c>
      <c r="G64" s="386"/>
      <c r="H64" s="386">
        <f t="shared" si="4"/>
        <v>82.2</v>
      </c>
      <c r="I64" s="386"/>
      <c r="J64" s="386"/>
      <c r="K64" s="386"/>
      <c r="L64" s="386"/>
      <c r="M64" s="386"/>
      <c r="N64" s="386"/>
      <c r="O64" s="433"/>
      <c r="P64" s="386"/>
      <c r="Q64" s="386"/>
      <c r="R64" s="386"/>
      <c r="S64" s="386"/>
      <c r="T64" s="432">
        <f>'EGAT Data'!Z56</f>
        <v>67.161303422061351</v>
      </c>
      <c r="U64" s="432">
        <f>'EGAT Data'!AG56</f>
        <v>2.0152170613236224</v>
      </c>
      <c r="V64" s="432">
        <f>'EGAT Data'!AN56</f>
        <v>2.2768670309653918E-2</v>
      </c>
      <c r="W64" s="477"/>
      <c r="X64" s="477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34"/>
      <c r="AJ64" s="34"/>
      <c r="AK64" s="34"/>
      <c r="AL64" s="34"/>
      <c r="AM64" s="34"/>
      <c r="AN64" s="424"/>
      <c r="AO64" s="424"/>
      <c r="AP64" s="424"/>
      <c r="AQ64" s="480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</row>
    <row r="65" spans="1:95">
      <c r="A65" s="386">
        <f>'EGAT Data'!B57</f>
        <v>53</v>
      </c>
      <c r="B65" s="481" t="str">
        <f>'EGAT Data'!C57</f>
        <v>โรงไฟฟ้าพลังน้ำเขื่อนภูมิพล หน่วยที่ 7</v>
      </c>
      <c r="C65" s="386" t="str">
        <f>'EGAT Data'!D57</f>
        <v>BB-H7</v>
      </c>
      <c r="D65" s="386" t="str">
        <f>'EGAT Data'!L57</f>
        <v>1 ก.พ. 2526</v>
      </c>
      <c r="E65" s="386" t="str">
        <f>'EGAT Data'!M57</f>
        <v>-</v>
      </c>
      <c r="F65" s="386">
        <v>115</v>
      </c>
      <c r="G65" s="386"/>
      <c r="H65" s="386">
        <f t="shared" si="4"/>
        <v>115</v>
      </c>
      <c r="I65" s="386"/>
      <c r="J65" s="386"/>
      <c r="K65" s="386"/>
      <c r="L65" s="386"/>
      <c r="M65" s="386"/>
      <c r="N65" s="386"/>
      <c r="O65" s="433"/>
      <c r="P65" s="386"/>
      <c r="Q65" s="386"/>
      <c r="R65" s="386"/>
      <c r="S65" s="386"/>
      <c r="T65" s="432">
        <f>'EGAT Data'!Z57</f>
        <v>73.637253892947655</v>
      </c>
      <c r="U65" s="432">
        <f>'EGAT Data'!AG57</f>
        <v>2.2948922282938637</v>
      </c>
      <c r="V65" s="432">
        <f>'EGAT Data'!AN57</f>
        <v>0</v>
      </c>
      <c r="W65" s="477"/>
      <c r="X65" s="477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34"/>
      <c r="AJ65" s="34"/>
      <c r="AK65" s="34"/>
      <c r="AL65" s="34"/>
      <c r="AM65" s="34"/>
      <c r="AN65" s="424"/>
      <c r="AO65" s="424"/>
      <c r="AP65" s="424"/>
      <c r="AQ65" s="480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</row>
    <row r="66" spans="1:95">
      <c r="A66" s="386">
        <f>'EGAT Data'!B58</f>
        <v>54</v>
      </c>
      <c r="B66" s="481" t="str">
        <f>'EGAT Data'!C58</f>
        <v>โรงไฟฟ้าพลังน้ำเขื่อนภูมิพล หน่วยที่ 8</v>
      </c>
      <c r="C66" s="386" t="str">
        <f>'EGAT Data'!D58</f>
        <v>BB-H8</v>
      </c>
      <c r="D66" s="386" t="str">
        <f>'EGAT Data'!L58</f>
        <v>15 ก.พ. 2539</v>
      </c>
      <c r="E66" s="386" t="str">
        <f>'EGAT Data'!M58</f>
        <v>-</v>
      </c>
      <c r="F66" s="386">
        <v>171</v>
      </c>
      <c r="G66" s="386"/>
      <c r="H66" s="386">
        <f t="shared" si="4"/>
        <v>171</v>
      </c>
      <c r="I66" s="386"/>
      <c r="J66" s="386"/>
      <c r="K66" s="386"/>
      <c r="L66" s="386"/>
      <c r="M66" s="386"/>
      <c r="N66" s="386"/>
      <c r="O66" s="433"/>
      <c r="P66" s="386"/>
      <c r="Q66" s="386"/>
      <c r="R66" s="386"/>
      <c r="S66" s="386"/>
      <c r="T66" s="432">
        <f>'EGAT Data'!Z58</f>
        <v>63.68536994861509</v>
      </c>
      <c r="U66" s="432">
        <f>'EGAT Data'!AG58</f>
        <v>0</v>
      </c>
      <c r="V66" s="432">
        <f>'EGAT Data'!AN58</f>
        <v>6.4890710382513664E-2</v>
      </c>
      <c r="W66" s="477"/>
      <c r="X66" s="477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34"/>
      <c r="AJ66" s="34"/>
      <c r="AK66" s="34"/>
      <c r="AL66" s="34"/>
      <c r="AM66" s="34"/>
      <c r="AN66" s="424"/>
      <c r="AO66" s="424"/>
      <c r="AP66" s="424"/>
      <c r="AQ66" s="480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</row>
    <row r="67" spans="1:95" s="472" customFormat="1">
      <c r="A67" s="460">
        <f>'EGAT Data'!B59</f>
        <v>55</v>
      </c>
      <c r="B67" s="489" t="str">
        <f>'EGAT Data'!C59</f>
        <v>โรงไฟฟ้าพลังน้ำเขื่อนสิริกิติ์ หน่วยที่ 1</v>
      </c>
      <c r="C67" s="460" t="str">
        <f>'EGAT Data'!D59</f>
        <v>SK-H1</v>
      </c>
      <c r="D67" s="460" t="str">
        <f>'EGAT Data'!L59</f>
        <v>7 ส.ค. 2517</v>
      </c>
      <c r="E67" s="460" t="str">
        <f>'EGAT Data'!M59</f>
        <v>-</v>
      </c>
      <c r="F67" s="460">
        <v>125</v>
      </c>
      <c r="G67" s="460"/>
      <c r="H67" s="460">
        <f t="shared" si="4"/>
        <v>125</v>
      </c>
      <c r="I67" s="460"/>
      <c r="J67" s="460"/>
      <c r="K67" s="460"/>
      <c r="L67" s="460"/>
      <c r="M67" s="460"/>
      <c r="N67" s="460"/>
      <c r="O67" s="484"/>
      <c r="P67" s="460"/>
      <c r="Q67" s="460"/>
      <c r="R67" s="460"/>
      <c r="S67" s="460"/>
      <c r="T67" s="486">
        <f>'EGAT Data'!Z59</f>
        <v>77.667477251076619</v>
      </c>
      <c r="U67" s="486">
        <f>'EGAT Data'!AG59</f>
        <v>0</v>
      </c>
      <c r="V67" s="486">
        <f>'EGAT Data'!AN59</f>
        <v>0.11061778992106865</v>
      </c>
      <c r="W67" s="487"/>
      <c r="X67" s="487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471"/>
      <c r="AJ67" s="471"/>
      <c r="AK67" s="471"/>
      <c r="AL67" s="471"/>
      <c r="AM67" s="471"/>
      <c r="AN67" s="464"/>
      <c r="AO67" s="464"/>
      <c r="AP67" s="464"/>
      <c r="AQ67" s="488"/>
      <c r="AR67" s="471"/>
      <c r="AS67" s="471"/>
      <c r="AT67" s="471"/>
      <c r="AU67" s="471"/>
      <c r="AV67" s="471"/>
      <c r="AW67" s="471"/>
      <c r="AX67" s="471"/>
      <c r="AY67" s="471"/>
      <c r="AZ67" s="471"/>
      <c r="BA67" s="471"/>
      <c r="BB67" s="471"/>
      <c r="BC67" s="471"/>
      <c r="BD67" s="471"/>
      <c r="BE67" s="471"/>
      <c r="BF67" s="471"/>
      <c r="BG67" s="471"/>
      <c r="BH67" s="471"/>
      <c r="BI67" s="471"/>
      <c r="BJ67" s="471"/>
      <c r="BK67" s="471"/>
      <c r="BL67" s="471"/>
      <c r="BM67" s="471"/>
      <c r="BN67" s="471"/>
      <c r="BO67" s="471"/>
      <c r="BP67" s="471"/>
      <c r="BQ67" s="471"/>
      <c r="BR67" s="471"/>
      <c r="BS67" s="471"/>
      <c r="BT67" s="471"/>
      <c r="BU67" s="471"/>
      <c r="BV67" s="471"/>
      <c r="BW67" s="471"/>
      <c r="BX67" s="471"/>
      <c r="BY67" s="471"/>
      <c r="BZ67" s="471"/>
      <c r="CA67" s="471"/>
      <c r="CB67" s="471"/>
      <c r="CC67" s="471"/>
      <c r="CD67" s="471"/>
      <c r="CE67" s="471"/>
      <c r="CF67" s="471"/>
      <c r="CG67" s="471"/>
      <c r="CH67" s="471"/>
      <c r="CI67" s="471"/>
      <c r="CJ67" s="471"/>
      <c r="CK67" s="471"/>
      <c r="CL67" s="471"/>
      <c r="CM67" s="471"/>
      <c r="CN67" s="471"/>
      <c r="CO67" s="471"/>
      <c r="CP67" s="471"/>
      <c r="CQ67" s="471"/>
    </row>
    <row r="68" spans="1:95" s="472" customFormat="1">
      <c r="A68" s="460">
        <f>'EGAT Data'!B60</f>
        <v>56</v>
      </c>
      <c r="B68" s="489" t="str">
        <f>'EGAT Data'!C60</f>
        <v>โรงไฟฟ้าพลังน้ำเขื่อนสิริกิติ์ หน่วยที่ 2</v>
      </c>
      <c r="C68" s="460" t="str">
        <f>'EGAT Data'!D60</f>
        <v>SK-H2</v>
      </c>
      <c r="D68" s="460" t="str">
        <f>'EGAT Data'!L60</f>
        <v>13 พ.ค. 2517</v>
      </c>
      <c r="E68" s="460" t="str">
        <f>'EGAT Data'!M60</f>
        <v>-</v>
      </c>
      <c r="F68" s="460">
        <v>125</v>
      </c>
      <c r="G68" s="460"/>
      <c r="H68" s="460">
        <f t="shared" si="4"/>
        <v>125</v>
      </c>
      <c r="I68" s="460"/>
      <c r="J68" s="460"/>
      <c r="K68" s="460"/>
      <c r="L68" s="460"/>
      <c r="M68" s="460"/>
      <c r="N68" s="460"/>
      <c r="O68" s="484"/>
      <c r="P68" s="460"/>
      <c r="Q68" s="460"/>
      <c r="R68" s="460"/>
      <c r="S68" s="460"/>
      <c r="T68" s="486">
        <f>'EGAT Data'!Z60</f>
        <v>77.667477251076619</v>
      </c>
      <c r="U68" s="486">
        <f>'EGAT Data'!AG60</f>
        <v>0</v>
      </c>
      <c r="V68" s="486">
        <f>'EGAT Data'!AN60</f>
        <v>0.10188979963570127</v>
      </c>
      <c r="W68" s="487"/>
      <c r="X68" s="487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471"/>
      <c r="AJ68" s="471"/>
      <c r="AK68" s="471"/>
      <c r="AL68" s="471"/>
      <c r="AM68" s="471"/>
      <c r="AN68" s="464"/>
      <c r="AO68" s="464"/>
      <c r="AP68" s="464"/>
      <c r="AQ68" s="488"/>
      <c r="AR68" s="471"/>
      <c r="AS68" s="471"/>
      <c r="AT68" s="471"/>
      <c r="AU68" s="471"/>
      <c r="AV68" s="471"/>
      <c r="AW68" s="471"/>
      <c r="AX68" s="471"/>
      <c r="AY68" s="471"/>
      <c r="AZ68" s="471"/>
      <c r="BA68" s="471"/>
      <c r="BB68" s="471"/>
      <c r="BC68" s="471"/>
      <c r="BD68" s="471"/>
      <c r="BE68" s="471"/>
      <c r="BF68" s="471"/>
      <c r="BG68" s="471"/>
      <c r="BH68" s="471"/>
      <c r="BI68" s="471"/>
      <c r="BJ68" s="471"/>
      <c r="BK68" s="471"/>
      <c r="BL68" s="471"/>
      <c r="BM68" s="471"/>
      <c r="BN68" s="471"/>
      <c r="BO68" s="471"/>
      <c r="BP68" s="471"/>
      <c r="BQ68" s="471"/>
      <c r="BR68" s="471"/>
      <c r="BS68" s="471"/>
      <c r="BT68" s="471"/>
      <c r="BU68" s="471"/>
      <c r="BV68" s="471"/>
      <c r="BW68" s="471"/>
      <c r="BX68" s="471"/>
      <c r="BY68" s="471"/>
      <c r="BZ68" s="471"/>
      <c r="CA68" s="471"/>
      <c r="CB68" s="471"/>
      <c r="CC68" s="471"/>
      <c r="CD68" s="471"/>
      <c r="CE68" s="471"/>
      <c r="CF68" s="471"/>
      <c r="CG68" s="471"/>
      <c r="CH68" s="471"/>
      <c r="CI68" s="471"/>
      <c r="CJ68" s="471"/>
      <c r="CK68" s="471"/>
      <c r="CL68" s="471"/>
      <c r="CM68" s="471"/>
      <c r="CN68" s="471"/>
      <c r="CO68" s="471"/>
      <c r="CP68" s="471"/>
      <c r="CQ68" s="471"/>
    </row>
    <row r="69" spans="1:95" s="472" customFormat="1">
      <c r="A69" s="460">
        <f>'EGAT Data'!B61</f>
        <v>57</v>
      </c>
      <c r="B69" s="489" t="str">
        <f>'EGAT Data'!C61</f>
        <v>โรงไฟฟ้าพลังน้ำเขื่อนสิริกิติ์ หน่วยที่ 3</v>
      </c>
      <c r="C69" s="460" t="str">
        <f>'EGAT Data'!D61</f>
        <v>SK-H3</v>
      </c>
      <c r="D69" s="460" t="str">
        <f>'EGAT Data'!L61</f>
        <v>15 ก.ค. 2517</v>
      </c>
      <c r="E69" s="460" t="str">
        <f>'EGAT Data'!M61</f>
        <v>-</v>
      </c>
      <c r="F69" s="460">
        <v>125</v>
      </c>
      <c r="G69" s="460"/>
      <c r="H69" s="460">
        <f t="shared" si="4"/>
        <v>125</v>
      </c>
      <c r="I69" s="460"/>
      <c r="J69" s="460"/>
      <c r="K69" s="460"/>
      <c r="L69" s="460"/>
      <c r="M69" s="460"/>
      <c r="N69" s="460"/>
      <c r="O69" s="484"/>
      <c r="P69" s="460"/>
      <c r="Q69" s="460"/>
      <c r="R69" s="460"/>
      <c r="S69" s="460"/>
      <c r="T69" s="486">
        <f>'EGAT Data'!Z61</f>
        <v>77.667477251076619</v>
      </c>
      <c r="U69" s="486">
        <f>'EGAT Data'!AG61</f>
        <v>0</v>
      </c>
      <c r="V69" s="486">
        <f>'EGAT Data'!AN61</f>
        <v>0.10359744990892532</v>
      </c>
      <c r="W69" s="487"/>
      <c r="X69" s="487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71"/>
      <c r="AJ69" s="471"/>
      <c r="AK69" s="471"/>
      <c r="AL69" s="471"/>
      <c r="AM69" s="471"/>
      <c r="AN69" s="464"/>
      <c r="AO69" s="464"/>
      <c r="AP69" s="464"/>
      <c r="AQ69" s="488"/>
      <c r="AR69" s="471"/>
      <c r="AS69" s="471"/>
      <c r="AT69" s="471"/>
      <c r="AU69" s="471"/>
      <c r="AV69" s="471"/>
      <c r="AW69" s="471"/>
      <c r="AX69" s="471"/>
      <c r="AY69" s="471"/>
      <c r="AZ69" s="471"/>
      <c r="BA69" s="471"/>
      <c r="BB69" s="471"/>
      <c r="BC69" s="471"/>
      <c r="BD69" s="471"/>
      <c r="BE69" s="471"/>
      <c r="BF69" s="471"/>
      <c r="BG69" s="471"/>
      <c r="BH69" s="471"/>
      <c r="BI69" s="471"/>
      <c r="BJ69" s="471"/>
      <c r="BK69" s="471"/>
      <c r="BL69" s="471"/>
      <c r="BM69" s="471"/>
      <c r="BN69" s="471"/>
      <c r="BO69" s="471"/>
      <c r="BP69" s="471"/>
      <c r="BQ69" s="471"/>
      <c r="BR69" s="471"/>
      <c r="BS69" s="471"/>
      <c r="BT69" s="471"/>
      <c r="BU69" s="471"/>
      <c r="BV69" s="471"/>
      <c r="BW69" s="471"/>
      <c r="BX69" s="471"/>
      <c r="BY69" s="471"/>
      <c r="BZ69" s="471"/>
      <c r="CA69" s="471"/>
      <c r="CB69" s="471"/>
      <c r="CC69" s="471"/>
      <c r="CD69" s="471"/>
      <c r="CE69" s="471"/>
      <c r="CF69" s="471"/>
      <c r="CG69" s="471"/>
      <c r="CH69" s="471"/>
      <c r="CI69" s="471"/>
      <c r="CJ69" s="471"/>
      <c r="CK69" s="471"/>
      <c r="CL69" s="471"/>
      <c r="CM69" s="471"/>
      <c r="CN69" s="471"/>
      <c r="CO69" s="471"/>
      <c r="CP69" s="471"/>
      <c r="CQ69" s="471"/>
    </row>
    <row r="70" spans="1:95" s="472" customFormat="1">
      <c r="A70" s="460">
        <f>'EGAT Data'!B62</f>
        <v>58</v>
      </c>
      <c r="B70" s="489" t="str">
        <f>'EGAT Data'!C62</f>
        <v>โรงไฟฟ้าพลังน้ำเขื่อนสิริกิติ์ หน่วยที่ 4</v>
      </c>
      <c r="C70" s="460" t="str">
        <f>'EGAT Data'!D62</f>
        <v>SK-H4</v>
      </c>
      <c r="D70" s="460" t="str">
        <f>'EGAT Data'!L62</f>
        <v>19 ก.ย. 2538</v>
      </c>
      <c r="E70" s="460" t="str">
        <f>'EGAT Data'!M62</f>
        <v>-</v>
      </c>
      <c r="F70" s="460">
        <v>125</v>
      </c>
      <c r="G70" s="460"/>
      <c r="H70" s="460">
        <f t="shared" si="4"/>
        <v>125</v>
      </c>
      <c r="I70" s="460"/>
      <c r="J70" s="460"/>
      <c r="K70" s="460"/>
      <c r="L70" s="460"/>
      <c r="M70" s="460"/>
      <c r="N70" s="460"/>
      <c r="O70" s="484"/>
      <c r="P70" s="460"/>
      <c r="Q70" s="460"/>
      <c r="R70" s="460"/>
      <c r="S70" s="460"/>
      <c r="T70" s="486">
        <f>'EGAT Data'!Z62</f>
        <v>77.667477251076619</v>
      </c>
      <c r="U70" s="486">
        <f>'EGAT Data'!AG62</f>
        <v>0</v>
      </c>
      <c r="V70" s="486">
        <f>'EGAT Data'!AN62</f>
        <v>0.11384335154826958</v>
      </c>
      <c r="W70" s="487"/>
      <c r="X70" s="487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71"/>
      <c r="AJ70" s="471"/>
      <c r="AK70" s="471"/>
      <c r="AL70" s="471"/>
      <c r="AM70" s="471"/>
      <c r="AN70" s="464"/>
      <c r="AO70" s="464"/>
      <c r="AP70" s="464"/>
      <c r="AQ70" s="488"/>
      <c r="AR70" s="471"/>
      <c r="AS70" s="471"/>
      <c r="AT70" s="471"/>
      <c r="AU70" s="471"/>
      <c r="AV70" s="471"/>
      <c r="AW70" s="471"/>
      <c r="AX70" s="471"/>
      <c r="AY70" s="471"/>
      <c r="AZ70" s="471"/>
      <c r="BA70" s="471"/>
      <c r="BB70" s="471"/>
      <c r="BC70" s="471"/>
      <c r="BD70" s="471"/>
      <c r="BE70" s="471"/>
      <c r="BF70" s="471"/>
      <c r="BG70" s="471"/>
      <c r="BH70" s="471"/>
      <c r="BI70" s="471"/>
      <c r="BJ70" s="471"/>
      <c r="BK70" s="471"/>
      <c r="BL70" s="471"/>
      <c r="BM70" s="471"/>
      <c r="BN70" s="471"/>
      <c r="BO70" s="471"/>
      <c r="BP70" s="471"/>
      <c r="BQ70" s="471"/>
      <c r="BR70" s="471"/>
      <c r="BS70" s="471"/>
      <c r="BT70" s="471"/>
      <c r="BU70" s="471"/>
      <c r="BV70" s="471"/>
      <c r="BW70" s="471"/>
      <c r="BX70" s="471"/>
      <c r="BY70" s="471"/>
      <c r="BZ70" s="471"/>
      <c r="CA70" s="471"/>
      <c r="CB70" s="471"/>
      <c r="CC70" s="471"/>
      <c r="CD70" s="471"/>
      <c r="CE70" s="471"/>
      <c r="CF70" s="471"/>
      <c r="CG70" s="471"/>
      <c r="CH70" s="471"/>
      <c r="CI70" s="471"/>
      <c r="CJ70" s="471"/>
      <c r="CK70" s="471"/>
      <c r="CL70" s="471"/>
      <c r="CM70" s="471"/>
      <c r="CN70" s="471"/>
      <c r="CO70" s="471"/>
      <c r="CP70" s="471"/>
      <c r="CQ70" s="471"/>
    </row>
    <row r="71" spans="1:95" s="497" customFormat="1">
      <c r="A71" s="441">
        <f>'EGAT Data'!B94</f>
        <v>90</v>
      </c>
      <c r="B71" s="498" t="str">
        <f>'EGAT Data'!C94</f>
        <v>โรงไฟฟ้าพลังน้ำเขื่อนแควน้อยบำรุงแดน หน่วยที่ 1</v>
      </c>
      <c r="C71" s="441" t="str">
        <f>'EGAT Data'!D94</f>
        <v>KNO-H1</v>
      </c>
      <c r="D71" s="441" t="str">
        <f>'EGAT Data'!L94</f>
        <v>1 พ.ย. 2558</v>
      </c>
      <c r="E71" s="441" t="str">
        <f>'EGAT Data'!M94</f>
        <v>-</v>
      </c>
      <c r="F71" s="441">
        <f>'EGAT Data'!H94</f>
        <v>15</v>
      </c>
      <c r="G71" s="441"/>
      <c r="H71" s="441">
        <f t="shared" si="4"/>
        <v>15</v>
      </c>
      <c r="I71" s="441"/>
      <c r="J71" s="441"/>
      <c r="K71" s="441"/>
      <c r="L71" s="441"/>
      <c r="M71" s="441"/>
      <c r="N71" s="441"/>
      <c r="O71" s="441"/>
      <c r="P71" s="441"/>
      <c r="Q71" s="441"/>
      <c r="R71" s="441"/>
      <c r="S71" s="483"/>
      <c r="T71" s="483"/>
      <c r="U71" s="483"/>
      <c r="V71" s="483"/>
      <c r="W71" s="494"/>
      <c r="X71" s="494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496"/>
      <c r="AJ71" s="496"/>
      <c r="AK71" s="496"/>
      <c r="AL71" s="496"/>
      <c r="AM71" s="496"/>
      <c r="AN71" s="424"/>
      <c r="AO71" s="424"/>
      <c r="AP71" s="424"/>
      <c r="AQ71" s="480"/>
      <c r="AR71" s="496"/>
      <c r="AS71" s="496"/>
      <c r="AT71" s="496"/>
      <c r="AU71" s="496"/>
      <c r="AV71" s="496"/>
      <c r="AW71" s="496"/>
      <c r="AX71" s="496"/>
      <c r="AY71" s="496"/>
      <c r="AZ71" s="496"/>
      <c r="BA71" s="496"/>
      <c r="BB71" s="496"/>
      <c r="BC71" s="496"/>
      <c r="BD71" s="496"/>
      <c r="BE71" s="496"/>
      <c r="BF71" s="496"/>
      <c r="BG71" s="496"/>
      <c r="BH71" s="496"/>
      <c r="BI71" s="496"/>
      <c r="BJ71" s="496"/>
      <c r="BK71" s="496"/>
      <c r="BL71" s="496"/>
      <c r="BM71" s="496"/>
      <c r="BN71" s="496"/>
      <c r="BO71" s="496"/>
      <c r="BP71" s="496"/>
      <c r="BQ71" s="496"/>
      <c r="BR71" s="496"/>
      <c r="BS71" s="496"/>
      <c r="BT71" s="496"/>
      <c r="BU71" s="496"/>
      <c r="BV71" s="496"/>
      <c r="BW71" s="496"/>
      <c r="BX71" s="496"/>
      <c r="BY71" s="496"/>
      <c r="BZ71" s="496"/>
      <c r="CA71" s="496"/>
      <c r="CB71" s="496"/>
      <c r="CC71" s="496"/>
      <c r="CD71" s="496"/>
      <c r="CE71" s="496"/>
      <c r="CF71" s="496"/>
      <c r="CG71" s="496"/>
      <c r="CH71" s="496"/>
      <c r="CI71" s="496"/>
      <c r="CJ71" s="496"/>
      <c r="CK71" s="496"/>
      <c r="CL71" s="496"/>
      <c r="CM71" s="496"/>
      <c r="CN71" s="496"/>
      <c r="CO71" s="496"/>
      <c r="CP71" s="496"/>
      <c r="CQ71" s="496"/>
    </row>
    <row r="72" spans="1:95" s="497" customFormat="1">
      <c r="A72" s="441">
        <f>'EGAT Data'!B95</f>
        <v>91</v>
      </c>
      <c r="B72" s="498" t="str">
        <f>'EGAT Data'!C95</f>
        <v>โรงไฟฟ้าพลังน้ำเขื่อนแควน้อยบำรุงแดน หน่วยที่ 2</v>
      </c>
      <c r="C72" s="441" t="str">
        <f>'EGAT Data'!D95</f>
        <v>KNO-H2</v>
      </c>
      <c r="D72" s="441" t="str">
        <f>'EGAT Data'!L95</f>
        <v>1 พ.ย. 2558</v>
      </c>
      <c r="E72" s="441" t="str">
        <f>'EGAT Data'!M95</f>
        <v>-</v>
      </c>
      <c r="F72" s="441">
        <f>'EGAT Data'!H95</f>
        <v>15</v>
      </c>
      <c r="G72" s="441"/>
      <c r="H72" s="441">
        <f t="shared" si="4"/>
        <v>15</v>
      </c>
      <c r="I72" s="441"/>
      <c r="J72" s="441"/>
      <c r="K72" s="441"/>
      <c r="L72" s="441"/>
      <c r="M72" s="441"/>
      <c r="N72" s="441"/>
      <c r="O72" s="441"/>
      <c r="P72" s="441"/>
      <c r="Q72" s="441"/>
      <c r="R72" s="441"/>
      <c r="S72" s="483"/>
      <c r="T72" s="483"/>
      <c r="U72" s="483"/>
      <c r="V72" s="483"/>
      <c r="W72" s="494"/>
      <c r="X72" s="494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496"/>
      <c r="AJ72" s="496"/>
      <c r="AK72" s="496"/>
      <c r="AL72" s="496"/>
      <c r="AM72" s="496"/>
      <c r="AN72" s="424"/>
      <c r="AO72" s="424"/>
      <c r="AP72" s="424"/>
      <c r="AQ72" s="480"/>
      <c r="AR72" s="496"/>
      <c r="AS72" s="496"/>
      <c r="AT72" s="496"/>
      <c r="AU72" s="496"/>
      <c r="AV72" s="496"/>
      <c r="AW72" s="496"/>
      <c r="AX72" s="496"/>
      <c r="AY72" s="496"/>
      <c r="AZ72" s="496"/>
      <c r="BA72" s="496"/>
      <c r="BB72" s="496"/>
      <c r="BC72" s="496"/>
      <c r="BD72" s="496"/>
      <c r="BE72" s="496"/>
      <c r="BF72" s="496"/>
      <c r="BG72" s="496"/>
      <c r="BH72" s="496"/>
      <c r="BI72" s="496"/>
      <c r="BJ72" s="496"/>
      <c r="BK72" s="496"/>
      <c r="BL72" s="496"/>
      <c r="BM72" s="496"/>
      <c r="BN72" s="496"/>
      <c r="BO72" s="496"/>
      <c r="BP72" s="496"/>
      <c r="BQ72" s="496"/>
      <c r="BR72" s="496"/>
      <c r="BS72" s="496"/>
      <c r="BT72" s="496"/>
      <c r="BU72" s="496"/>
      <c r="BV72" s="496"/>
      <c r="BW72" s="496"/>
      <c r="BX72" s="496"/>
      <c r="BY72" s="496"/>
      <c r="BZ72" s="496"/>
      <c r="CA72" s="496"/>
      <c r="CB72" s="496"/>
      <c r="CC72" s="496"/>
      <c r="CD72" s="496"/>
      <c r="CE72" s="496"/>
      <c r="CF72" s="496"/>
      <c r="CG72" s="496"/>
      <c r="CH72" s="496"/>
      <c r="CI72" s="496"/>
      <c r="CJ72" s="496"/>
      <c r="CK72" s="496"/>
      <c r="CL72" s="496"/>
      <c r="CM72" s="496"/>
      <c r="CN72" s="496"/>
      <c r="CO72" s="496"/>
      <c r="CP72" s="496"/>
      <c r="CQ72" s="496"/>
    </row>
    <row r="73" spans="1:95" s="472" customFormat="1">
      <c r="A73" s="460">
        <f>'EGAT Data'!B98</f>
        <v>94</v>
      </c>
      <c r="B73" s="489" t="str">
        <f>'EGAT Data'!C98</f>
        <v>โรงไฟฟ้าพลังน้ำขนาดเล็กเขื่อนแม่งัดสมบูรณ์ชล หน่วยที่ 1</v>
      </c>
      <c r="C73" s="460" t="str">
        <f>'EGAT Data'!D98</f>
        <v>MNG-H1</v>
      </c>
      <c r="D73" s="460" t="str">
        <f>'EGAT Data'!L94</f>
        <v>1 พ.ย. 2558</v>
      </c>
      <c r="E73" s="460" t="str">
        <f>'EGAT Data'!M98</f>
        <v>-</v>
      </c>
      <c r="F73" s="460">
        <f>'EGAT Data'!H98</f>
        <v>4.5</v>
      </c>
      <c r="G73" s="460"/>
      <c r="H73" s="460">
        <f t="shared" si="4"/>
        <v>4.5</v>
      </c>
      <c r="I73" s="460"/>
      <c r="J73" s="460"/>
      <c r="K73" s="460"/>
      <c r="L73" s="460"/>
      <c r="M73" s="460"/>
      <c r="N73" s="460"/>
      <c r="O73" s="460"/>
      <c r="P73" s="484"/>
      <c r="Q73" s="460"/>
      <c r="R73" s="460"/>
      <c r="S73" s="460"/>
      <c r="T73" s="486">
        <f>'EGAT Data'!Z98</f>
        <v>68.504604279843008</v>
      </c>
      <c r="U73" s="486">
        <f>'EGAT Data'!AG98</f>
        <v>2.2654826958105647</v>
      </c>
      <c r="V73" s="486">
        <f>'EGAT Data'!AN98</f>
        <v>1.1384335154826959E-2</v>
      </c>
      <c r="W73" s="487"/>
      <c r="X73" s="487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471"/>
      <c r="AJ73" s="471"/>
      <c r="AK73" s="471"/>
      <c r="AL73" s="471"/>
      <c r="AM73" s="471"/>
      <c r="AN73" s="464"/>
      <c r="AO73" s="464"/>
      <c r="AP73" s="464"/>
      <c r="AQ73" s="488"/>
      <c r="AR73" s="471"/>
      <c r="AS73" s="471"/>
      <c r="AT73" s="471"/>
      <c r="AU73" s="471"/>
      <c r="AV73" s="471"/>
      <c r="AW73" s="471"/>
      <c r="AX73" s="471"/>
      <c r="AY73" s="471"/>
      <c r="AZ73" s="471"/>
      <c r="BA73" s="471"/>
      <c r="BB73" s="471"/>
      <c r="BC73" s="471"/>
      <c r="BD73" s="471"/>
      <c r="BE73" s="471"/>
      <c r="BF73" s="471"/>
      <c r="BG73" s="471"/>
      <c r="BH73" s="471"/>
      <c r="BI73" s="471"/>
      <c r="BJ73" s="471"/>
      <c r="BK73" s="471"/>
      <c r="BL73" s="471"/>
      <c r="BM73" s="471"/>
      <c r="BN73" s="471"/>
      <c r="BO73" s="471"/>
      <c r="BP73" s="471"/>
      <c r="BQ73" s="471"/>
      <c r="BR73" s="471"/>
      <c r="BS73" s="471"/>
      <c r="BT73" s="471"/>
      <c r="BU73" s="471"/>
      <c r="BV73" s="471"/>
      <c r="BW73" s="471"/>
      <c r="BX73" s="471"/>
      <c r="BY73" s="471"/>
      <c r="BZ73" s="471"/>
      <c r="CA73" s="471"/>
      <c r="CB73" s="471"/>
      <c r="CC73" s="471"/>
      <c r="CD73" s="471"/>
      <c r="CE73" s="471"/>
      <c r="CF73" s="471"/>
      <c r="CG73" s="471"/>
      <c r="CH73" s="471"/>
      <c r="CI73" s="471"/>
      <c r="CJ73" s="471"/>
      <c r="CK73" s="471"/>
      <c r="CL73" s="471"/>
      <c r="CM73" s="471"/>
      <c r="CN73" s="471"/>
      <c r="CO73" s="471"/>
      <c r="CP73" s="471"/>
      <c r="CQ73" s="471"/>
    </row>
    <row r="74" spans="1:95" s="472" customFormat="1">
      <c r="A74" s="460">
        <f>'EGAT Data'!B99</f>
        <v>95</v>
      </c>
      <c r="B74" s="489" t="str">
        <f>'EGAT Data'!C99</f>
        <v>โรงไฟฟ้าพลังน้ำขนาดเล็กเขื่อนแม่งัดสมบูรณ์ชล หน่วยที่ 2</v>
      </c>
      <c r="C74" s="460" t="str">
        <f>'EGAT Data'!D99</f>
        <v>MNG-H2</v>
      </c>
      <c r="D74" s="460" t="str">
        <f>'EGAT Data'!L95</f>
        <v>1 พ.ย. 2558</v>
      </c>
      <c r="E74" s="460" t="str">
        <f>'EGAT Data'!M99</f>
        <v>-</v>
      </c>
      <c r="F74" s="460">
        <f>'EGAT Data'!H99</f>
        <v>4.5</v>
      </c>
      <c r="G74" s="460"/>
      <c r="H74" s="460">
        <f t="shared" si="4"/>
        <v>4.5</v>
      </c>
      <c r="I74" s="460"/>
      <c r="J74" s="460"/>
      <c r="K74" s="460"/>
      <c r="L74" s="460"/>
      <c r="M74" s="460"/>
      <c r="N74" s="460"/>
      <c r="O74" s="460"/>
      <c r="P74" s="484"/>
      <c r="Q74" s="460"/>
      <c r="R74" s="460"/>
      <c r="S74" s="460"/>
      <c r="T74" s="486">
        <f>'EGAT Data'!Z99</f>
        <v>68.554189593082185</v>
      </c>
      <c r="U74" s="486">
        <f>'EGAT Data'!AG99</f>
        <v>2.0150273224043715</v>
      </c>
      <c r="V74" s="486">
        <f>'EGAT Data'!AN99</f>
        <v>1.1384335154826959E-2</v>
      </c>
      <c r="W74" s="487"/>
      <c r="X74" s="487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471"/>
      <c r="AJ74" s="471"/>
      <c r="AK74" s="471"/>
      <c r="AL74" s="471"/>
      <c r="AM74" s="471"/>
      <c r="AN74" s="464"/>
      <c r="AO74" s="464"/>
      <c r="AP74" s="464"/>
      <c r="AQ74" s="488"/>
      <c r="AR74" s="471"/>
      <c r="AS74" s="471"/>
      <c r="AT74" s="471"/>
      <c r="AU74" s="471"/>
      <c r="AV74" s="471"/>
      <c r="AW74" s="471"/>
      <c r="AX74" s="471"/>
      <c r="AY74" s="471"/>
      <c r="AZ74" s="471"/>
      <c r="BA74" s="471"/>
      <c r="BB74" s="471"/>
      <c r="BC74" s="471"/>
      <c r="BD74" s="471"/>
      <c r="BE74" s="471"/>
      <c r="BF74" s="471"/>
      <c r="BG74" s="471"/>
      <c r="BH74" s="471"/>
      <c r="BI74" s="471"/>
      <c r="BJ74" s="471"/>
      <c r="BK74" s="471"/>
      <c r="BL74" s="471"/>
      <c r="BM74" s="471"/>
      <c r="BN74" s="471"/>
      <c r="BO74" s="471"/>
      <c r="BP74" s="471"/>
      <c r="BQ74" s="471"/>
      <c r="BR74" s="471"/>
      <c r="BS74" s="471"/>
      <c r="BT74" s="471"/>
      <c r="BU74" s="471"/>
      <c r="BV74" s="471"/>
      <c r="BW74" s="471"/>
      <c r="BX74" s="471"/>
      <c r="BY74" s="471"/>
      <c r="BZ74" s="471"/>
      <c r="CA74" s="471"/>
      <c r="CB74" s="471"/>
      <c r="CC74" s="471"/>
      <c r="CD74" s="471"/>
      <c r="CE74" s="471"/>
      <c r="CF74" s="471"/>
      <c r="CG74" s="471"/>
      <c r="CH74" s="471"/>
      <c r="CI74" s="471"/>
      <c r="CJ74" s="471"/>
      <c r="CK74" s="471"/>
      <c r="CL74" s="471"/>
      <c r="CM74" s="471"/>
      <c r="CN74" s="471"/>
      <c r="CO74" s="471"/>
      <c r="CP74" s="471"/>
      <c r="CQ74" s="471"/>
    </row>
    <row r="75" spans="1:95" s="497" customFormat="1">
      <c r="A75" s="441">
        <f>'EGAT Data'!B103</f>
        <v>99</v>
      </c>
      <c r="B75" s="493" t="str">
        <f>'EGAT Data'!C103</f>
        <v>โรงไฟฟ้าพลังน้ำขนาดเล็กเขื่อนนเรศวร หน่วยที่ 1</v>
      </c>
      <c r="C75" s="441" t="str">
        <f>'EGAT Data'!D103</f>
        <v>NSD-H1</v>
      </c>
      <c r="D75" s="441" t="str">
        <f>'EGAT Data'!L103</f>
        <v>1 ก.ย. 2557</v>
      </c>
      <c r="E75" s="441" t="str">
        <f>'EGAT Data'!M103</f>
        <v>-</v>
      </c>
      <c r="F75" s="441">
        <f>'EGAT Data'!I103</f>
        <v>8</v>
      </c>
      <c r="G75" s="441"/>
      <c r="H75" s="441">
        <f t="shared" si="4"/>
        <v>8</v>
      </c>
      <c r="I75" s="441"/>
      <c r="J75" s="441"/>
      <c r="K75" s="441"/>
      <c r="L75" s="441"/>
      <c r="M75" s="441"/>
      <c r="N75" s="441"/>
      <c r="O75" s="483"/>
      <c r="P75" s="441"/>
      <c r="Q75" s="441"/>
      <c r="R75" s="441"/>
      <c r="S75" s="441"/>
      <c r="T75" s="500">
        <f>'EGAT Data'!Z103</f>
        <v>94.231555194681007</v>
      </c>
      <c r="U75" s="500">
        <f>'EGAT Data'!AG103</f>
        <v>0</v>
      </c>
      <c r="V75" s="500">
        <f>'EGAT Data'!AN103</f>
        <v>5.7684426229508112</v>
      </c>
      <c r="W75" s="494"/>
      <c r="X75" s="494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496"/>
      <c r="AJ75" s="496"/>
      <c r="AK75" s="496"/>
      <c r="AL75" s="496"/>
      <c r="AM75" s="496"/>
      <c r="AN75" s="424"/>
      <c r="AO75" s="424"/>
      <c r="AP75" s="424"/>
      <c r="AQ75" s="480"/>
      <c r="AR75" s="496"/>
      <c r="AS75" s="496"/>
      <c r="AT75" s="496"/>
      <c r="AU75" s="496"/>
      <c r="AV75" s="496"/>
      <c r="AW75" s="496"/>
      <c r="AX75" s="496"/>
      <c r="AY75" s="496"/>
      <c r="AZ75" s="496"/>
      <c r="BA75" s="496"/>
      <c r="BB75" s="496"/>
      <c r="BC75" s="496"/>
      <c r="BD75" s="496"/>
      <c r="BE75" s="496"/>
      <c r="BF75" s="496"/>
      <c r="BG75" s="496"/>
      <c r="BH75" s="496"/>
      <c r="BI75" s="496"/>
      <c r="BJ75" s="496"/>
      <c r="BK75" s="496"/>
      <c r="BL75" s="496"/>
      <c r="BM75" s="496"/>
      <c r="BN75" s="496"/>
      <c r="BO75" s="496"/>
      <c r="BP75" s="496"/>
      <c r="BQ75" s="496"/>
      <c r="BR75" s="496"/>
      <c r="BS75" s="496"/>
      <c r="BT75" s="496"/>
      <c r="BU75" s="496"/>
      <c r="BV75" s="496"/>
      <c r="BW75" s="496"/>
      <c r="BX75" s="496"/>
      <c r="BY75" s="496"/>
      <c r="BZ75" s="496"/>
      <c r="CA75" s="496"/>
      <c r="CB75" s="496"/>
      <c r="CC75" s="496"/>
      <c r="CD75" s="496"/>
      <c r="CE75" s="496"/>
      <c r="CF75" s="496"/>
      <c r="CG75" s="496"/>
      <c r="CH75" s="496"/>
      <c r="CI75" s="496"/>
      <c r="CJ75" s="496"/>
      <c r="CK75" s="496"/>
      <c r="CL75" s="496"/>
      <c r="CM75" s="496"/>
      <c r="CN75" s="496"/>
      <c r="CO75" s="496"/>
      <c r="CP75" s="496"/>
      <c r="CQ75" s="496"/>
    </row>
    <row r="76" spans="1:95" s="472" customFormat="1">
      <c r="A76" s="460">
        <f>'EGAT Data'!B105</f>
        <v>101</v>
      </c>
      <c r="B76" s="461" t="str">
        <f>'EGAT Data'!C105</f>
        <v>โรงไฟฟ้าพลังน้ำขนาดเล็กเขื่อนบ้านขุนกลาง หน่วยที่ 1</v>
      </c>
      <c r="C76" s="460" t="str">
        <f>'EGAT Data'!D105</f>
        <v>BKG-H1</v>
      </c>
      <c r="D76" s="460" t="str">
        <f>'EGAT Data'!L105</f>
        <v>24 ธ.ค. 2526</v>
      </c>
      <c r="E76" s="460" t="str">
        <f>'EGAT Data'!M105</f>
        <v>-</v>
      </c>
      <c r="F76" s="460">
        <f>'EGAT Data'!H105</f>
        <v>0.09</v>
      </c>
      <c r="G76" s="460"/>
      <c r="H76" s="460">
        <f t="shared" si="4"/>
        <v>0.09</v>
      </c>
      <c r="I76" s="460"/>
      <c r="J76" s="460"/>
      <c r="K76" s="460"/>
      <c r="L76" s="460"/>
      <c r="M76" s="460"/>
      <c r="N76" s="460"/>
      <c r="O76" s="460"/>
      <c r="P76" s="460"/>
      <c r="Q76" s="484"/>
      <c r="R76" s="460"/>
      <c r="S76" s="460"/>
      <c r="T76" s="486">
        <f>'EGAT Data'!Z105</f>
        <v>40.014672936179124</v>
      </c>
      <c r="U76" s="486">
        <f>'EGAT Data'!AG105</f>
        <v>0</v>
      </c>
      <c r="V76" s="486">
        <f>'EGAT Data'!AN105</f>
        <v>22.153916211293257</v>
      </c>
      <c r="W76" s="487"/>
      <c r="X76" s="487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471"/>
      <c r="AJ76" s="471"/>
      <c r="AK76" s="471"/>
      <c r="AL76" s="471"/>
      <c r="AM76" s="471"/>
      <c r="AN76" s="464"/>
      <c r="AO76" s="464"/>
      <c r="AP76" s="464"/>
      <c r="AQ76" s="488"/>
      <c r="AR76" s="471"/>
      <c r="AS76" s="471"/>
      <c r="AT76" s="471"/>
      <c r="AU76" s="471"/>
      <c r="AV76" s="471"/>
      <c r="AW76" s="471"/>
      <c r="AX76" s="471"/>
      <c r="AY76" s="471"/>
      <c r="AZ76" s="471"/>
      <c r="BA76" s="471"/>
      <c r="BB76" s="471"/>
      <c r="BC76" s="471"/>
      <c r="BD76" s="471"/>
      <c r="BE76" s="471"/>
      <c r="BF76" s="471"/>
      <c r="BG76" s="471"/>
      <c r="BH76" s="471"/>
      <c r="BI76" s="471"/>
      <c r="BJ76" s="471"/>
      <c r="BK76" s="471"/>
      <c r="BL76" s="471"/>
      <c r="BM76" s="471"/>
      <c r="BN76" s="471"/>
      <c r="BO76" s="471"/>
      <c r="BP76" s="471"/>
      <c r="BQ76" s="471"/>
      <c r="BR76" s="471"/>
      <c r="BS76" s="471"/>
      <c r="BT76" s="471"/>
      <c r="BU76" s="471"/>
      <c r="BV76" s="471"/>
      <c r="BW76" s="471"/>
      <c r="BX76" s="471"/>
      <c r="BY76" s="471"/>
      <c r="BZ76" s="471"/>
      <c r="CA76" s="471"/>
      <c r="CB76" s="471"/>
      <c r="CC76" s="471"/>
      <c r="CD76" s="471"/>
      <c r="CE76" s="471"/>
      <c r="CF76" s="471"/>
      <c r="CG76" s="471"/>
      <c r="CH76" s="471"/>
      <c r="CI76" s="471"/>
      <c r="CJ76" s="471"/>
      <c r="CK76" s="471"/>
      <c r="CL76" s="471"/>
      <c r="CM76" s="471"/>
      <c r="CN76" s="471"/>
      <c r="CO76" s="471"/>
      <c r="CP76" s="471"/>
      <c r="CQ76" s="471"/>
    </row>
    <row r="77" spans="1:95" s="472" customFormat="1">
      <c r="A77" s="460">
        <f>'EGAT Data'!B106</f>
        <v>102</v>
      </c>
      <c r="B77" s="461" t="str">
        <f>'EGAT Data'!C106</f>
        <v>โรงไฟฟ้าพลังน้ำขนาดเล็กเขื่อนบ้านขุนกลาง หน่วยที่ 2</v>
      </c>
      <c r="C77" s="460" t="str">
        <f>'EGAT Data'!D106</f>
        <v>BKG-H2</v>
      </c>
      <c r="D77" s="460" t="str">
        <f>'EGAT Data'!L106</f>
        <v>24 ธ.ค. 2526</v>
      </c>
      <c r="E77" s="460" t="str">
        <f>'EGAT Data'!M106</f>
        <v>-</v>
      </c>
      <c r="F77" s="460">
        <f>'EGAT Data'!H106</f>
        <v>0.09</v>
      </c>
      <c r="G77" s="460"/>
      <c r="H77" s="460">
        <f t="shared" si="4"/>
        <v>0.09</v>
      </c>
      <c r="I77" s="460"/>
      <c r="J77" s="460"/>
      <c r="K77" s="460"/>
      <c r="L77" s="460"/>
      <c r="M77" s="460"/>
      <c r="N77" s="460"/>
      <c r="O77" s="460"/>
      <c r="P77" s="460"/>
      <c r="Q77" s="484"/>
      <c r="R77" s="460"/>
      <c r="S77" s="460"/>
      <c r="T77" s="486">
        <f>'EGAT Data'!Z106</f>
        <v>62.005223508741018</v>
      </c>
      <c r="U77" s="486">
        <f>'EGAT Data'!AG106</f>
        <v>0</v>
      </c>
      <c r="V77" s="486">
        <f>'EGAT Data'!AN106</f>
        <v>1.52455221615058</v>
      </c>
      <c r="W77" s="487"/>
      <c r="X77" s="487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471"/>
      <c r="AJ77" s="471"/>
      <c r="AK77" s="471"/>
      <c r="AL77" s="471"/>
      <c r="AM77" s="471"/>
      <c r="AN77" s="464"/>
      <c r="AO77" s="464"/>
      <c r="AP77" s="464"/>
      <c r="AQ77" s="488"/>
      <c r="AR77" s="471"/>
      <c r="AS77" s="471"/>
      <c r="AT77" s="471"/>
      <c r="AU77" s="471"/>
      <c r="AV77" s="471"/>
      <c r="AW77" s="471"/>
      <c r="AX77" s="471"/>
      <c r="AY77" s="471"/>
      <c r="AZ77" s="471"/>
      <c r="BA77" s="471"/>
      <c r="BB77" s="471"/>
      <c r="BC77" s="471"/>
      <c r="BD77" s="471"/>
      <c r="BE77" s="471"/>
      <c r="BF77" s="471"/>
      <c r="BG77" s="471"/>
      <c r="BH77" s="471"/>
      <c r="BI77" s="471"/>
      <c r="BJ77" s="471"/>
      <c r="BK77" s="471"/>
      <c r="BL77" s="471"/>
      <c r="BM77" s="471"/>
      <c r="BN77" s="471"/>
      <c r="BO77" s="471"/>
      <c r="BP77" s="471"/>
      <c r="BQ77" s="471"/>
      <c r="BR77" s="471"/>
      <c r="BS77" s="471"/>
      <c r="BT77" s="471"/>
      <c r="BU77" s="471"/>
      <c r="BV77" s="471"/>
      <c r="BW77" s="471"/>
      <c r="BX77" s="471"/>
      <c r="BY77" s="471"/>
      <c r="BZ77" s="471"/>
      <c r="CA77" s="471"/>
      <c r="CB77" s="471"/>
      <c r="CC77" s="471"/>
      <c r="CD77" s="471"/>
      <c r="CE77" s="471"/>
      <c r="CF77" s="471"/>
      <c r="CG77" s="471"/>
      <c r="CH77" s="471"/>
      <c r="CI77" s="471"/>
      <c r="CJ77" s="471"/>
      <c r="CK77" s="471"/>
      <c r="CL77" s="471"/>
      <c r="CM77" s="471"/>
      <c r="CN77" s="471"/>
      <c r="CO77" s="471"/>
      <c r="CP77" s="471"/>
      <c r="CQ77" s="471"/>
    </row>
    <row r="78" spans="1:95" s="472" customFormat="1">
      <c r="A78" s="460">
        <f>'EGAT Data'!B107</f>
        <v>103</v>
      </c>
      <c r="B78" s="461" t="str">
        <f>'EGAT Data'!C107</f>
        <v>โรงไฟฟ้าพลังน้ำขนาดเล็กเขื่อนบ้านขุนกลาง หน่วยที่ 3</v>
      </c>
      <c r="C78" s="460" t="str">
        <f>'EGAT Data'!D107</f>
        <v>BKG-H3</v>
      </c>
      <c r="D78" s="460" t="str">
        <f>'EGAT Data'!L107</f>
        <v>4 ต.ค. 2546</v>
      </c>
      <c r="E78" s="460" t="str">
        <f>'EGAT Data'!M107</f>
        <v>-</v>
      </c>
      <c r="F78" s="460">
        <f>'EGAT Data'!H107</f>
        <v>0.02</v>
      </c>
      <c r="G78" s="460"/>
      <c r="H78" s="460">
        <f t="shared" si="4"/>
        <v>0.02</v>
      </c>
      <c r="I78" s="460"/>
      <c r="J78" s="460"/>
      <c r="K78" s="460"/>
      <c r="L78" s="460"/>
      <c r="M78" s="460"/>
      <c r="N78" s="460"/>
      <c r="O78" s="460"/>
      <c r="P78" s="460"/>
      <c r="Q78" s="484"/>
      <c r="R78" s="460"/>
      <c r="S78" s="460"/>
      <c r="T78" s="486">
        <f>'EGAT Data'!Z107</f>
        <v>62.024134943394053</v>
      </c>
      <c r="U78" s="486">
        <f>'EGAT Data'!AG107</f>
        <v>0</v>
      </c>
      <c r="V78" s="486">
        <f>'EGAT Data'!AN107</f>
        <v>23.311323618700673</v>
      </c>
      <c r="W78" s="487"/>
      <c r="X78" s="487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471"/>
      <c r="AJ78" s="471"/>
      <c r="AK78" s="471"/>
      <c r="AL78" s="471"/>
      <c r="AM78" s="471"/>
      <c r="AN78" s="464"/>
      <c r="AO78" s="464"/>
      <c r="AP78" s="464"/>
      <c r="AQ78" s="488"/>
      <c r="AR78" s="471"/>
      <c r="AS78" s="471"/>
      <c r="AT78" s="471"/>
      <c r="AU78" s="471"/>
      <c r="AV78" s="471"/>
      <c r="AW78" s="471"/>
      <c r="AX78" s="471"/>
      <c r="AY78" s="471"/>
      <c r="AZ78" s="471"/>
      <c r="BA78" s="471"/>
      <c r="BB78" s="471"/>
      <c r="BC78" s="471"/>
      <c r="BD78" s="471"/>
      <c r="BE78" s="471"/>
      <c r="BF78" s="471"/>
      <c r="BG78" s="471"/>
      <c r="BH78" s="471"/>
      <c r="BI78" s="471"/>
      <c r="BJ78" s="471"/>
      <c r="BK78" s="471"/>
      <c r="BL78" s="471"/>
      <c r="BM78" s="471"/>
      <c r="BN78" s="471"/>
      <c r="BO78" s="471"/>
      <c r="BP78" s="471"/>
      <c r="BQ78" s="471"/>
      <c r="BR78" s="471"/>
      <c r="BS78" s="471"/>
      <c r="BT78" s="471"/>
      <c r="BU78" s="471"/>
      <c r="BV78" s="471"/>
      <c r="BW78" s="471"/>
      <c r="BX78" s="471"/>
      <c r="BY78" s="471"/>
      <c r="BZ78" s="471"/>
      <c r="CA78" s="471"/>
      <c r="CB78" s="471"/>
      <c r="CC78" s="471"/>
      <c r="CD78" s="471"/>
      <c r="CE78" s="471"/>
      <c r="CF78" s="471"/>
      <c r="CG78" s="471"/>
      <c r="CH78" s="471"/>
      <c r="CI78" s="471"/>
      <c r="CJ78" s="471"/>
      <c r="CK78" s="471"/>
      <c r="CL78" s="471"/>
      <c r="CM78" s="471"/>
      <c r="CN78" s="471"/>
      <c r="CO78" s="471"/>
      <c r="CP78" s="471"/>
      <c r="CQ78" s="471"/>
    </row>
    <row r="79" spans="1:95" s="497" customFormat="1">
      <c r="A79" s="441">
        <f>'EGAT Data'!B108</f>
        <v>104</v>
      </c>
      <c r="B79" s="493" t="str">
        <f>'EGAT Data'!C108</f>
        <v>โรงไฟฟ้าพลังน้ำขนาดเล็กเขื่อนบ้านยาง หน่วยที่ 1</v>
      </c>
      <c r="C79" s="441" t="str">
        <f>'EGAT Data'!D108</f>
        <v>BY-H1</v>
      </c>
      <c r="D79" s="441" t="str">
        <f>'EGAT Data'!L108</f>
        <v>1 ก.พ. 2524</v>
      </c>
      <c r="E79" s="441" t="str">
        <f>'EGAT Data'!M108</f>
        <v>-</v>
      </c>
      <c r="F79" s="441">
        <f>'EGAT Data'!H108</f>
        <v>5.6000000000000001E-2</v>
      </c>
      <c r="G79" s="441"/>
      <c r="H79" s="441">
        <f t="shared" si="4"/>
        <v>5.6000000000000001E-2</v>
      </c>
      <c r="I79" s="441"/>
      <c r="J79" s="441"/>
      <c r="K79" s="441"/>
      <c r="L79" s="441"/>
      <c r="M79" s="441"/>
      <c r="N79" s="441"/>
      <c r="O79" s="441"/>
      <c r="P79" s="441"/>
      <c r="Q79" s="483"/>
      <c r="R79" s="441"/>
      <c r="S79" s="441"/>
      <c r="T79" s="500">
        <f>'EGAT Data'!Z108</f>
        <v>19.722954161676526</v>
      </c>
      <c r="U79" s="500">
        <f>'EGAT Data'!AG108</f>
        <v>0</v>
      </c>
      <c r="V79" s="500">
        <f>'EGAT Data'!AN108</f>
        <v>0.26183970856102001</v>
      </c>
      <c r="W79" s="494"/>
      <c r="X79" s="494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496"/>
      <c r="AJ79" s="496"/>
      <c r="AK79" s="496"/>
      <c r="AL79" s="496"/>
      <c r="AM79" s="496"/>
      <c r="AN79" s="424"/>
      <c r="AO79" s="424"/>
      <c r="AP79" s="424"/>
      <c r="AQ79" s="480"/>
      <c r="AR79" s="496"/>
      <c r="AS79" s="496"/>
      <c r="AT79" s="496"/>
      <c r="AU79" s="496"/>
      <c r="AV79" s="496"/>
      <c r="AW79" s="496"/>
      <c r="AX79" s="496"/>
      <c r="AY79" s="496"/>
      <c r="AZ79" s="496"/>
      <c r="BA79" s="496"/>
      <c r="BB79" s="496"/>
      <c r="BC79" s="496"/>
      <c r="BD79" s="496"/>
      <c r="BE79" s="496"/>
      <c r="BF79" s="496"/>
      <c r="BG79" s="496"/>
      <c r="BH79" s="496"/>
      <c r="BI79" s="496"/>
      <c r="BJ79" s="496"/>
      <c r="BK79" s="496"/>
      <c r="BL79" s="496"/>
      <c r="BM79" s="496"/>
      <c r="BN79" s="496"/>
      <c r="BO79" s="496"/>
      <c r="BP79" s="496"/>
      <c r="BQ79" s="496"/>
      <c r="BR79" s="496"/>
      <c r="BS79" s="496"/>
      <c r="BT79" s="496"/>
      <c r="BU79" s="496"/>
      <c r="BV79" s="496"/>
      <c r="BW79" s="496"/>
      <c r="BX79" s="496"/>
      <c r="BY79" s="496"/>
      <c r="BZ79" s="496"/>
      <c r="CA79" s="496"/>
      <c r="CB79" s="496"/>
      <c r="CC79" s="496"/>
      <c r="CD79" s="496"/>
      <c r="CE79" s="496"/>
      <c r="CF79" s="496"/>
      <c r="CG79" s="496"/>
      <c r="CH79" s="496"/>
      <c r="CI79" s="496"/>
      <c r="CJ79" s="496"/>
      <c r="CK79" s="496"/>
      <c r="CL79" s="496"/>
      <c r="CM79" s="496"/>
      <c r="CN79" s="496"/>
      <c r="CO79" s="496"/>
      <c r="CP79" s="496"/>
      <c r="CQ79" s="496"/>
    </row>
    <row r="80" spans="1:95" s="497" customFormat="1">
      <c r="A80" s="441">
        <f>'EGAT Data'!B109</f>
        <v>105</v>
      </c>
      <c r="B80" s="493" t="str">
        <f>'EGAT Data'!C109</f>
        <v>โรงไฟฟ้าพลังน้ำขนาดเล็กเขื่อนบ้านยาง หน่วยที่ 2</v>
      </c>
      <c r="C80" s="441" t="str">
        <f>'EGAT Data'!D109</f>
        <v>BY-H2</v>
      </c>
      <c r="D80" s="441" t="str">
        <f>'EGAT Data'!L109</f>
        <v>1 ก.พ. 2524</v>
      </c>
      <c r="E80" s="441" t="str">
        <f>'EGAT Data'!M109</f>
        <v>-</v>
      </c>
      <c r="F80" s="441">
        <f>'EGAT Data'!H109</f>
        <v>5.6000000000000001E-2</v>
      </c>
      <c r="G80" s="441"/>
      <c r="H80" s="441">
        <f t="shared" si="4"/>
        <v>5.6000000000000001E-2</v>
      </c>
      <c r="I80" s="441"/>
      <c r="J80" s="441"/>
      <c r="K80" s="441"/>
      <c r="L80" s="441"/>
      <c r="M80" s="441"/>
      <c r="N80" s="441"/>
      <c r="O80" s="441"/>
      <c r="P80" s="441"/>
      <c r="Q80" s="483"/>
      <c r="R80" s="441"/>
      <c r="S80" s="441"/>
      <c r="T80" s="500">
        <f>'EGAT Data'!Z109</f>
        <v>21.273663313600395</v>
      </c>
      <c r="U80" s="500">
        <f>'EGAT Data'!AG109</f>
        <v>0</v>
      </c>
      <c r="V80" s="500">
        <f>'EGAT Data'!AN109</f>
        <v>4.7472677595628419</v>
      </c>
      <c r="W80" s="494"/>
      <c r="X80" s="494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496"/>
      <c r="AJ80" s="496"/>
      <c r="AK80" s="496"/>
      <c r="AL80" s="496"/>
      <c r="AM80" s="496"/>
      <c r="AN80" s="424"/>
      <c r="AO80" s="424"/>
      <c r="AP80" s="424"/>
      <c r="AQ80" s="480"/>
      <c r="AR80" s="496"/>
      <c r="AS80" s="496"/>
      <c r="AT80" s="496"/>
      <c r="AU80" s="496"/>
      <c r="AV80" s="496"/>
      <c r="AW80" s="496"/>
      <c r="AX80" s="496"/>
      <c r="AY80" s="496"/>
      <c r="AZ80" s="496"/>
      <c r="BA80" s="496"/>
      <c r="BB80" s="496"/>
      <c r="BC80" s="496"/>
      <c r="BD80" s="496"/>
      <c r="BE80" s="496"/>
      <c r="BF80" s="496"/>
      <c r="BG80" s="496"/>
      <c r="BH80" s="496"/>
      <c r="BI80" s="496"/>
      <c r="BJ80" s="496"/>
      <c r="BK80" s="496"/>
      <c r="BL80" s="496"/>
      <c r="BM80" s="496"/>
      <c r="BN80" s="496"/>
      <c r="BO80" s="496"/>
      <c r="BP80" s="496"/>
      <c r="BQ80" s="496"/>
      <c r="BR80" s="496"/>
      <c r="BS80" s="496"/>
      <c r="BT80" s="496"/>
      <c r="BU80" s="496"/>
      <c r="BV80" s="496"/>
      <c r="BW80" s="496"/>
      <c r="BX80" s="496"/>
      <c r="BY80" s="496"/>
      <c r="BZ80" s="496"/>
      <c r="CA80" s="496"/>
      <c r="CB80" s="496"/>
      <c r="CC80" s="496"/>
      <c r="CD80" s="496"/>
      <c r="CE80" s="496"/>
      <c r="CF80" s="496"/>
      <c r="CG80" s="496"/>
      <c r="CH80" s="496"/>
      <c r="CI80" s="496"/>
      <c r="CJ80" s="496"/>
      <c r="CK80" s="496"/>
      <c r="CL80" s="496"/>
      <c r="CM80" s="496"/>
      <c r="CN80" s="496"/>
      <c r="CO80" s="496"/>
      <c r="CP80" s="496"/>
      <c r="CQ80" s="496"/>
    </row>
    <row r="81" spans="1:95" s="497" customFormat="1">
      <c r="A81" s="441">
        <f>'EGAT Data'!B110</f>
        <v>106</v>
      </c>
      <c r="B81" s="493" t="str">
        <f>'EGAT Data'!C110</f>
        <v>โรงไฟฟ้าพลังน้ำขนาดเล็กเขื่อนบ้านยาง หน่วยที่ 3</v>
      </c>
      <c r="C81" s="441" t="str">
        <f>'EGAT Data'!D110</f>
        <v>BY-H3</v>
      </c>
      <c r="D81" s="441" t="str">
        <f>'EGAT Data'!L110</f>
        <v>1 ก.พ. 2524</v>
      </c>
      <c r="E81" s="441" t="str">
        <f>'EGAT Data'!M110</f>
        <v>-</v>
      </c>
      <c r="F81" s="441">
        <f>'EGAT Data'!H110</f>
        <v>1.2500000000000001E-2</v>
      </c>
      <c r="G81" s="441"/>
      <c r="H81" s="441">
        <f t="shared" si="4"/>
        <v>1.2500000000000001E-2</v>
      </c>
      <c r="I81" s="441"/>
      <c r="J81" s="441"/>
      <c r="K81" s="441"/>
      <c r="L81" s="441"/>
      <c r="M81" s="441"/>
      <c r="N81" s="441"/>
      <c r="O81" s="441"/>
      <c r="P81" s="441"/>
      <c r="Q81" s="483"/>
      <c r="R81" s="441"/>
      <c r="S81" s="441"/>
      <c r="T81" s="500">
        <f>'EGAT Data'!Z110</f>
        <v>78.87795991602276</v>
      </c>
      <c r="U81" s="500">
        <f>'EGAT Data'!AG110</f>
        <v>0</v>
      </c>
      <c r="V81" s="500">
        <f>'EGAT Data'!AN110</f>
        <v>6.7850637522768666</v>
      </c>
      <c r="W81" s="494"/>
      <c r="X81" s="494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496"/>
      <c r="AJ81" s="496"/>
      <c r="AK81" s="496"/>
      <c r="AL81" s="496"/>
      <c r="AM81" s="496"/>
      <c r="AN81" s="424"/>
      <c r="AO81" s="424"/>
      <c r="AP81" s="424"/>
      <c r="AQ81" s="480"/>
      <c r="AR81" s="496"/>
      <c r="AS81" s="496"/>
      <c r="AT81" s="496"/>
      <c r="AU81" s="496"/>
      <c r="AV81" s="496"/>
      <c r="AW81" s="496"/>
      <c r="AX81" s="496"/>
      <c r="AY81" s="496"/>
      <c r="AZ81" s="496"/>
      <c r="BA81" s="496"/>
      <c r="BB81" s="496"/>
      <c r="BC81" s="496"/>
      <c r="BD81" s="496"/>
      <c r="BE81" s="496"/>
      <c r="BF81" s="496"/>
      <c r="BG81" s="496"/>
      <c r="BH81" s="496"/>
      <c r="BI81" s="496"/>
      <c r="BJ81" s="496"/>
      <c r="BK81" s="496"/>
      <c r="BL81" s="496"/>
      <c r="BM81" s="496"/>
      <c r="BN81" s="496"/>
      <c r="BO81" s="496"/>
      <c r="BP81" s="496"/>
      <c r="BQ81" s="496"/>
      <c r="BR81" s="496"/>
      <c r="BS81" s="496"/>
      <c r="BT81" s="496"/>
      <c r="BU81" s="496"/>
      <c r="BV81" s="496"/>
      <c r="BW81" s="496"/>
      <c r="BX81" s="496"/>
      <c r="BY81" s="496"/>
      <c r="BZ81" s="496"/>
      <c r="CA81" s="496"/>
      <c r="CB81" s="496"/>
      <c r="CC81" s="496"/>
      <c r="CD81" s="496"/>
      <c r="CE81" s="496"/>
      <c r="CF81" s="496"/>
      <c r="CG81" s="496"/>
      <c r="CH81" s="496"/>
      <c r="CI81" s="496"/>
      <c r="CJ81" s="496"/>
      <c r="CK81" s="496"/>
      <c r="CL81" s="496"/>
      <c r="CM81" s="496"/>
      <c r="CN81" s="496"/>
      <c r="CO81" s="496"/>
      <c r="CP81" s="496"/>
      <c r="CQ81" s="496"/>
    </row>
  </sheetData>
  <mergeCells count="38">
    <mergeCell ref="S2:S3"/>
    <mergeCell ref="A1:A3"/>
    <mergeCell ref="B1:B3"/>
    <mergeCell ref="C1:C3"/>
    <mergeCell ref="H1:H3"/>
    <mergeCell ref="I1:M1"/>
    <mergeCell ref="I2:I3"/>
    <mergeCell ref="J2:K2"/>
    <mergeCell ref="L2:M2"/>
    <mergeCell ref="D1:D3"/>
    <mergeCell ref="E1:E3"/>
    <mergeCell ref="A58:CQ58"/>
    <mergeCell ref="F2:F3"/>
    <mergeCell ref="G2:G3"/>
    <mergeCell ref="F1:G1"/>
    <mergeCell ref="AR1:CQ1"/>
    <mergeCell ref="A4:CQ4"/>
    <mergeCell ref="A7:CQ7"/>
    <mergeCell ref="A13:CQ13"/>
    <mergeCell ref="A16:CQ16"/>
    <mergeCell ref="A30:CQ30"/>
    <mergeCell ref="A49:CQ49"/>
    <mergeCell ref="AM1:AM3"/>
    <mergeCell ref="AN1:AQ1"/>
    <mergeCell ref="W1:X1"/>
    <mergeCell ref="AI1:AI3"/>
    <mergeCell ref="N1:S1"/>
    <mergeCell ref="T1:T3"/>
    <mergeCell ref="U1:U3"/>
    <mergeCell ref="V1:V3"/>
    <mergeCell ref="AN2:AO2"/>
    <mergeCell ref="AP2:AQ2"/>
    <mergeCell ref="AL1:AL3"/>
    <mergeCell ref="AJ1:AJ3"/>
    <mergeCell ref="AK1:AK3"/>
    <mergeCell ref="W2:W3"/>
    <mergeCell ref="X2:X3"/>
    <mergeCell ref="Y1:AH1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FF05-9DA1-46FD-92C0-481B9511CB93}">
  <dimension ref="A1:BC29"/>
  <sheetViews>
    <sheetView topLeftCell="Q1" zoomScale="70" zoomScaleNormal="70" workbookViewId="0">
      <pane ySplit="3" topLeftCell="A4" activePane="bottomLeft" state="frozen"/>
      <selection activeCell="AE1" sqref="AE1"/>
      <selection pane="bottomLeft" activeCell="Y2" sqref="Y1:AH1048576"/>
    </sheetView>
  </sheetViews>
  <sheetFormatPr baseColWidth="10" defaultColWidth="8.83203125" defaultRowHeight="15"/>
  <cols>
    <col min="1" max="1" width="10.1640625" style="387" customWidth="1"/>
    <col min="2" max="2" width="44.83203125" style="446" customWidth="1"/>
    <col min="3" max="8" width="14.6640625" style="387" customWidth="1"/>
    <col min="9" max="13" width="8.5" style="387" customWidth="1"/>
    <col min="14" max="14" width="22.83203125" style="387" customWidth="1"/>
    <col min="15" max="15" width="10" style="387" customWidth="1"/>
    <col min="16" max="16" width="12" style="387" customWidth="1"/>
    <col min="17" max="17" width="8.6640625" style="387"/>
    <col min="18" max="18" width="18.33203125" style="387" customWidth="1"/>
    <col min="19" max="19" width="14.6640625" style="387" customWidth="1"/>
    <col min="20" max="22" width="14.6640625" style="414" customWidth="1"/>
    <col min="23" max="23" width="29" style="478" customWidth="1"/>
    <col min="24" max="24" width="8.6640625" style="478"/>
    <col min="25" max="34" width="7.5" style="21" bestFit="1" customWidth="1"/>
    <col min="35" max="35" width="16.5" style="518" customWidth="1"/>
    <col min="36" max="36" width="24.5" style="518" customWidth="1"/>
    <col min="37" max="37" width="14.5" style="518" customWidth="1"/>
    <col min="38" max="38" width="13.83203125" style="518" customWidth="1"/>
    <col min="39" max="39" width="24.33203125" style="518" customWidth="1"/>
    <col min="40" max="43" width="10.5" style="520" customWidth="1"/>
    <col min="44" max="44" width="13.1640625" style="524" customWidth="1"/>
    <col min="45" max="54" width="8.6640625" style="524"/>
    <col min="55" max="55" width="9.33203125" style="524" customWidth="1"/>
  </cols>
  <sheetData>
    <row r="1" spans="1:55" s="8" customFormat="1" ht="14.5" customHeight="1">
      <c r="A1" s="737" t="s">
        <v>0</v>
      </c>
      <c r="B1" s="737" t="s">
        <v>1</v>
      </c>
      <c r="C1" s="737" t="s">
        <v>2</v>
      </c>
      <c r="D1" s="737" t="s">
        <v>166</v>
      </c>
      <c r="E1" s="737" t="s">
        <v>788</v>
      </c>
      <c r="F1" s="801" t="s">
        <v>89</v>
      </c>
      <c r="G1" s="801"/>
      <c r="H1" s="741" t="s">
        <v>58</v>
      </c>
      <c r="I1" s="759" t="s">
        <v>28</v>
      </c>
      <c r="J1" s="760"/>
      <c r="K1" s="760"/>
      <c r="L1" s="760"/>
      <c r="M1" s="761"/>
      <c r="N1" s="759" t="s">
        <v>8</v>
      </c>
      <c r="O1" s="760"/>
      <c r="P1" s="760"/>
      <c r="Q1" s="760"/>
      <c r="R1" s="760"/>
      <c r="S1" s="761"/>
      <c r="T1" s="807" t="s">
        <v>170</v>
      </c>
      <c r="U1" s="807" t="s">
        <v>171</v>
      </c>
      <c r="V1" s="807" t="s">
        <v>172</v>
      </c>
      <c r="W1" s="803" t="s">
        <v>13</v>
      </c>
      <c r="X1" s="804"/>
      <c r="Y1" s="762" t="s">
        <v>70</v>
      </c>
      <c r="Z1" s="763"/>
      <c r="AA1" s="763"/>
      <c r="AB1" s="763"/>
      <c r="AC1" s="763"/>
      <c r="AD1" s="763"/>
      <c r="AE1" s="763"/>
      <c r="AF1" s="763"/>
      <c r="AG1" s="763"/>
      <c r="AH1" s="764"/>
      <c r="AI1" s="741" t="s">
        <v>69</v>
      </c>
      <c r="AJ1" s="741" t="s">
        <v>68</v>
      </c>
      <c r="AK1" s="741" t="s">
        <v>48</v>
      </c>
      <c r="AL1" s="741" t="s">
        <v>36</v>
      </c>
      <c r="AM1" s="741" t="s">
        <v>37</v>
      </c>
      <c r="AN1" s="802" t="s">
        <v>53</v>
      </c>
      <c r="AO1" s="802"/>
      <c r="AP1" s="802"/>
      <c r="AQ1" s="777"/>
      <c r="AR1" s="533" t="s">
        <v>814</v>
      </c>
      <c r="AS1" s="533"/>
      <c r="AT1" s="533"/>
      <c r="AU1" s="533"/>
      <c r="AV1" s="533"/>
      <c r="AW1" s="533"/>
      <c r="AX1" s="533"/>
      <c r="AY1" s="533"/>
      <c r="AZ1" s="533"/>
      <c r="BA1" s="533"/>
      <c r="BB1" s="533"/>
      <c r="BC1" s="533"/>
    </row>
    <row r="2" spans="1:55" s="8" customFormat="1">
      <c r="A2" s="738"/>
      <c r="B2" s="738"/>
      <c r="C2" s="738"/>
      <c r="D2" s="738"/>
      <c r="E2" s="738"/>
      <c r="F2" s="801" t="s">
        <v>87</v>
      </c>
      <c r="G2" s="801" t="s">
        <v>88</v>
      </c>
      <c r="H2" s="742"/>
      <c r="I2" s="737" t="s">
        <v>3</v>
      </c>
      <c r="J2" s="759" t="s">
        <v>4</v>
      </c>
      <c r="K2" s="761"/>
      <c r="L2" s="759" t="s">
        <v>5</v>
      </c>
      <c r="M2" s="761"/>
      <c r="N2" s="427">
        <v>1</v>
      </c>
      <c r="O2" s="428">
        <v>2</v>
      </c>
      <c r="P2" s="428">
        <v>3</v>
      </c>
      <c r="Q2" s="428">
        <v>4</v>
      </c>
      <c r="R2" s="428">
        <v>5</v>
      </c>
      <c r="S2" s="805" t="s">
        <v>390</v>
      </c>
      <c r="T2" s="808"/>
      <c r="U2" s="808"/>
      <c r="V2" s="808"/>
      <c r="W2" s="799" t="s">
        <v>10</v>
      </c>
      <c r="X2" s="799" t="s">
        <v>11</v>
      </c>
      <c r="Y2" s="599">
        <v>2019</v>
      </c>
      <c r="Z2" s="599">
        <v>2020</v>
      </c>
      <c r="AA2" s="599">
        <v>2021</v>
      </c>
      <c r="AB2" s="599">
        <v>2022</v>
      </c>
      <c r="AC2" s="599">
        <v>2023</v>
      </c>
      <c r="AD2" s="599">
        <v>2024</v>
      </c>
      <c r="AE2" s="599">
        <v>2025</v>
      </c>
      <c r="AF2" s="599">
        <v>2026</v>
      </c>
      <c r="AG2" s="599">
        <v>2027</v>
      </c>
      <c r="AH2" s="599">
        <v>2028</v>
      </c>
      <c r="AI2" s="742"/>
      <c r="AJ2" s="742"/>
      <c r="AK2" s="742"/>
      <c r="AL2" s="742"/>
      <c r="AM2" s="742"/>
      <c r="AN2" s="802" t="s">
        <v>54</v>
      </c>
      <c r="AO2" s="802"/>
      <c r="AP2" s="802" t="s">
        <v>57</v>
      </c>
      <c r="AQ2" s="777"/>
      <c r="AR2" s="522" t="s">
        <v>802</v>
      </c>
      <c r="AS2" s="522" t="s">
        <v>803</v>
      </c>
      <c r="AT2" s="522" t="s">
        <v>804</v>
      </c>
      <c r="AU2" s="522" t="s">
        <v>805</v>
      </c>
      <c r="AV2" s="522" t="s">
        <v>806</v>
      </c>
      <c r="AW2" s="522" t="s">
        <v>807</v>
      </c>
      <c r="AX2" s="522" t="s">
        <v>808</v>
      </c>
      <c r="AY2" s="522" t="s">
        <v>809</v>
      </c>
      <c r="AZ2" s="522" t="s">
        <v>810</v>
      </c>
      <c r="BA2" s="522" t="s">
        <v>811</v>
      </c>
      <c r="BB2" s="522" t="s">
        <v>812</v>
      </c>
      <c r="BC2" s="522" t="s">
        <v>813</v>
      </c>
    </row>
    <row r="3" spans="1:55" s="8" customFormat="1" ht="16">
      <c r="A3" s="739"/>
      <c r="B3" s="739"/>
      <c r="C3" s="739"/>
      <c r="D3" s="739"/>
      <c r="E3" s="739"/>
      <c r="F3" s="801"/>
      <c r="G3" s="801"/>
      <c r="H3" s="743"/>
      <c r="I3" s="739"/>
      <c r="J3" s="429" t="s">
        <v>6</v>
      </c>
      <c r="K3" s="429" t="s">
        <v>7</v>
      </c>
      <c r="L3" s="429" t="s">
        <v>6</v>
      </c>
      <c r="M3" s="429" t="s">
        <v>7</v>
      </c>
      <c r="N3" s="430" t="s">
        <v>9</v>
      </c>
      <c r="O3" s="431"/>
      <c r="P3" s="431" t="s">
        <v>29</v>
      </c>
      <c r="Q3" s="431"/>
      <c r="R3" s="431" t="s">
        <v>786</v>
      </c>
      <c r="S3" s="806"/>
      <c r="T3" s="809"/>
      <c r="U3" s="809"/>
      <c r="V3" s="809"/>
      <c r="W3" s="800"/>
      <c r="X3" s="800"/>
      <c r="Y3" s="600" t="s">
        <v>73</v>
      </c>
      <c r="Z3" s="600" t="s">
        <v>73</v>
      </c>
      <c r="AA3" s="600" t="s">
        <v>73</v>
      </c>
      <c r="AB3" s="600" t="s">
        <v>73</v>
      </c>
      <c r="AC3" s="600" t="s">
        <v>73</v>
      </c>
      <c r="AD3" s="600" t="s">
        <v>73</v>
      </c>
      <c r="AE3" s="600" t="s">
        <v>73</v>
      </c>
      <c r="AF3" s="600" t="s">
        <v>73</v>
      </c>
      <c r="AG3" s="600" t="s">
        <v>73</v>
      </c>
      <c r="AH3" s="600" t="s">
        <v>73</v>
      </c>
      <c r="AI3" s="743"/>
      <c r="AJ3" s="743"/>
      <c r="AK3" s="743"/>
      <c r="AL3" s="743"/>
      <c r="AM3" s="743"/>
      <c r="AN3" s="43" t="s">
        <v>55</v>
      </c>
      <c r="AO3" s="43" t="s">
        <v>56</v>
      </c>
      <c r="AP3" s="43" t="s">
        <v>55</v>
      </c>
      <c r="AQ3" s="39" t="s">
        <v>56</v>
      </c>
      <c r="AR3" s="522" t="s">
        <v>815</v>
      </c>
      <c r="AS3" s="522" t="s">
        <v>815</v>
      </c>
      <c r="AT3" s="522" t="s">
        <v>815</v>
      </c>
      <c r="AU3" s="522" t="s">
        <v>815</v>
      </c>
      <c r="AV3" s="522" t="s">
        <v>815</v>
      </c>
      <c r="AW3" s="522" t="s">
        <v>815</v>
      </c>
      <c r="AX3" s="522" t="s">
        <v>815</v>
      </c>
      <c r="AY3" s="522" t="s">
        <v>815</v>
      </c>
      <c r="AZ3" s="522" t="s">
        <v>815</v>
      </c>
      <c r="BA3" s="522" t="s">
        <v>815</v>
      </c>
      <c r="BB3" s="522" t="s">
        <v>815</v>
      </c>
      <c r="BC3" s="522" t="s">
        <v>815</v>
      </c>
    </row>
    <row r="4" spans="1:55">
      <c r="A4" s="734" t="s">
        <v>38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5"/>
      <c r="Y4" s="735"/>
      <c r="Z4" s="735"/>
      <c r="AA4" s="735"/>
      <c r="AB4" s="735"/>
      <c r="AC4" s="735"/>
      <c r="AD4" s="735"/>
      <c r="AE4" s="735"/>
      <c r="AF4" s="735"/>
      <c r="AG4" s="735"/>
      <c r="AH4" s="735"/>
      <c r="AI4" s="735"/>
      <c r="AJ4" s="735"/>
      <c r="AK4" s="735"/>
      <c r="AL4" s="735"/>
      <c r="AM4" s="735"/>
      <c r="AN4" s="735"/>
      <c r="AO4" s="735"/>
      <c r="AP4" s="735"/>
      <c r="AQ4" s="735"/>
      <c r="AR4" s="735"/>
      <c r="AS4" s="735"/>
      <c r="AT4" s="735"/>
      <c r="AU4" s="735"/>
      <c r="AV4" s="735"/>
      <c r="AW4" s="735"/>
      <c r="AX4" s="735"/>
      <c r="AY4" s="735"/>
      <c r="AZ4" s="735"/>
      <c r="BA4" s="735"/>
      <c r="BB4" s="735"/>
      <c r="BC4" s="735"/>
    </row>
    <row r="5" spans="1:55">
      <c r="A5" s="386"/>
      <c r="B5" s="445"/>
      <c r="C5" s="386"/>
      <c r="D5" s="386"/>
      <c r="E5" s="386"/>
      <c r="F5" s="386"/>
      <c r="G5" s="386"/>
      <c r="H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412"/>
      <c r="U5" s="412"/>
      <c r="V5" s="412"/>
      <c r="W5" s="477"/>
      <c r="X5" s="477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517"/>
      <c r="AJ5" s="517"/>
      <c r="AK5" s="517"/>
      <c r="AL5" s="517"/>
      <c r="AM5" s="517"/>
      <c r="AN5" s="495"/>
      <c r="AO5" s="495"/>
      <c r="AP5" s="495"/>
      <c r="AQ5" s="525"/>
      <c r="AR5" s="523"/>
      <c r="AS5" s="523"/>
      <c r="AT5" s="523"/>
      <c r="AU5" s="523"/>
      <c r="AV5" s="523"/>
      <c r="AW5" s="523"/>
      <c r="AX5" s="523"/>
      <c r="AY5" s="523"/>
      <c r="AZ5" s="523"/>
      <c r="BA5" s="523"/>
      <c r="BB5" s="523"/>
      <c r="BC5" s="523"/>
    </row>
    <row r="6" spans="1:55">
      <c r="A6" s="386"/>
      <c r="B6" s="445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412"/>
      <c r="U6" s="412"/>
      <c r="V6" s="412"/>
      <c r="W6" s="477"/>
      <c r="X6" s="477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517"/>
      <c r="AJ6" s="517"/>
      <c r="AK6" s="517"/>
      <c r="AL6" s="517"/>
      <c r="AM6" s="517"/>
      <c r="AN6" s="495"/>
      <c r="AO6" s="495"/>
      <c r="AP6" s="495"/>
      <c r="AQ6" s="525"/>
      <c r="AR6" s="523"/>
      <c r="AS6" s="523"/>
      <c r="AT6" s="523"/>
      <c r="AU6" s="523"/>
      <c r="AV6" s="523"/>
      <c r="AW6" s="523"/>
      <c r="AX6" s="523"/>
      <c r="AY6" s="523"/>
      <c r="AZ6" s="523"/>
      <c r="BA6" s="523"/>
      <c r="BB6" s="523"/>
      <c r="BC6" s="523"/>
    </row>
    <row r="7" spans="1:55">
      <c r="A7" s="734" t="s">
        <v>39</v>
      </c>
      <c r="B7" s="735"/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5"/>
      <c r="P7" s="735"/>
      <c r="Q7" s="735"/>
      <c r="R7" s="735"/>
      <c r="S7" s="735"/>
      <c r="T7" s="735"/>
      <c r="U7" s="735"/>
      <c r="V7" s="735"/>
      <c r="W7" s="735"/>
      <c r="X7" s="735"/>
      <c r="Y7" s="735"/>
      <c r="Z7" s="735"/>
      <c r="AA7" s="735"/>
      <c r="AB7" s="735"/>
      <c r="AC7" s="735"/>
      <c r="AD7" s="735"/>
      <c r="AE7" s="735"/>
      <c r="AF7" s="735"/>
      <c r="AG7" s="735"/>
      <c r="AH7" s="735"/>
      <c r="AI7" s="735"/>
      <c r="AJ7" s="735"/>
      <c r="AK7" s="735"/>
      <c r="AL7" s="735"/>
      <c r="AM7" s="735"/>
      <c r="AN7" s="735"/>
      <c r="AO7" s="735"/>
      <c r="AP7" s="735"/>
      <c r="AQ7" s="735"/>
      <c r="AR7" s="735"/>
      <c r="AS7" s="735"/>
      <c r="AT7" s="735"/>
      <c r="AU7" s="735"/>
      <c r="AV7" s="735"/>
      <c r="AW7" s="735"/>
      <c r="AX7" s="735"/>
      <c r="AY7" s="735"/>
      <c r="AZ7" s="735"/>
      <c r="BA7" s="735"/>
      <c r="BB7" s="735"/>
      <c r="BC7" s="735"/>
    </row>
    <row r="8" spans="1:55" s="514" customFormat="1">
      <c r="A8" s="386">
        <f>'EGAT Data'!B134</f>
        <v>130</v>
      </c>
      <c r="B8" s="445" t="str">
        <f>'EGAT Data'!C134</f>
        <v>โรงไฟฟ้าพลังแสงอาทิตย์คลองช่องกล่ำ เครื่องที่ 1</v>
      </c>
      <c r="C8" s="386" t="str">
        <f>'EGAT Data'!D134</f>
        <v>CHK-PV1</v>
      </c>
      <c r="D8" s="386" t="str">
        <f>'EGAT Data'!L134</f>
        <v xml:space="preserve"> มี.ค. 2531</v>
      </c>
      <c r="E8" s="386" t="str">
        <f>'EGAT Data'!M134</f>
        <v>-</v>
      </c>
      <c r="F8" s="386">
        <f>'EGAT Data'!H134</f>
        <v>1.95E-2</v>
      </c>
      <c r="G8" s="386"/>
      <c r="H8" s="386">
        <f>F8+G8</f>
        <v>1.95E-2</v>
      </c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433"/>
      <c r="T8" s="528"/>
      <c r="U8" s="528"/>
      <c r="V8" s="528"/>
      <c r="W8" s="477"/>
      <c r="X8" s="477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517"/>
      <c r="AJ8" s="517"/>
      <c r="AK8" s="517"/>
      <c r="AL8" s="517"/>
      <c r="AM8" s="517"/>
      <c r="AN8" s="495"/>
      <c r="AO8" s="495"/>
      <c r="AP8" s="495"/>
      <c r="AQ8" s="525"/>
      <c r="AR8" s="523"/>
      <c r="AS8" s="523"/>
      <c r="AT8" s="523"/>
      <c r="AU8" s="523"/>
      <c r="AV8" s="523"/>
      <c r="AW8" s="523"/>
      <c r="AX8" s="523"/>
      <c r="AY8" s="523"/>
      <c r="AZ8" s="523"/>
      <c r="BA8" s="523"/>
      <c r="BB8" s="523"/>
      <c r="BC8" s="523"/>
    </row>
    <row r="9" spans="1:55" s="514" customFormat="1">
      <c r="A9" s="386"/>
      <c r="B9" s="445"/>
      <c r="C9" s="386"/>
      <c r="D9" s="386"/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413"/>
      <c r="U9" s="413"/>
      <c r="V9" s="413"/>
      <c r="W9" s="477"/>
      <c r="X9" s="477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517"/>
      <c r="AJ9" s="517"/>
      <c r="AK9" s="517"/>
      <c r="AL9" s="517"/>
      <c r="AM9" s="517"/>
      <c r="AN9" s="495"/>
      <c r="AO9" s="495"/>
      <c r="AP9" s="495"/>
      <c r="AQ9" s="525"/>
      <c r="AR9" s="523"/>
      <c r="AS9" s="523"/>
      <c r="AT9" s="523"/>
      <c r="AU9" s="523"/>
      <c r="AV9" s="523"/>
      <c r="AW9" s="523"/>
      <c r="AX9" s="523"/>
      <c r="AY9" s="523"/>
      <c r="AZ9" s="523"/>
      <c r="BA9" s="523"/>
      <c r="BB9" s="523"/>
      <c r="BC9" s="523"/>
    </row>
    <row r="10" spans="1:55">
      <c r="A10" s="734" t="s">
        <v>40</v>
      </c>
      <c r="B10" s="735"/>
      <c r="C10" s="735"/>
      <c r="D10" s="735"/>
      <c r="E10" s="735"/>
      <c r="F10" s="735"/>
      <c r="G10" s="735"/>
      <c r="H10" s="735"/>
      <c r="I10" s="735"/>
      <c r="J10" s="735"/>
      <c r="K10" s="735"/>
      <c r="L10" s="735"/>
      <c r="M10" s="735"/>
      <c r="N10" s="735"/>
      <c r="O10" s="735"/>
      <c r="P10" s="735"/>
      <c r="Q10" s="735"/>
      <c r="R10" s="735"/>
      <c r="S10" s="735"/>
      <c r="T10" s="735"/>
      <c r="U10" s="735"/>
      <c r="V10" s="735"/>
      <c r="W10" s="735"/>
      <c r="X10" s="735"/>
      <c r="Y10" s="735"/>
      <c r="Z10" s="735"/>
      <c r="AA10" s="735"/>
      <c r="AB10" s="735"/>
      <c r="AC10" s="735"/>
      <c r="AD10" s="735"/>
      <c r="AE10" s="735"/>
      <c r="AF10" s="735"/>
      <c r="AG10" s="735"/>
      <c r="AH10" s="735"/>
      <c r="AI10" s="735"/>
      <c r="AJ10" s="735"/>
      <c r="AK10" s="735"/>
      <c r="AL10" s="735"/>
      <c r="AM10" s="735"/>
      <c r="AN10" s="735"/>
      <c r="AO10" s="735"/>
      <c r="AP10" s="735"/>
      <c r="AQ10" s="735"/>
      <c r="AR10" s="735"/>
      <c r="AS10" s="735"/>
      <c r="AT10" s="735"/>
      <c r="AU10" s="735"/>
      <c r="AV10" s="735"/>
      <c r="AW10" s="735"/>
      <c r="AX10" s="735"/>
      <c r="AY10" s="735"/>
      <c r="AZ10" s="735"/>
      <c r="BA10" s="735"/>
      <c r="BB10" s="735"/>
      <c r="BC10" s="735"/>
    </row>
    <row r="11" spans="1:55">
      <c r="A11" s="386"/>
      <c r="B11" s="445"/>
      <c r="C11" s="386"/>
      <c r="D11" s="386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412"/>
      <c r="U11" s="412"/>
      <c r="V11" s="412"/>
      <c r="W11" s="477"/>
      <c r="X11" s="477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517"/>
      <c r="AJ11" s="517"/>
      <c r="AK11" s="517"/>
      <c r="AL11" s="517"/>
      <c r="AM11" s="517"/>
      <c r="AN11" s="495"/>
      <c r="AO11" s="495"/>
      <c r="AP11" s="495"/>
      <c r="AQ11" s="525"/>
      <c r="AR11" s="523"/>
      <c r="AS11" s="523"/>
      <c r="AT11" s="523"/>
      <c r="AU11" s="523"/>
      <c r="AV11" s="523"/>
      <c r="AW11" s="523"/>
      <c r="AX11" s="523"/>
      <c r="AY11" s="523"/>
      <c r="AZ11" s="523"/>
      <c r="BA11" s="523"/>
      <c r="BB11" s="523"/>
      <c r="BC11" s="523"/>
    </row>
    <row r="12" spans="1:55">
      <c r="A12" s="386"/>
      <c r="B12" s="445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86"/>
      <c r="Q12" s="386"/>
      <c r="R12" s="386"/>
      <c r="S12" s="386"/>
      <c r="T12" s="412"/>
      <c r="U12" s="412"/>
      <c r="V12" s="412"/>
      <c r="W12" s="477"/>
      <c r="X12" s="47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517"/>
      <c r="AJ12" s="517"/>
      <c r="AK12" s="517"/>
      <c r="AL12" s="517"/>
      <c r="AM12" s="517"/>
      <c r="AN12" s="495"/>
      <c r="AO12" s="495"/>
      <c r="AP12" s="495"/>
      <c r="AQ12" s="525"/>
      <c r="AR12" s="523"/>
      <c r="AS12" s="523"/>
      <c r="AT12" s="523"/>
      <c r="AU12" s="523"/>
      <c r="AV12" s="523"/>
      <c r="AW12" s="523"/>
      <c r="AX12" s="523"/>
      <c r="AY12" s="523"/>
      <c r="AZ12" s="523"/>
      <c r="BA12" s="523"/>
      <c r="BB12" s="523"/>
      <c r="BC12" s="523"/>
    </row>
    <row r="13" spans="1:55">
      <c r="A13" s="734" t="s">
        <v>41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35"/>
      <c r="O13" s="735"/>
      <c r="P13" s="735"/>
      <c r="Q13" s="735"/>
      <c r="R13" s="735"/>
      <c r="S13" s="735"/>
      <c r="T13" s="735"/>
      <c r="U13" s="735"/>
      <c r="V13" s="735"/>
      <c r="W13" s="735"/>
      <c r="X13" s="735"/>
      <c r="Y13" s="735"/>
      <c r="Z13" s="735"/>
      <c r="AA13" s="735"/>
      <c r="AB13" s="735"/>
      <c r="AC13" s="735"/>
      <c r="AD13" s="735"/>
      <c r="AE13" s="735"/>
      <c r="AF13" s="735"/>
      <c r="AG13" s="735"/>
      <c r="AH13" s="735"/>
      <c r="AI13" s="735"/>
      <c r="AJ13" s="735"/>
      <c r="AK13" s="735"/>
      <c r="AL13" s="735"/>
      <c r="AM13" s="735"/>
      <c r="AN13" s="735"/>
      <c r="AO13" s="735"/>
      <c r="AP13" s="735"/>
      <c r="AQ13" s="735"/>
      <c r="AR13" s="735"/>
      <c r="AS13" s="735"/>
      <c r="AT13" s="735"/>
      <c r="AU13" s="735"/>
      <c r="AV13" s="735"/>
      <c r="AW13" s="735"/>
      <c r="AX13" s="735"/>
      <c r="AY13" s="735"/>
      <c r="AZ13" s="735"/>
      <c r="BA13" s="735"/>
      <c r="BB13" s="735"/>
      <c r="BC13" s="735"/>
    </row>
    <row r="14" spans="1:55" s="514" customFormat="1">
      <c r="A14" s="386"/>
      <c r="B14" s="481"/>
      <c r="C14" s="386"/>
      <c r="D14" s="386"/>
      <c r="E14" s="386"/>
      <c r="F14" s="386"/>
      <c r="G14" s="386"/>
      <c r="H14" s="386"/>
      <c r="I14" s="386"/>
      <c r="J14" s="386"/>
      <c r="K14" s="490"/>
      <c r="L14" s="386"/>
      <c r="M14" s="386"/>
      <c r="N14" s="386"/>
      <c r="O14" s="386"/>
      <c r="P14" s="386"/>
      <c r="Q14" s="386"/>
      <c r="R14" s="386"/>
      <c r="S14" s="386"/>
      <c r="T14" s="413"/>
      <c r="U14" s="413"/>
      <c r="V14" s="413"/>
      <c r="W14" s="477"/>
      <c r="X14" s="47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517"/>
      <c r="AJ14" s="517"/>
      <c r="AK14" s="517"/>
      <c r="AL14" s="517"/>
      <c r="AM14" s="517"/>
      <c r="AN14" s="495"/>
      <c r="AO14" s="495"/>
      <c r="AP14" s="495"/>
      <c r="AQ14" s="525"/>
      <c r="AR14" s="523"/>
      <c r="AS14" s="523"/>
      <c r="AT14" s="523"/>
      <c r="AU14" s="523"/>
      <c r="AV14" s="523"/>
      <c r="AW14" s="523"/>
      <c r="AX14" s="523"/>
      <c r="AY14" s="523"/>
      <c r="AZ14" s="523"/>
      <c r="BA14" s="523"/>
      <c r="BB14" s="523"/>
      <c r="BC14" s="523"/>
    </row>
    <row r="15" spans="1:55" s="514" customFormat="1">
      <c r="A15" s="386"/>
      <c r="B15" s="481"/>
      <c r="C15" s="386"/>
      <c r="D15" s="386"/>
      <c r="E15" s="386"/>
      <c r="F15" s="386"/>
      <c r="G15" s="386"/>
      <c r="H15" s="386"/>
      <c r="I15" s="386"/>
      <c r="J15" s="386"/>
      <c r="K15" s="490"/>
      <c r="L15" s="386"/>
      <c r="M15" s="386"/>
      <c r="N15" s="386"/>
      <c r="O15" s="386"/>
      <c r="P15" s="386"/>
      <c r="Q15" s="386"/>
      <c r="R15" s="386"/>
      <c r="S15" s="386"/>
      <c r="T15" s="413"/>
      <c r="U15" s="413"/>
      <c r="V15" s="413"/>
      <c r="W15" s="477"/>
      <c r="X15" s="477"/>
      <c r="Y15" s="631"/>
      <c r="Z15" s="631"/>
      <c r="AA15" s="631"/>
      <c r="AB15" s="631"/>
      <c r="AC15" s="631"/>
      <c r="AD15" s="631"/>
      <c r="AE15" s="631"/>
      <c r="AF15" s="20"/>
      <c r="AG15" s="631"/>
      <c r="AH15" s="631"/>
      <c r="AI15" s="517"/>
      <c r="AJ15" s="517"/>
      <c r="AK15" s="517"/>
      <c r="AL15" s="517"/>
      <c r="AM15" s="517"/>
      <c r="AN15" s="495"/>
      <c r="AO15" s="495"/>
      <c r="AP15" s="495"/>
      <c r="AQ15" s="525"/>
      <c r="AR15" s="523"/>
      <c r="AS15" s="523"/>
      <c r="AT15" s="523"/>
      <c r="AU15" s="523"/>
      <c r="AV15" s="523"/>
      <c r="AW15" s="523"/>
      <c r="AX15" s="523"/>
      <c r="AY15" s="523"/>
      <c r="AZ15" s="523"/>
      <c r="BA15" s="523"/>
      <c r="BB15" s="523"/>
      <c r="BC15" s="523"/>
    </row>
    <row r="16" spans="1:55">
      <c r="A16" s="734" t="s">
        <v>42</v>
      </c>
      <c r="B16" s="735"/>
      <c r="C16" s="735"/>
      <c r="D16" s="735"/>
      <c r="E16" s="735"/>
      <c r="F16" s="735"/>
      <c r="G16" s="735"/>
      <c r="H16" s="735"/>
      <c r="I16" s="735"/>
      <c r="J16" s="735"/>
      <c r="K16" s="735"/>
      <c r="L16" s="735"/>
      <c r="M16" s="735"/>
      <c r="N16" s="735"/>
      <c r="O16" s="735"/>
      <c r="P16" s="735"/>
      <c r="Q16" s="735"/>
      <c r="R16" s="735"/>
      <c r="S16" s="735"/>
      <c r="T16" s="735"/>
      <c r="U16" s="735"/>
      <c r="V16" s="735"/>
      <c r="W16" s="735"/>
      <c r="X16" s="735"/>
      <c r="Y16" s="735"/>
      <c r="Z16" s="735"/>
      <c r="AA16" s="735"/>
      <c r="AB16" s="735"/>
      <c r="AC16" s="735"/>
      <c r="AD16" s="735"/>
      <c r="AE16" s="735"/>
      <c r="AF16" s="735"/>
      <c r="AG16" s="735"/>
      <c r="AH16" s="735"/>
      <c r="AI16" s="735"/>
      <c r="AJ16" s="735"/>
      <c r="AK16" s="735"/>
      <c r="AL16" s="735"/>
      <c r="AM16" s="735"/>
      <c r="AN16" s="735"/>
      <c r="AO16" s="735"/>
      <c r="AP16" s="735"/>
      <c r="AQ16" s="735"/>
      <c r="AR16" s="735"/>
      <c r="AS16" s="735"/>
      <c r="AT16" s="735"/>
      <c r="AU16" s="735"/>
      <c r="AV16" s="735"/>
      <c r="AW16" s="735"/>
      <c r="AX16" s="735"/>
      <c r="AY16" s="735"/>
      <c r="AZ16" s="735"/>
      <c r="BA16" s="735"/>
      <c r="BB16" s="735"/>
      <c r="BC16" s="735"/>
    </row>
    <row r="17" spans="1:55" s="514" customFormat="1">
      <c r="A17" s="386">
        <f>'EGAT Data'!B133</f>
        <v>129</v>
      </c>
      <c r="B17" s="481" t="str">
        <f>'EGAT Data'!C133</f>
        <v>โรงไฟฟ้าพลังแสงอาทิตย์เขื่อนสิรินธร เครื่องที่ 1</v>
      </c>
      <c r="C17" s="386" t="str">
        <f>'EGAT Data'!D133</f>
        <v>SRD-PV1</v>
      </c>
      <c r="D17" s="386" t="str">
        <f>'EGAT Data'!L133</f>
        <v>16 พ.ย. 2552</v>
      </c>
      <c r="E17" s="386" t="str">
        <f>'EGAT Data'!M133</f>
        <v>-</v>
      </c>
      <c r="F17" s="386">
        <f>'EGAT Data'!H133</f>
        <v>1.012</v>
      </c>
      <c r="G17" s="386"/>
      <c r="H17" s="386">
        <f>SUM(F17:G17)</f>
        <v>1.012</v>
      </c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433"/>
      <c r="T17" s="528"/>
      <c r="U17" s="528"/>
      <c r="V17" s="528"/>
      <c r="W17" s="477"/>
      <c r="X17" s="477"/>
      <c r="Y17" s="21"/>
      <c r="Z17" s="20"/>
      <c r="AA17" s="20"/>
      <c r="AB17" s="20"/>
      <c r="AC17" s="20"/>
      <c r="AD17" s="20"/>
      <c r="AE17" s="20"/>
      <c r="AF17" s="20"/>
      <c r="AG17" s="20"/>
      <c r="AH17" s="20"/>
      <c r="AI17" s="517"/>
      <c r="AJ17" s="517"/>
      <c r="AK17" s="517"/>
      <c r="AL17" s="517"/>
      <c r="AM17" s="517"/>
      <c r="AN17" s="495"/>
      <c r="AO17" s="495"/>
      <c r="AP17" s="495"/>
      <c r="AQ17" s="525"/>
      <c r="AR17" s="523"/>
      <c r="AS17" s="523"/>
      <c r="AT17" s="523"/>
      <c r="AU17" s="523"/>
      <c r="AV17" s="523"/>
      <c r="AW17" s="523"/>
      <c r="AX17" s="523"/>
      <c r="AY17" s="523"/>
      <c r="AZ17" s="523"/>
      <c r="BA17" s="523"/>
      <c r="BB17" s="523"/>
      <c r="BC17" s="523"/>
    </row>
    <row r="18" spans="1:55" s="514" customFormat="1">
      <c r="A18" s="386"/>
      <c r="B18" s="481"/>
      <c r="C18" s="386"/>
      <c r="D18" s="386"/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413"/>
      <c r="U18" s="413"/>
      <c r="V18" s="413"/>
      <c r="W18" s="477"/>
      <c r="X18" s="477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517"/>
      <c r="AJ18" s="517"/>
      <c r="AK18" s="517"/>
      <c r="AL18" s="517"/>
      <c r="AM18" s="517"/>
      <c r="AN18" s="495"/>
      <c r="AO18" s="495"/>
      <c r="AP18" s="495"/>
      <c r="AQ18" s="525"/>
      <c r="AR18" s="523"/>
      <c r="AS18" s="523"/>
      <c r="AT18" s="523"/>
      <c r="AU18" s="523"/>
      <c r="AV18" s="523"/>
      <c r="AW18" s="523"/>
      <c r="AX18" s="523"/>
      <c r="AY18" s="523"/>
      <c r="AZ18" s="523"/>
      <c r="BA18" s="523"/>
      <c r="BB18" s="523"/>
      <c r="BC18" s="523"/>
    </row>
    <row r="19" spans="1:55" s="514" customFormat="1">
      <c r="A19" s="386"/>
      <c r="B19" s="481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413"/>
      <c r="U19" s="413"/>
      <c r="V19" s="413"/>
      <c r="W19" s="477"/>
      <c r="X19" s="47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517"/>
      <c r="AJ19" s="517"/>
      <c r="AK19" s="517"/>
      <c r="AL19" s="517"/>
      <c r="AM19" s="517"/>
      <c r="AN19" s="495"/>
      <c r="AO19" s="495"/>
      <c r="AP19" s="495"/>
      <c r="AQ19" s="525"/>
      <c r="AR19" s="523"/>
      <c r="AS19" s="523"/>
      <c r="AT19" s="523"/>
      <c r="AU19" s="523"/>
      <c r="AV19" s="523"/>
      <c r="AW19" s="523"/>
      <c r="AX19" s="523"/>
      <c r="AY19" s="523"/>
      <c r="AZ19" s="523"/>
      <c r="BA19" s="523"/>
      <c r="BB19" s="523"/>
      <c r="BC19" s="523"/>
    </row>
    <row r="20" spans="1:55">
      <c r="A20" s="734" t="s">
        <v>43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35"/>
      <c r="AB20" s="735"/>
      <c r="AC20" s="735"/>
      <c r="AD20" s="735"/>
      <c r="AE20" s="735"/>
      <c r="AF20" s="735"/>
      <c r="AG20" s="735"/>
      <c r="AH20" s="735"/>
      <c r="AI20" s="735"/>
      <c r="AJ20" s="735"/>
      <c r="AK20" s="735"/>
      <c r="AL20" s="735"/>
      <c r="AM20" s="735"/>
      <c r="AN20" s="735"/>
      <c r="AO20" s="735"/>
      <c r="AP20" s="735"/>
      <c r="AQ20" s="735"/>
      <c r="AR20" s="735"/>
      <c r="AS20" s="735"/>
      <c r="AT20" s="735"/>
      <c r="AU20" s="735"/>
      <c r="AV20" s="735"/>
      <c r="AW20" s="735"/>
      <c r="AX20" s="735"/>
      <c r="AY20" s="735"/>
      <c r="AZ20" s="735"/>
      <c r="BA20" s="735"/>
      <c r="BB20" s="735"/>
      <c r="BC20" s="735"/>
    </row>
    <row r="21" spans="1:55" s="514" customFormat="1">
      <c r="A21" s="386">
        <f>'EGAT Data'!B135</f>
        <v>131</v>
      </c>
      <c r="B21" s="481" t="str">
        <f>'EGAT Data'!C135</f>
        <v>โรงไฟฟ้าพลังแสงอาทิตย์แหลมพรหมเทพ เครื่องที่ 1</v>
      </c>
      <c r="C21" s="386" t="str">
        <f>'EGAT Data'!D135</f>
        <v>PTP-PV1</v>
      </c>
      <c r="D21" s="386" t="str">
        <f>'EGAT Data'!L135</f>
        <v>18 ส.ค. 2552</v>
      </c>
      <c r="E21" s="386" t="str">
        <f>'EGAT Data'!M135</f>
        <v>-</v>
      </c>
      <c r="F21" s="386">
        <f>'EGAT Data'!H135</f>
        <v>8.0000000000000002E-3</v>
      </c>
      <c r="G21" s="386"/>
      <c r="H21" s="386">
        <f>F21+G21</f>
        <v>8.0000000000000002E-3</v>
      </c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433"/>
      <c r="T21" s="528"/>
      <c r="U21" s="528"/>
      <c r="V21" s="528"/>
      <c r="W21" s="477"/>
      <c r="X21" s="477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517"/>
      <c r="AJ21" s="517"/>
      <c r="AK21" s="517"/>
      <c r="AL21" s="517"/>
      <c r="AM21" s="517"/>
      <c r="AN21" s="495"/>
      <c r="AO21" s="495"/>
      <c r="AP21" s="495"/>
      <c r="AQ21" s="525"/>
      <c r="AR21" s="523"/>
      <c r="AS21" s="523"/>
      <c r="AT21" s="523"/>
      <c r="AU21" s="523"/>
      <c r="AV21" s="523"/>
      <c r="AW21" s="523"/>
      <c r="AX21" s="523"/>
      <c r="AY21" s="523"/>
      <c r="AZ21" s="523"/>
      <c r="BA21" s="523"/>
      <c r="BB21" s="523"/>
      <c r="BC21" s="523"/>
    </row>
    <row r="22" spans="1:55" s="516" customFormat="1">
      <c r="A22" s="460">
        <f>'EGAT Data'!B138</f>
        <v>134</v>
      </c>
      <c r="B22" s="489" t="str">
        <f>'EGAT Data'!C138</f>
        <v>โรงไฟฟ้าพลังแสงอาทิตย์ทับสะแก เครื่องที่ 1</v>
      </c>
      <c r="C22" s="460" t="str">
        <f>'EGAT Data'!D138</f>
        <v>TSK-PV1</v>
      </c>
      <c r="D22" s="460" t="str">
        <f>'EGAT Data'!L138</f>
        <v>15 ก.ย. 2559</v>
      </c>
      <c r="E22" s="460" t="str">
        <f>'EGAT Data'!M138</f>
        <v>-</v>
      </c>
      <c r="F22" s="460">
        <f>'EGAT Data'!I138</f>
        <v>5</v>
      </c>
      <c r="G22" s="460"/>
      <c r="H22" s="460">
        <f>F22+G22</f>
        <v>5</v>
      </c>
      <c r="I22" s="460"/>
      <c r="J22" s="460"/>
      <c r="K22" s="460"/>
      <c r="L22" s="460"/>
      <c r="M22" s="460"/>
      <c r="N22" s="460"/>
      <c r="O22" s="460"/>
      <c r="P22" s="460"/>
      <c r="Q22" s="460"/>
      <c r="R22" s="460"/>
      <c r="S22" s="484"/>
      <c r="T22" s="529"/>
      <c r="U22" s="529"/>
      <c r="V22" s="529"/>
      <c r="W22" s="487"/>
      <c r="X22" s="487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515"/>
      <c r="AJ22" s="515"/>
      <c r="AK22" s="515"/>
      <c r="AL22" s="515"/>
      <c r="AM22" s="515"/>
      <c r="AN22" s="467"/>
      <c r="AO22" s="467"/>
      <c r="AP22" s="467"/>
      <c r="AQ22" s="526"/>
      <c r="AR22" s="530"/>
      <c r="AS22" s="530"/>
      <c r="AT22" s="530"/>
      <c r="AU22" s="530"/>
      <c r="AV22" s="530"/>
      <c r="AW22" s="530"/>
      <c r="AX22" s="530"/>
      <c r="AY22" s="530"/>
      <c r="AZ22" s="530"/>
      <c r="BA22" s="530"/>
      <c r="BB22" s="530"/>
      <c r="BC22" s="530"/>
    </row>
    <row r="23" spans="1:55" s="514" customFormat="1">
      <c r="A23" s="386"/>
      <c r="B23" s="481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413"/>
      <c r="U23" s="413"/>
      <c r="V23" s="413"/>
      <c r="W23" s="477"/>
      <c r="X23" s="477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517"/>
      <c r="AJ23" s="517"/>
      <c r="AK23" s="517"/>
      <c r="AL23" s="517"/>
      <c r="AM23" s="517"/>
      <c r="AN23" s="495"/>
      <c r="AO23" s="495"/>
      <c r="AP23" s="495"/>
      <c r="AQ23" s="525"/>
      <c r="AR23" s="523"/>
      <c r="AS23" s="523"/>
      <c r="AT23" s="523"/>
      <c r="AU23" s="523"/>
      <c r="AV23" s="523"/>
      <c r="AW23" s="523"/>
      <c r="AX23" s="523"/>
      <c r="AY23" s="523"/>
      <c r="AZ23" s="523"/>
      <c r="BA23" s="523"/>
      <c r="BB23" s="523"/>
      <c r="BC23" s="523"/>
    </row>
    <row r="24" spans="1:55" s="516" customFormat="1">
      <c r="A24" s="460"/>
      <c r="B24" s="461"/>
      <c r="C24" s="460"/>
      <c r="D24" s="475"/>
      <c r="E24" s="475"/>
      <c r="F24" s="460"/>
      <c r="G24" s="460"/>
      <c r="H24" s="460"/>
      <c r="I24" s="460"/>
      <c r="J24" s="460"/>
      <c r="K24" s="460"/>
      <c r="L24" s="460"/>
      <c r="M24" s="460"/>
      <c r="N24" s="460"/>
      <c r="O24" s="460"/>
      <c r="P24" s="460"/>
      <c r="Q24" s="460"/>
      <c r="R24" s="460"/>
      <c r="S24" s="460"/>
      <c r="T24" s="519"/>
      <c r="U24" s="519"/>
      <c r="V24" s="519"/>
      <c r="W24" s="487"/>
      <c r="X24" s="487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517"/>
      <c r="AJ24" s="517"/>
      <c r="AK24" s="517"/>
      <c r="AL24" s="517"/>
      <c r="AM24" s="517"/>
      <c r="AN24" s="467"/>
      <c r="AO24" s="467"/>
      <c r="AP24" s="467"/>
      <c r="AQ24" s="526"/>
      <c r="AR24" s="523"/>
      <c r="AS24" s="523"/>
      <c r="AT24" s="523"/>
      <c r="AU24" s="523"/>
      <c r="AV24" s="523"/>
      <c r="AW24" s="523"/>
      <c r="AX24" s="523"/>
      <c r="AY24" s="523"/>
      <c r="AZ24" s="523"/>
      <c r="BA24" s="523"/>
      <c r="BB24" s="523"/>
      <c r="BC24" s="523"/>
    </row>
    <row r="25" spans="1:55">
      <c r="A25" s="734" t="s">
        <v>44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35"/>
      <c r="AB25" s="735"/>
      <c r="AC25" s="735"/>
      <c r="AD25" s="735"/>
      <c r="AE25" s="735"/>
      <c r="AF25" s="735"/>
      <c r="AG25" s="735"/>
      <c r="AH25" s="735"/>
      <c r="AI25" s="735"/>
      <c r="AJ25" s="735"/>
      <c r="AK25" s="735"/>
      <c r="AL25" s="735"/>
      <c r="AM25" s="735"/>
      <c r="AN25" s="735"/>
      <c r="AO25" s="735"/>
      <c r="AP25" s="735"/>
      <c r="AQ25" s="735"/>
      <c r="AR25" s="735"/>
      <c r="AS25" s="735"/>
      <c r="AT25" s="735"/>
      <c r="AU25" s="735"/>
      <c r="AV25" s="735"/>
      <c r="AW25" s="735"/>
      <c r="AX25" s="735"/>
      <c r="AY25" s="735"/>
      <c r="AZ25" s="735"/>
      <c r="BA25" s="735"/>
      <c r="BB25" s="735"/>
      <c r="BC25" s="735"/>
    </row>
    <row r="26" spans="1:55" s="514" customFormat="1">
      <c r="A26" s="386">
        <f>'EGAT Data'!B136</f>
        <v>132</v>
      </c>
      <c r="B26" s="481" t="str">
        <f>'EGAT Data'!C136</f>
        <v>โรงไฟฟ้าพลังแสงอาทิตย์สันกำแพง เครื่องที่ 1</v>
      </c>
      <c r="C26" s="386" t="str">
        <f>'EGAT Data'!D136</f>
        <v>SKP-PV1</v>
      </c>
      <c r="D26" s="386" t="str">
        <f>'EGAT Data'!L136</f>
        <v>18 มิ.ย. 2536</v>
      </c>
      <c r="E26" s="386" t="str">
        <f>'EGAT Data'!M136</f>
        <v>-</v>
      </c>
      <c r="F26" s="386">
        <f>'EGAT Data'!I136</f>
        <v>1.4E-2</v>
      </c>
      <c r="G26" s="386"/>
      <c r="H26" s="386">
        <f>F26+G26</f>
        <v>1.4E-2</v>
      </c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433"/>
      <c r="T26" s="528"/>
      <c r="U26" s="528"/>
      <c r="V26" s="528"/>
      <c r="W26" s="477"/>
      <c r="X26" s="477"/>
      <c r="Y26" s="467"/>
      <c r="Z26" s="467"/>
      <c r="AA26" s="467"/>
      <c r="AB26" s="467"/>
      <c r="AC26" s="467"/>
      <c r="AD26" s="467"/>
      <c r="AE26" s="467"/>
      <c r="AF26" s="467"/>
      <c r="AG26" s="467"/>
      <c r="AH26" s="467"/>
      <c r="AI26" s="517"/>
      <c r="AJ26" s="517"/>
      <c r="AK26" s="517"/>
      <c r="AL26" s="517"/>
      <c r="AM26" s="517"/>
      <c r="AN26" s="495"/>
      <c r="AO26" s="495"/>
      <c r="AP26" s="495"/>
      <c r="AQ26" s="525"/>
      <c r="AR26" s="523"/>
      <c r="AS26" s="523"/>
      <c r="AT26" s="523"/>
      <c r="AU26" s="523"/>
      <c r="AV26" s="523"/>
      <c r="AW26" s="523"/>
      <c r="AX26" s="523"/>
      <c r="AY26" s="523"/>
      <c r="AZ26" s="523"/>
      <c r="BA26" s="523"/>
      <c r="BB26" s="523"/>
      <c r="BC26" s="523"/>
    </row>
    <row r="27" spans="1:55" s="516" customFormat="1">
      <c r="A27" s="460">
        <f>'EGAT Data'!B137</f>
        <v>133</v>
      </c>
      <c r="B27" s="489" t="str">
        <f>'EGAT Data'!C137</f>
        <v>โรงไฟฟ้าพลังแสงอาทิตย์ผาบ่อง เครื่องที่ 1</v>
      </c>
      <c r="C27" s="460" t="str">
        <f>'EGAT Data'!D137</f>
        <v>PHB-PV1</v>
      </c>
      <c r="D27" s="460" t="str">
        <f>'EGAT Data'!L137</f>
        <v>18 ส.ค. 2552</v>
      </c>
      <c r="E27" s="460" t="str">
        <f>'EGAT Data'!M137</f>
        <v>-</v>
      </c>
      <c r="F27" s="460">
        <f>'EGAT Data'!H137</f>
        <v>0.5</v>
      </c>
      <c r="G27" s="460"/>
      <c r="H27" s="460">
        <f>F27+G27</f>
        <v>0.5</v>
      </c>
      <c r="I27" s="460"/>
      <c r="J27" s="460"/>
      <c r="K27" s="460"/>
      <c r="L27" s="460"/>
      <c r="M27" s="460"/>
      <c r="N27" s="460"/>
      <c r="O27" s="460"/>
      <c r="P27" s="460"/>
      <c r="Q27" s="460"/>
      <c r="R27" s="460"/>
      <c r="S27" s="484"/>
      <c r="T27" s="529"/>
      <c r="U27" s="529"/>
      <c r="V27" s="529"/>
      <c r="W27" s="487"/>
      <c r="X27" s="487"/>
      <c r="Y27" s="467"/>
      <c r="Z27" s="467"/>
      <c r="AA27" s="467"/>
      <c r="AB27" s="467"/>
      <c r="AC27" s="467"/>
      <c r="AD27" s="467"/>
      <c r="AE27" s="467"/>
      <c r="AF27" s="467"/>
      <c r="AG27" s="467"/>
      <c r="AH27" s="467"/>
      <c r="AI27" s="515"/>
      <c r="AJ27" s="515"/>
      <c r="AK27" s="515"/>
      <c r="AL27" s="515"/>
      <c r="AM27" s="515"/>
      <c r="AN27" s="467"/>
      <c r="AO27" s="467"/>
      <c r="AP27" s="467"/>
      <c r="AQ27" s="526"/>
      <c r="AR27" s="530"/>
      <c r="AS27" s="530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</row>
    <row r="28" spans="1:55" s="514" customFormat="1">
      <c r="A28" s="386"/>
      <c r="B28" s="481"/>
      <c r="C28" s="386"/>
      <c r="D28" s="386"/>
      <c r="E28" s="386"/>
      <c r="F28" s="386"/>
      <c r="G28" s="386"/>
      <c r="H28" s="386"/>
      <c r="I28" s="386"/>
      <c r="J28" s="386"/>
      <c r="K28" s="386"/>
      <c r="L28" s="386"/>
      <c r="M28" s="386"/>
      <c r="N28" s="386"/>
      <c r="O28" s="386"/>
      <c r="P28" s="386"/>
      <c r="Q28" s="386"/>
      <c r="R28" s="386"/>
      <c r="S28" s="386"/>
      <c r="T28" s="413"/>
      <c r="U28" s="413"/>
      <c r="V28" s="413"/>
      <c r="W28" s="477"/>
      <c r="X28" s="477"/>
      <c r="Y28" s="467"/>
      <c r="Z28" s="467"/>
      <c r="AA28" s="467"/>
      <c r="AB28" s="467"/>
      <c r="AC28" s="467"/>
      <c r="AD28" s="467"/>
      <c r="AE28" s="467"/>
      <c r="AF28" s="467"/>
      <c r="AG28" s="467"/>
      <c r="AH28" s="467"/>
      <c r="AI28" s="517"/>
      <c r="AJ28" s="517"/>
      <c r="AK28" s="517"/>
      <c r="AL28" s="517"/>
      <c r="AM28" s="517"/>
      <c r="AN28" s="495"/>
      <c r="AO28" s="495"/>
      <c r="AP28" s="495"/>
      <c r="AQ28" s="525"/>
      <c r="AR28" s="523"/>
      <c r="AS28" s="523"/>
      <c r="AT28" s="523"/>
      <c r="AU28" s="523"/>
      <c r="AV28" s="523"/>
      <c r="AW28" s="523"/>
      <c r="AX28" s="523"/>
      <c r="AY28" s="523"/>
      <c r="AZ28" s="523"/>
      <c r="BA28" s="523"/>
      <c r="BB28" s="523"/>
      <c r="BC28" s="523"/>
    </row>
    <row r="29" spans="1:55" s="514" customFormat="1">
      <c r="A29" s="386"/>
      <c r="B29" s="481"/>
      <c r="C29" s="386"/>
      <c r="D29" s="386"/>
      <c r="E29" s="386"/>
      <c r="F29" s="386"/>
      <c r="G29" s="386"/>
      <c r="H29" s="386"/>
      <c r="I29" s="386"/>
      <c r="J29" s="386"/>
      <c r="K29" s="386"/>
      <c r="L29" s="386"/>
      <c r="M29" s="386"/>
      <c r="N29" s="386"/>
      <c r="O29" s="386"/>
      <c r="P29" s="386"/>
      <c r="Q29" s="386"/>
      <c r="R29" s="386"/>
      <c r="S29" s="386"/>
      <c r="T29" s="413"/>
      <c r="U29" s="413"/>
      <c r="V29" s="413"/>
      <c r="W29" s="477"/>
      <c r="X29" s="477"/>
      <c r="Y29" s="467"/>
      <c r="Z29" s="467"/>
      <c r="AA29" s="467"/>
      <c r="AB29" s="467"/>
      <c r="AC29" s="467"/>
      <c r="AD29" s="467"/>
      <c r="AE29" s="467"/>
      <c r="AF29" s="467"/>
      <c r="AG29" s="467"/>
      <c r="AH29" s="467"/>
      <c r="AI29" s="517"/>
      <c r="AJ29" s="517"/>
      <c r="AK29" s="517"/>
      <c r="AL29" s="517"/>
      <c r="AM29" s="517"/>
      <c r="AN29" s="495"/>
      <c r="AO29" s="495"/>
      <c r="AP29" s="495"/>
      <c r="AQ29" s="525"/>
      <c r="AR29" s="523"/>
      <c r="AS29" s="523"/>
      <c r="AT29" s="523"/>
      <c r="AU29" s="523"/>
      <c r="AV29" s="523"/>
      <c r="AW29" s="523"/>
      <c r="AX29" s="523"/>
      <c r="AY29" s="523"/>
      <c r="AZ29" s="523"/>
      <c r="BA29" s="523"/>
      <c r="BB29" s="523"/>
      <c r="BC29" s="523"/>
    </row>
  </sheetData>
  <mergeCells count="37">
    <mergeCell ref="A20:BC20"/>
    <mergeCell ref="A25:BC25"/>
    <mergeCell ref="A1:A3"/>
    <mergeCell ref="B1:B3"/>
    <mergeCell ref="C1:C3"/>
    <mergeCell ref="D1:D3"/>
    <mergeCell ref="E1:E3"/>
    <mergeCell ref="F1:G1"/>
    <mergeCell ref="H1:H3"/>
    <mergeCell ref="I1:M1"/>
    <mergeCell ref="N1:S1"/>
    <mergeCell ref="T1:T3"/>
    <mergeCell ref="V1:V3"/>
    <mergeCell ref="AP2:AQ2"/>
    <mergeCell ref="U1:U3"/>
    <mergeCell ref="W1:X1"/>
    <mergeCell ref="AI1:AI3"/>
    <mergeCell ref="AJ1:AJ3"/>
    <mergeCell ref="F2:F3"/>
    <mergeCell ref="G2:G3"/>
    <mergeCell ref="I2:I3"/>
    <mergeCell ref="J2:K2"/>
    <mergeCell ref="L2:M2"/>
    <mergeCell ref="S2:S3"/>
    <mergeCell ref="W2:W3"/>
    <mergeCell ref="X2:X3"/>
    <mergeCell ref="Y1:AH1"/>
    <mergeCell ref="AN2:AO2"/>
    <mergeCell ref="AK1:AK3"/>
    <mergeCell ref="AL1:AL3"/>
    <mergeCell ref="AM1:AM3"/>
    <mergeCell ref="AN1:AQ1"/>
    <mergeCell ref="A4:BC4"/>
    <mergeCell ref="A7:BC7"/>
    <mergeCell ref="A10:BC10"/>
    <mergeCell ref="A13:BC13"/>
    <mergeCell ref="A16:BC16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4987-50D4-48D6-B54E-1EC529BFF9E9}">
  <dimension ref="A1:CS33"/>
  <sheetViews>
    <sheetView zoomScale="60" zoomScaleNormal="60" workbookViewId="0">
      <selection activeCell="AJ24" sqref="AJ24"/>
    </sheetView>
  </sheetViews>
  <sheetFormatPr baseColWidth="10" defaultColWidth="8.83203125" defaultRowHeight="15"/>
  <cols>
    <col min="1" max="1" width="10.1640625" style="387" customWidth="1"/>
    <col min="2" max="2" width="44.83203125" style="446" customWidth="1"/>
    <col min="3" max="8" width="14.6640625" style="387" customWidth="1"/>
    <col min="9" max="13" width="8.5" style="387" customWidth="1"/>
    <col min="14" max="14" width="22.83203125" style="387" customWidth="1"/>
    <col min="15" max="15" width="10" style="387" customWidth="1"/>
    <col min="16" max="16" width="12" style="387" customWidth="1"/>
    <col min="17" max="17" width="8.6640625" style="387"/>
    <col min="18" max="18" width="18.33203125" style="387" customWidth="1"/>
    <col min="19" max="19" width="14.6640625" style="387" customWidth="1"/>
    <col min="20" max="22" width="14.6640625" style="414" customWidth="1"/>
    <col min="23" max="23" width="29" style="478" customWidth="1"/>
    <col min="24" max="24" width="8.6640625" style="478"/>
    <col min="25" max="34" width="7.5" style="21" bestFit="1" customWidth="1"/>
    <col min="35" max="36" width="16.5" style="521" customWidth="1"/>
    <col min="37" max="37" width="16.5" style="518" customWidth="1"/>
    <col min="38" max="38" width="24.5" style="518" customWidth="1"/>
    <col min="39" max="39" width="14.5" style="518" customWidth="1"/>
    <col min="40" max="40" width="13.83203125" style="518" customWidth="1"/>
    <col min="41" max="41" width="24.33203125" style="518" customWidth="1"/>
    <col min="42" max="45" width="10.5" style="520" customWidth="1"/>
    <col min="46" max="97" width="8.6640625" style="524"/>
  </cols>
  <sheetData>
    <row r="1" spans="1:97" s="8" customFormat="1" ht="14.5" customHeight="1">
      <c r="A1" s="737" t="s">
        <v>0</v>
      </c>
      <c r="B1" s="737" t="s">
        <v>1</v>
      </c>
      <c r="C1" s="737" t="s">
        <v>2</v>
      </c>
      <c r="D1" s="737" t="s">
        <v>166</v>
      </c>
      <c r="E1" s="737" t="s">
        <v>788</v>
      </c>
      <c r="F1" s="801" t="s">
        <v>89</v>
      </c>
      <c r="G1" s="801"/>
      <c r="H1" s="741" t="s">
        <v>58</v>
      </c>
      <c r="I1" s="759" t="s">
        <v>28</v>
      </c>
      <c r="J1" s="760"/>
      <c r="K1" s="760"/>
      <c r="L1" s="760"/>
      <c r="M1" s="761"/>
      <c r="N1" s="759" t="s">
        <v>8</v>
      </c>
      <c r="O1" s="760"/>
      <c r="P1" s="760"/>
      <c r="Q1" s="760"/>
      <c r="R1" s="760"/>
      <c r="S1" s="761"/>
      <c r="T1" s="807" t="s">
        <v>170</v>
      </c>
      <c r="U1" s="807" t="s">
        <v>171</v>
      </c>
      <c r="V1" s="807" t="s">
        <v>172</v>
      </c>
      <c r="W1" s="803" t="s">
        <v>13</v>
      </c>
      <c r="X1" s="804"/>
      <c r="Y1" s="762" t="s">
        <v>70</v>
      </c>
      <c r="Z1" s="763"/>
      <c r="AA1" s="763"/>
      <c r="AB1" s="763"/>
      <c r="AC1" s="763"/>
      <c r="AD1" s="763"/>
      <c r="AE1" s="763"/>
      <c r="AF1" s="763"/>
      <c r="AG1" s="763"/>
      <c r="AH1" s="764"/>
      <c r="AI1" s="811" t="s">
        <v>70</v>
      </c>
      <c r="AJ1" s="812"/>
      <c r="AK1" s="741" t="s">
        <v>69</v>
      </c>
      <c r="AL1" s="741" t="s">
        <v>68</v>
      </c>
      <c r="AM1" s="741" t="s">
        <v>48</v>
      </c>
      <c r="AN1" s="741" t="s">
        <v>36</v>
      </c>
      <c r="AO1" s="741" t="s">
        <v>37</v>
      </c>
      <c r="AP1" s="802" t="s">
        <v>53</v>
      </c>
      <c r="AQ1" s="802"/>
      <c r="AR1" s="802"/>
      <c r="AS1" s="777"/>
      <c r="AT1" s="810" t="s">
        <v>800</v>
      </c>
      <c r="AU1" s="810"/>
      <c r="AV1" s="810"/>
      <c r="AW1" s="810"/>
      <c r="AX1" s="810"/>
      <c r="AY1" s="810"/>
      <c r="AZ1" s="810"/>
      <c r="BA1" s="810"/>
      <c r="BB1" s="810"/>
      <c r="BC1" s="810"/>
      <c r="BD1" s="810"/>
      <c r="BE1" s="810"/>
      <c r="BF1" s="810"/>
      <c r="BG1" s="810"/>
      <c r="BH1" s="810"/>
      <c r="BI1" s="810"/>
      <c r="BJ1" s="810"/>
      <c r="BK1" s="810"/>
      <c r="BL1" s="810"/>
      <c r="BM1" s="810"/>
      <c r="BN1" s="810"/>
      <c r="BO1" s="810"/>
      <c r="BP1" s="810"/>
      <c r="BQ1" s="810"/>
      <c r="BR1" s="810"/>
      <c r="BS1" s="810"/>
      <c r="BT1" s="810"/>
      <c r="BU1" s="810"/>
      <c r="BV1" s="810"/>
      <c r="BW1" s="810"/>
      <c r="BX1" s="810"/>
      <c r="BY1" s="810"/>
      <c r="BZ1" s="810"/>
      <c r="CA1" s="810"/>
      <c r="CB1" s="810"/>
      <c r="CC1" s="810"/>
      <c r="CD1" s="810"/>
      <c r="CE1" s="810"/>
      <c r="CF1" s="810"/>
      <c r="CG1" s="810"/>
      <c r="CH1" s="810"/>
      <c r="CI1" s="810"/>
      <c r="CJ1" s="810"/>
      <c r="CK1" s="810"/>
      <c r="CL1" s="810"/>
      <c r="CM1" s="810"/>
      <c r="CN1" s="810"/>
      <c r="CO1" s="810"/>
      <c r="CP1" s="810"/>
      <c r="CQ1" s="810"/>
      <c r="CR1" s="810"/>
      <c r="CS1" s="810"/>
    </row>
    <row r="2" spans="1:97" s="8" customFormat="1" ht="16">
      <c r="A2" s="738"/>
      <c r="B2" s="738"/>
      <c r="C2" s="738"/>
      <c r="D2" s="738"/>
      <c r="E2" s="738"/>
      <c r="F2" s="801" t="s">
        <v>87</v>
      </c>
      <c r="G2" s="801" t="s">
        <v>88</v>
      </c>
      <c r="H2" s="742"/>
      <c r="I2" s="737" t="s">
        <v>3</v>
      </c>
      <c r="J2" s="759" t="s">
        <v>4</v>
      </c>
      <c r="K2" s="761"/>
      <c r="L2" s="759" t="s">
        <v>5</v>
      </c>
      <c r="M2" s="761"/>
      <c r="N2" s="427">
        <v>1</v>
      </c>
      <c r="O2" s="428">
        <v>2</v>
      </c>
      <c r="P2" s="428">
        <v>3</v>
      </c>
      <c r="Q2" s="428">
        <v>4</v>
      </c>
      <c r="R2" s="428">
        <v>5</v>
      </c>
      <c r="S2" s="805" t="s">
        <v>390</v>
      </c>
      <c r="T2" s="808"/>
      <c r="U2" s="808"/>
      <c r="V2" s="808"/>
      <c r="W2" s="799" t="s">
        <v>10</v>
      </c>
      <c r="X2" s="799" t="s">
        <v>11</v>
      </c>
      <c r="Y2" s="599">
        <v>2019</v>
      </c>
      <c r="Z2" s="599">
        <v>2020</v>
      </c>
      <c r="AA2" s="599">
        <v>2021</v>
      </c>
      <c r="AB2" s="599">
        <v>2022</v>
      </c>
      <c r="AC2" s="599">
        <v>2023</v>
      </c>
      <c r="AD2" s="599">
        <v>2024</v>
      </c>
      <c r="AE2" s="599">
        <v>2025</v>
      </c>
      <c r="AF2" s="599">
        <v>2026</v>
      </c>
      <c r="AG2" s="599">
        <v>2027</v>
      </c>
      <c r="AH2" s="599">
        <v>2028</v>
      </c>
      <c r="AI2" s="598" t="s">
        <v>71</v>
      </c>
      <c r="AJ2" s="598" t="s">
        <v>72</v>
      </c>
      <c r="AK2" s="742"/>
      <c r="AL2" s="742"/>
      <c r="AM2" s="742"/>
      <c r="AN2" s="742"/>
      <c r="AO2" s="742"/>
      <c r="AP2" s="777" t="s">
        <v>54</v>
      </c>
      <c r="AQ2" s="779"/>
      <c r="AR2" s="802" t="s">
        <v>57</v>
      </c>
      <c r="AS2" s="777"/>
      <c r="AT2" s="522" t="s">
        <v>91</v>
      </c>
      <c r="AU2" s="522" t="s">
        <v>92</v>
      </c>
      <c r="AV2" s="522" t="s">
        <v>93</v>
      </c>
      <c r="AW2" s="522" t="s">
        <v>94</v>
      </c>
      <c r="AX2" s="522" t="s">
        <v>95</v>
      </c>
      <c r="AY2" s="522" t="s">
        <v>96</v>
      </c>
      <c r="AZ2" s="522" t="s">
        <v>97</v>
      </c>
      <c r="BA2" s="522" t="s">
        <v>98</v>
      </c>
      <c r="BB2" s="522" t="s">
        <v>99</v>
      </c>
      <c r="BC2" s="522" t="s">
        <v>100</v>
      </c>
      <c r="BD2" s="522" t="s">
        <v>101</v>
      </c>
      <c r="BE2" s="522" t="s">
        <v>102</v>
      </c>
      <c r="BF2" s="522" t="s">
        <v>103</v>
      </c>
      <c r="BG2" s="522" t="s">
        <v>104</v>
      </c>
      <c r="BH2" s="522" t="s">
        <v>105</v>
      </c>
      <c r="BI2" s="522" t="s">
        <v>106</v>
      </c>
      <c r="BJ2" s="522" t="s">
        <v>107</v>
      </c>
      <c r="BK2" s="522" t="s">
        <v>108</v>
      </c>
      <c r="BL2" s="522" t="s">
        <v>109</v>
      </c>
      <c r="BM2" s="522" t="s">
        <v>110</v>
      </c>
      <c r="BN2" s="522" t="s">
        <v>111</v>
      </c>
      <c r="BO2" s="522" t="s">
        <v>112</v>
      </c>
      <c r="BP2" s="522" t="s">
        <v>113</v>
      </c>
      <c r="BQ2" s="522" t="s">
        <v>114</v>
      </c>
      <c r="BR2" s="522" t="s">
        <v>115</v>
      </c>
      <c r="BS2" s="522" t="s">
        <v>116</v>
      </c>
      <c r="BT2" s="522" t="s">
        <v>117</v>
      </c>
      <c r="BU2" s="522" t="s">
        <v>118</v>
      </c>
      <c r="BV2" s="522" t="s">
        <v>119</v>
      </c>
      <c r="BW2" s="522" t="s">
        <v>120</v>
      </c>
      <c r="BX2" s="522" t="s">
        <v>121</v>
      </c>
      <c r="BY2" s="522" t="s">
        <v>122</v>
      </c>
      <c r="BZ2" s="522" t="s">
        <v>123</v>
      </c>
      <c r="CA2" s="522" t="s">
        <v>124</v>
      </c>
      <c r="CB2" s="522" t="s">
        <v>125</v>
      </c>
      <c r="CC2" s="522" t="s">
        <v>126</v>
      </c>
      <c r="CD2" s="522" t="s">
        <v>127</v>
      </c>
      <c r="CE2" s="522" t="s">
        <v>128</v>
      </c>
      <c r="CF2" s="522" t="s">
        <v>129</v>
      </c>
      <c r="CG2" s="522" t="s">
        <v>130</v>
      </c>
      <c r="CH2" s="522" t="s">
        <v>131</v>
      </c>
      <c r="CI2" s="522" t="s">
        <v>132</v>
      </c>
      <c r="CJ2" s="522" t="s">
        <v>133</v>
      </c>
      <c r="CK2" s="522" t="s">
        <v>134</v>
      </c>
      <c r="CL2" s="522" t="s">
        <v>135</v>
      </c>
      <c r="CM2" s="522" t="s">
        <v>136</v>
      </c>
      <c r="CN2" s="522" t="s">
        <v>137</v>
      </c>
      <c r="CO2" s="522" t="s">
        <v>138</v>
      </c>
      <c r="CP2" s="522" t="s">
        <v>139</v>
      </c>
      <c r="CQ2" s="522" t="s">
        <v>140</v>
      </c>
      <c r="CR2" s="522" t="s">
        <v>141</v>
      </c>
      <c r="CS2" s="522" t="s">
        <v>142</v>
      </c>
    </row>
    <row r="3" spans="1:97" s="8" customFormat="1" ht="16">
      <c r="A3" s="739"/>
      <c r="B3" s="739"/>
      <c r="C3" s="739"/>
      <c r="D3" s="739"/>
      <c r="E3" s="739"/>
      <c r="F3" s="801"/>
      <c r="G3" s="801"/>
      <c r="H3" s="743"/>
      <c r="I3" s="739"/>
      <c r="J3" s="429" t="s">
        <v>6</v>
      </c>
      <c r="K3" s="429" t="s">
        <v>7</v>
      </c>
      <c r="L3" s="429" t="s">
        <v>6</v>
      </c>
      <c r="M3" s="429" t="s">
        <v>7</v>
      </c>
      <c r="N3" s="430" t="s">
        <v>9</v>
      </c>
      <c r="O3" s="431"/>
      <c r="P3" s="431" t="s">
        <v>29</v>
      </c>
      <c r="Q3" s="431"/>
      <c r="R3" s="431" t="s">
        <v>786</v>
      </c>
      <c r="S3" s="806"/>
      <c r="T3" s="809"/>
      <c r="U3" s="809"/>
      <c r="V3" s="809"/>
      <c r="W3" s="800"/>
      <c r="X3" s="800"/>
      <c r="Y3" s="600" t="s">
        <v>73</v>
      </c>
      <c r="Z3" s="600" t="s">
        <v>73</v>
      </c>
      <c r="AA3" s="600" t="s">
        <v>73</v>
      </c>
      <c r="AB3" s="600" t="s">
        <v>73</v>
      </c>
      <c r="AC3" s="600" t="s">
        <v>73</v>
      </c>
      <c r="AD3" s="600" t="s">
        <v>73</v>
      </c>
      <c r="AE3" s="600" t="s">
        <v>73</v>
      </c>
      <c r="AF3" s="600" t="s">
        <v>73</v>
      </c>
      <c r="AG3" s="600" t="s">
        <v>73</v>
      </c>
      <c r="AH3" s="600" t="s">
        <v>73</v>
      </c>
      <c r="AI3" s="598" t="s">
        <v>73</v>
      </c>
      <c r="AJ3" s="598" t="s">
        <v>73</v>
      </c>
      <c r="AK3" s="743"/>
      <c r="AL3" s="743"/>
      <c r="AM3" s="743"/>
      <c r="AN3" s="743"/>
      <c r="AO3" s="743"/>
      <c r="AP3" s="602" t="s">
        <v>55</v>
      </c>
      <c r="AQ3" s="602" t="s">
        <v>56</v>
      </c>
      <c r="AR3" s="602" t="s">
        <v>55</v>
      </c>
      <c r="AS3" s="39" t="s">
        <v>56</v>
      </c>
      <c r="AT3" s="522" t="s">
        <v>801</v>
      </c>
      <c r="AU3" s="522" t="s">
        <v>801</v>
      </c>
      <c r="AV3" s="522" t="s">
        <v>801</v>
      </c>
      <c r="AW3" s="522" t="s">
        <v>801</v>
      </c>
      <c r="AX3" s="522" t="s">
        <v>801</v>
      </c>
      <c r="AY3" s="522" t="s">
        <v>801</v>
      </c>
      <c r="AZ3" s="522" t="s">
        <v>801</v>
      </c>
      <c r="BA3" s="522" t="s">
        <v>801</v>
      </c>
      <c r="BB3" s="522" t="s">
        <v>801</v>
      </c>
      <c r="BC3" s="522" t="s">
        <v>801</v>
      </c>
      <c r="BD3" s="522" t="s">
        <v>801</v>
      </c>
      <c r="BE3" s="522" t="s">
        <v>801</v>
      </c>
      <c r="BF3" s="522" t="s">
        <v>801</v>
      </c>
      <c r="BG3" s="522" t="s">
        <v>801</v>
      </c>
      <c r="BH3" s="522" t="s">
        <v>801</v>
      </c>
      <c r="BI3" s="522" t="s">
        <v>801</v>
      </c>
      <c r="BJ3" s="522" t="s">
        <v>801</v>
      </c>
      <c r="BK3" s="522" t="s">
        <v>801</v>
      </c>
      <c r="BL3" s="522" t="s">
        <v>801</v>
      </c>
      <c r="BM3" s="522" t="s">
        <v>801</v>
      </c>
      <c r="BN3" s="522" t="s">
        <v>801</v>
      </c>
      <c r="BO3" s="522" t="s">
        <v>801</v>
      </c>
      <c r="BP3" s="522" t="s">
        <v>801</v>
      </c>
      <c r="BQ3" s="522" t="s">
        <v>801</v>
      </c>
      <c r="BR3" s="522" t="s">
        <v>801</v>
      </c>
      <c r="BS3" s="522" t="s">
        <v>801</v>
      </c>
      <c r="BT3" s="522" t="s">
        <v>801</v>
      </c>
      <c r="BU3" s="522" t="s">
        <v>801</v>
      </c>
      <c r="BV3" s="522" t="s">
        <v>801</v>
      </c>
      <c r="BW3" s="522" t="s">
        <v>801</v>
      </c>
      <c r="BX3" s="522" t="s">
        <v>801</v>
      </c>
      <c r="BY3" s="522" t="s">
        <v>801</v>
      </c>
      <c r="BZ3" s="522" t="s">
        <v>801</v>
      </c>
      <c r="CA3" s="522" t="s">
        <v>801</v>
      </c>
      <c r="CB3" s="522" t="s">
        <v>801</v>
      </c>
      <c r="CC3" s="522" t="s">
        <v>801</v>
      </c>
      <c r="CD3" s="522" t="s">
        <v>801</v>
      </c>
      <c r="CE3" s="522" t="s">
        <v>801</v>
      </c>
      <c r="CF3" s="522" t="s">
        <v>801</v>
      </c>
      <c r="CG3" s="522" t="s">
        <v>801</v>
      </c>
      <c r="CH3" s="522" t="s">
        <v>801</v>
      </c>
      <c r="CI3" s="522" t="s">
        <v>801</v>
      </c>
      <c r="CJ3" s="522" t="s">
        <v>801</v>
      </c>
      <c r="CK3" s="522" t="s">
        <v>801</v>
      </c>
      <c r="CL3" s="522" t="s">
        <v>801</v>
      </c>
      <c r="CM3" s="522" t="s">
        <v>801</v>
      </c>
      <c r="CN3" s="522" t="s">
        <v>801</v>
      </c>
      <c r="CO3" s="522" t="s">
        <v>801</v>
      </c>
      <c r="CP3" s="522" t="s">
        <v>801</v>
      </c>
      <c r="CQ3" s="522" t="s">
        <v>801</v>
      </c>
      <c r="CR3" s="522" t="s">
        <v>801</v>
      </c>
      <c r="CS3" s="522" t="s">
        <v>801</v>
      </c>
    </row>
    <row r="4" spans="1:97">
      <c r="A4" s="734" t="s">
        <v>38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5"/>
      <c r="Y4" s="735"/>
      <c r="Z4" s="735"/>
      <c r="AA4" s="735"/>
      <c r="AB4" s="735"/>
      <c r="AC4" s="735"/>
      <c r="AD4" s="735"/>
      <c r="AE4" s="735"/>
      <c r="AF4" s="735"/>
      <c r="AG4" s="735"/>
      <c r="AH4" s="735"/>
      <c r="AI4" s="735"/>
      <c r="AJ4" s="735"/>
      <c r="AK4" s="735"/>
      <c r="AL4" s="735"/>
      <c r="AM4" s="735"/>
      <c r="AN4" s="735"/>
      <c r="AO4" s="735"/>
      <c r="AP4" s="735"/>
      <c r="AQ4" s="735"/>
      <c r="AR4" s="735"/>
      <c r="AS4" s="735"/>
      <c r="AT4" s="735"/>
      <c r="AU4" s="735"/>
      <c r="AV4" s="735"/>
      <c r="AW4" s="735"/>
      <c r="AX4" s="735"/>
      <c r="AY4" s="735"/>
      <c r="AZ4" s="735"/>
      <c r="BA4" s="735"/>
      <c r="BB4" s="735"/>
      <c r="BC4" s="735"/>
      <c r="BD4" s="735"/>
      <c r="BE4" s="735"/>
      <c r="BF4" s="735"/>
      <c r="BG4" s="735"/>
      <c r="BH4" s="735"/>
      <c r="BI4" s="735"/>
      <c r="BJ4" s="735"/>
      <c r="BK4" s="735"/>
      <c r="BL4" s="735"/>
      <c r="BM4" s="735"/>
      <c r="BN4" s="735"/>
      <c r="BO4" s="735"/>
      <c r="BP4" s="735"/>
      <c r="BQ4" s="735"/>
      <c r="BR4" s="735"/>
      <c r="BS4" s="735"/>
      <c r="BT4" s="735"/>
      <c r="BU4" s="735"/>
      <c r="BV4" s="735"/>
      <c r="BW4" s="735"/>
      <c r="BX4" s="735"/>
      <c r="BY4" s="735"/>
      <c r="BZ4" s="735"/>
      <c r="CA4" s="735"/>
      <c r="CB4" s="735"/>
      <c r="CC4" s="735"/>
      <c r="CD4" s="735"/>
      <c r="CE4" s="735"/>
      <c r="CF4" s="735"/>
      <c r="CG4" s="735"/>
      <c r="CH4" s="735"/>
      <c r="CI4" s="735"/>
      <c r="CJ4" s="735"/>
      <c r="CK4" s="735"/>
      <c r="CL4" s="735"/>
      <c r="CM4" s="735"/>
      <c r="CN4" s="735"/>
      <c r="CO4" s="735"/>
      <c r="CP4" s="735"/>
      <c r="CQ4" s="735"/>
      <c r="CR4" s="735"/>
      <c r="CS4" s="736"/>
    </row>
    <row r="5" spans="1:97">
      <c r="A5" s="386"/>
      <c r="B5" s="445"/>
      <c r="C5" s="386"/>
      <c r="D5" s="386"/>
      <c r="E5" s="386"/>
      <c r="F5" s="386"/>
      <c r="G5" s="386"/>
      <c r="H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412"/>
      <c r="U5" s="412"/>
      <c r="V5" s="412"/>
      <c r="W5" s="477"/>
      <c r="X5" s="477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441"/>
      <c r="AJ5" s="441"/>
      <c r="AK5" s="517"/>
      <c r="AL5" s="517"/>
      <c r="AM5" s="517"/>
      <c r="AN5" s="517"/>
      <c r="AO5" s="517"/>
      <c r="AP5" s="495"/>
      <c r="AQ5" s="495"/>
      <c r="AR5" s="495"/>
      <c r="AS5" s="525"/>
      <c r="AT5" s="523"/>
      <c r="AU5" s="523"/>
      <c r="AV5" s="523"/>
      <c r="AW5" s="523"/>
      <c r="AX5" s="523"/>
      <c r="AY5" s="523"/>
      <c r="AZ5" s="523"/>
      <c r="BA5" s="523"/>
      <c r="BB5" s="523"/>
      <c r="BC5" s="523"/>
      <c r="BD5" s="523"/>
      <c r="BE5" s="523"/>
      <c r="BF5" s="523"/>
      <c r="BG5" s="523"/>
      <c r="BH5" s="523"/>
      <c r="BI5" s="523"/>
      <c r="BJ5" s="523"/>
      <c r="BK5" s="523"/>
      <c r="BL5" s="523"/>
      <c r="BM5" s="523"/>
      <c r="BN5" s="523"/>
      <c r="BO5" s="523"/>
      <c r="BP5" s="523"/>
      <c r="BQ5" s="523"/>
      <c r="BR5" s="523"/>
      <c r="BS5" s="523"/>
      <c r="BT5" s="523"/>
      <c r="BU5" s="523"/>
      <c r="BV5" s="523"/>
      <c r="BW5" s="523"/>
      <c r="BX5" s="523"/>
      <c r="BY5" s="523"/>
      <c r="BZ5" s="523"/>
      <c r="CA5" s="523"/>
      <c r="CB5" s="523"/>
      <c r="CC5" s="523"/>
      <c r="CD5" s="523"/>
      <c r="CE5" s="523"/>
      <c r="CF5" s="523"/>
      <c r="CG5" s="523"/>
      <c r="CH5" s="523"/>
      <c r="CI5" s="523"/>
      <c r="CJ5" s="523"/>
      <c r="CK5" s="523"/>
      <c r="CL5" s="523"/>
      <c r="CM5" s="523"/>
      <c r="CN5" s="523"/>
      <c r="CO5" s="523"/>
      <c r="CP5" s="523"/>
      <c r="CQ5" s="523"/>
      <c r="CR5" s="523"/>
      <c r="CS5" s="523"/>
    </row>
    <row r="6" spans="1:97">
      <c r="A6" s="386"/>
      <c r="B6" s="445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412"/>
      <c r="U6" s="412"/>
      <c r="V6" s="412"/>
      <c r="W6" s="477"/>
      <c r="X6" s="477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441"/>
      <c r="AJ6" s="441"/>
      <c r="AK6" s="517"/>
      <c r="AL6" s="517"/>
      <c r="AM6" s="517"/>
      <c r="AN6" s="517"/>
      <c r="AO6" s="517"/>
      <c r="AP6" s="495"/>
      <c r="AQ6" s="495"/>
      <c r="AR6" s="495"/>
      <c r="AS6" s="525"/>
      <c r="AT6" s="523"/>
      <c r="AU6" s="523"/>
      <c r="AV6" s="523"/>
      <c r="AW6" s="523"/>
      <c r="AX6" s="523"/>
      <c r="AY6" s="523"/>
      <c r="AZ6" s="523"/>
      <c r="BA6" s="523"/>
      <c r="BB6" s="523"/>
      <c r="BC6" s="523"/>
      <c r="BD6" s="523"/>
      <c r="BE6" s="523"/>
      <c r="BF6" s="523"/>
      <c r="BG6" s="523"/>
      <c r="BH6" s="523"/>
      <c r="BI6" s="523"/>
      <c r="BJ6" s="523"/>
      <c r="BK6" s="523"/>
      <c r="BL6" s="523"/>
      <c r="BM6" s="523"/>
      <c r="BN6" s="523"/>
      <c r="BO6" s="523"/>
      <c r="BP6" s="523"/>
      <c r="BQ6" s="523"/>
      <c r="BR6" s="523"/>
      <c r="BS6" s="523"/>
      <c r="BT6" s="523"/>
      <c r="BU6" s="523"/>
      <c r="BV6" s="523"/>
      <c r="BW6" s="523"/>
      <c r="BX6" s="523"/>
      <c r="BY6" s="523"/>
      <c r="BZ6" s="523"/>
      <c r="CA6" s="523"/>
      <c r="CB6" s="523"/>
      <c r="CC6" s="523"/>
      <c r="CD6" s="523"/>
      <c r="CE6" s="523"/>
      <c r="CF6" s="523"/>
      <c r="CG6" s="523"/>
      <c r="CH6" s="523"/>
      <c r="CI6" s="523"/>
      <c r="CJ6" s="523"/>
      <c r="CK6" s="523"/>
      <c r="CL6" s="523"/>
      <c r="CM6" s="523"/>
      <c r="CN6" s="523"/>
      <c r="CO6" s="523"/>
      <c r="CP6" s="523"/>
      <c r="CQ6" s="523"/>
      <c r="CR6" s="523"/>
      <c r="CS6" s="523"/>
    </row>
    <row r="7" spans="1:97">
      <c r="A7" s="734" t="s">
        <v>39</v>
      </c>
      <c r="B7" s="735"/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5"/>
      <c r="P7" s="735"/>
      <c r="Q7" s="735"/>
      <c r="R7" s="735"/>
      <c r="S7" s="735"/>
      <c r="T7" s="735"/>
      <c r="U7" s="735"/>
      <c r="V7" s="735"/>
      <c r="W7" s="735"/>
      <c r="X7" s="735"/>
      <c r="Y7" s="735"/>
      <c r="Z7" s="735"/>
      <c r="AA7" s="735"/>
      <c r="AB7" s="735"/>
      <c r="AC7" s="735"/>
      <c r="AD7" s="735"/>
      <c r="AE7" s="735"/>
      <c r="AF7" s="735"/>
      <c r="AG7" s="735"/>
      <c r="AH7" s="735"/>
      <c r="AI7" s="735"/>
      <c r="AJ7" s="735"/>
      <c r="AK7" s="735"/>
      <c r="AL7" s="735"/>
      <c r="AM7" s="735"/>
      <c r="AN7" s="735"/>
      <c r="AO7" s="735"/>
      <c r="AP7" s="735"/>
      <c r="AQ7" s="735"/>
      <c r="AR7" s="735"/>
      <c r="AS7" s="735"/>
      <c r="AT7" s="735"/>
      <c r="AU7" s="735"/>
      <c r="AV7" s="735"/>
      <c r="AW7" s="735"/>
      <c r="AX7" s="735"/>
      <c r="AY7" s="735"/>
      <c r="AZ7" s="735"/>
      <c r="BA7" s="735"/>
      <c r="BB7" s="735"/>
      <c r="BC7" s="735"/>
      <c r="BD7" s="735"/>
      <c r="BE7" s="735"/>
      <c r="BF7" s="735"/>
      <c r="BG7" s="735"/>
      <c r="BH7" s="735"/>
      <c r="BI7" s="735"/>
      <c r="BJ7" s="735"/>
      <c r="BK7" s="735"/>
      <c r="BL7" s="735"/>
      <c r="BM7" s="735"/>
      <c r="BN7" s="735"/>
      <c r="BO7" s="735"/>
      <c r="BP7" s="735"/>
      <c r="BQ7" s="735"/>
      <c r="BR7" s="735"/>
      <c r="BS7" s="735"/>
      <c r="BT7" s="735"/>
      <c r="BU7" s="735"/>
      <c r="BV7" s="735"/>
      <c r="BW7" s="735"/>
      <c r="BX7" s="735"/>
      <c r="BY7" s="735"/>
      <c r="BZ7" s="735"/>
      <c r="CA7" s="735"/>
      <c r="CB7" s="735"/>
      <c r="CC7" s="735"/>
      <c r="CD7" s="735"/>
      <c r="CE7" s="735"/>
      <c r="CF7" s="735"/>
      <c r="CG7" s="735"/>
      <c r="CH7" s="735"/>
      <c r="CI7" s="735"/>
      <c r="CJ7" s="735"/>
      <c r="CK7" s="735"/>
      <c r="CL7" s="735"/>
      <c r="CM7" s="735"/>
      <c r="CN7" s="735"/>
      <c r="CO7" s="735"/>
      <c r="CP7" s="735"/>
      <c r="CQ7" s="735"/>
      <c r="CR7" s="735"/>
      <c r="CS7" s="736"/>
    </row>
    <row r="8" spans="1:97" s="514" customFormat="1">
      <c r="A8" s="386"/>
      <c r="B8" s="445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531"/>
      <c r="U8" s="531"/>
      <c r="V8" s="531"/>
      <c r="W8" s="477"/>
      <c r="X8" s="477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441"/>
      <c r="AJ8" s="441"/>
      <c r="AK8" s="517"/>
      <c r="AL8" s="517"/>
      <c r="AM8" s="517"/>
      <c r="AN8" s="517"/>
      <c r="AO8" s="517"/>
      <c r="AP8" s="495"/>
      <c r="AQ8" s="495"/>
      <c r="AR8" s="495"/>
      <c r="AS8" s="525"/>
      <c r="AT8" s="523"/>
      <c r="AU8" s="523"/>
      <c r="AV8" s="523"/>
      <c r="AW8" s="523"/>
      <c r="AX8" s="523"/>
      <c r="AY8" s="523"/>
      <c r="AZ8" s="523"/>
      <c r="BA8" s="523"/>
      <c r="BB8" s="523"/>
      <c r="BC8" s="523"/>
      <c r="BD8" s="523"/>
      <c r="BE8" s="523"/>
      <c r="BF8" s="523"/>
      <c r="BG8" s="523"/>
      <c r="BH8" s="523"/>
      <c r="BI8" s="523"/>
      <c r="BJ8" s="523"/>
      <c r="BK8" s="523"/>
      <c r="BL8" s="523"/>
      <c r="BM8" s="523"/>
      <c r="BN8" s="523"/>
      <c r="BO8" s="523"/>
      <c r="BP8" s="523"/>
      <c r="BQ8" s="523"/>
      <c r="BR8" s="523"/>
      <c r="BS8" s="523"/>
      <c r="BT8" s="523"/>
      <c r="BU8" s="523"/>
      <c r="BV8" s="523"/>
      <c r="BW8" s="523"/>
      <c r="BX8" s="523"/>
      <c r="BY8" s="523"/>
      <c r="BZ8" s="523"/>
      <c r="CA8" s="523"/>
      <c r="CB8" s="523"/>
      <c r="CC8" s="523"/>
      <c r="CD8" s="523"/>
      <c r="CE8" s="523"/>
      <c r="CF8" s="523"/>
      <c r="CG8" s="523"/>
      <c r="CH8" s="523"/>
      <c r="CI8" s="523"/>
      <c r="CJ8" s="523"/>
      <c r="CK8" s="523"/>
      <c r="CL8" s="523"/>
      <c r="CM8" s="523"/>
      <c r="CN8" s="523"/>
      <c r="CO8" s="523"/>
      <c r="CP8" s="523"/>
      <c r="CQ8" s="523"/>
      <c r="CR8" s="523"/>
      <c r="CS8" s="523"/>
    </row>
    <row r="9" spans="1:97" s="514" customFormat="1">
      <c r="A9" s="386"/>
      <c r="B9" s="445"/>
      <c r="C9" s="386"/>
      <c r="D9" s="386"/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413"/>
      <c r="U9" s="413"/>
      <c r="V9" s="413"/>
      <c r="W9" s="477"/>
      <c r="X9" s="477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441"/>
      <c r="AJ9" s="441"/>
      <c r="AK9" s="517"/>
      <c r="AL9" s="517"/>
      <c r="AM9" s="517"/>
      <c r="AN9" s="517"/>
      <c r="AO9" s="517"/>
      <c r="AP9" s="495"/>
      <c r="AQ9" s="495"/>
      <c r="AR9" s="495"/>
      <c r="AS9" s="525"/>
      <c r="AT9" s="523"/>
      <c r="AU9" s="523"/>
      <c r="AV9" s="523"/>
      <c r="AW9" s="523"/>
      <c r="AX9" s="523"/>
      <c r="AY9" s="523"/>
      <c r="AZ9" s="523"/>
      <c r="BA9" s="523"/>
      <c r="BB9" s="523"/>
      <c r="BC9" s="523"/>
      <c r="BD9" s="523"/>
      <c r="BE9" s="523"/>
      <c r="BF9" s="523"/>
      <c r="BG9" s="523"/>
      <c r="BH9" s="523"/>
      <c r="BI9" s="523"/>
      <c r="BJ9" s="523"/>
      <c r="BK9" s="523"/>
      <c r="BL9" s="523"/>
      <c r="BM9" s="523"/>
      <c r="BN9" s="523"/>
      <c r="BO9" s="523"/>
      <c r="BP9" s="523"/>
      <c r="BQ9" s="523"/>
      <c r="BR9" s="523"/>
      <c r="BS9" s="523"/>
      <c r="BT9" s="523"/>
      <c r="BU9" s="523"/>
      <c r="BV9" s="523"/>
      <c r="BW9" s="523"/>
      <c r="BX9" s="523"/>
      <c r="BY9" s="523"/>
      <c r="BZ9" s="523"/>
      <c r="CA9" s="523"/>
      <c r="CB9" s="523"/>
      <c r="CC9" s="523"/>
      <c r="CD9" s="523"/>
      <c r="CE9" s="523"/>
      <c r="CF9" s="523"/>
      <c r="CG9" s="523"/>
      <c r="CH9" s="523"/>
      <c r="CI9" s="523"/>
      <c r="CJ9" s="523"/>
      <c r="CK9" s="523"/>
      <c r="CL9" s="523"/>
      <c r="CM9" s="523"/>
      <c r="CN9" s="523"/>
      <c r="CO9" s="523"/>
      <c r="CP9" s="523"/>
      <c r="CQ9" s="523"/>
      <c r="CR9" s="523"/>
      <c r="CS9" s="523"/>
    </row>
    <row r="10" spans="1:97">
      <c r="A10" s="734" t="s">
        <v>40</v>
      </c>
      <c r="B10" s="735"/>
      <c r="C10" s="735"/>
      <c r="D10" s="735"/>
      <c r="E10" s="735"/>
      <c r="F10" s="735"/>
      <c r="G10" s="735"/>
      <c r="H10" s="735"/>
      <c r="I10" s="735"/>
      <c r="J10" s="735"/>
      <c r="K10" s="735"/>
      <c r="L10" s="735"/>
      <c r="M10" s="735"/>
      <c r="N10" s="735"/>
      <c r="O10" s="735"/>
      <c r="P10" s="735"/>
      <c r="Q10" s="735"/>
      <c r="R10" s="735"/>
      <c r="S10" s="735"/>
      <c r="T10" s="735"/>
      <c r="U10" s="735"/>
      <c r="V10" s="735"/>
      <c r="W10" s="735"/>
      <c r="X10" s="735"/>
      <c r="Y10" s="735"/>
      <c r="Z10" s="735"/>
      <c r="AA10" s="735"/>
      <c r="AB10" s="735"/>
      <c r="AC10" s="735"/>
      <c r="AD10" s="735"/>
      <c r="AE10" s="735"/>
      <c r="AF10" s="735"/>
      <c r="AG10" s="735"/>
      <c r="AH10" s="735"/>
      <c r="AI10" s="735"/>
      <c r="AJ10" s="735"/>
      <c r="AK10" s="735"/>
      <c r="AL10" s="735"/>
      <c r="AM10" s="735"/>
      <c r="AN10" s="735"/>
      <c r="AO10" s="735"/>
      <c r="AP10" s="735"/>
      <c r="AQ10" s="735"/>
      <c r="AR10" s="735"/>
      <c r="AS10" s="735"/>
      <c r="AT10" s="735"/>
      <c r="AU10" s="735"/>
      <c r="AV10" s="735"/>
      <c r="AW10" s="735"/>
      <c r="AX10" s="735"/>
      <c r="AY10" s="735"/>
      <c r="AZ10" s="735"/>
      <c r="BA10" s="735"/>
      <c r="BB10" s="735"/>
      <c r="BC10" s="735"/>
      <c r="BD10" s="735"/>
      <c r="BE10" s="735"/>
      <c r="BF10" s="735"/>
      <c r="BG10" s="735"/>
      <c r="BH10" s="735"/>
      <c r="BI10" s="735"/>
      <c r="BJ10" s="735"/>
      <c r="BK10" s="735"/>
      <c r="BL10" s="735"/>
      <c r="BM10" s="735"/>
      <c r="BN10" s="735"/>
      <c r="BO10" s="735"/>
      <c r="BP10" s="735"/>
      <c r="BQ10" s="735"/>
      <c r="BR10" s="735"/>
      <c r="BS10" s="735"/>
      <c r="BT10" s="735"/>
      <c r="BU10" s="735"/>
      <c r="BV10" s="735"/>
      <c r="BW10" s="735"/>
      <c r="BX10" s="735"/>
      <c r="BY10" s="735"/>
      <c r="BZ10" s="735"/>
      <c r="CA10" s="735"/>
      <c r="CB10" s="735"/>
      <c r="CC10" s="735"/>
      <c r="CD10" s="735"/>
      <c r="CE10" s="735"/>
      <c r="CF10" s="735"/>
      <c r="CG10" s="735"/>
      <c r="CH10" s="735"/>
      <c r="CI10" s="735"/>
      <c r="CJ10" s="735"/>
      <c r="CK10" s="735"/>
      <c r="CL10" s="735"/>
      <c r="CM10" s="735"/>
      <c r="CN10" s="735"/>
      <c r="CO10" s="735"/>
      <c r="CP10" s="735"/>
      <c r="CQ10" s="735"/>
      <c r="CR10" s="735"/>
      <c r="CS10" s="736"/>
    </row>
    <row r="11" spans="1:97">
      <c r="A11" s="386"/>
      <c r="B11" s="445"/>
      <c r="C11" s="386"/>
      <c r="D11" s="386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412"/>
      <c r="U11" s="412"/>
      <c r="V11" s="412"/>
      <c r="W11" s="477"/>
      <c r="X11" s="477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441"/>
      <c r="AJ11" s="441"/>
      <c r="AK11" s="517"/>
      <c r="AL11" s="517"/>
      <c r="AM11" s="517"/>
      <c r="AN11" s="517"/>
      <c r="AO11" s="517"/>
      <c r="AP11" s="495"/>
      <c r="AQ11" s="495"/>
      <c r="AR11" s="495"/>
      <c r="AS11" s="525"/>
      <c r="AT11" s="523"/>
      <c r="AU11" s="523"/>
      <c r="AV11" s="523"/>
      <c r="AW11" s="523"/>
      <c r="AX11" s="523"/>
      <c r="AY11" s="523"/>
      <c r="AZ11" s="523"/>
      <c r="BA11" s="523"/>
      <c r="BB11" s="523"/>
      <c r="BC11" s="523"/>
      <c r="BD11" s="523"/>
      <c r="BE11" s="523"/>
      <c r="BF11" s="523"/>
      <c r="BG11" s="523"/>
      <c r="BH11" s="523"/>
      <c r="BI11" s="523"/>
      <c r="BJ11" s="523"/>
      <c r="BK11" s="523"/>
      <c r="BL11" s="523"/>
      <c r="BM11" s="523"/>
      <c r="BN11" s="523"/>
      <c r="BO11" s="523"/>
      <c r="BP11" s="523"/>
      <c r="BQ11" s="523"/>
      <c r="BR11" s="523"/>
      <c r="BS11" s="523"/>
      <c r="BT11" s="523"/>
      <c r="BU11" s="523"/>
      <c r="BV11" s="523"/>
      <c r="BW11" s="523"/>
      <c r="BX11" s="523"/>
      <c r="BY11" s="523"/>
      <c r="BZ11" s="523"/>
      <c r="CA11" s="523"/>
      <c r="CB11" s="523"/>
      <c r="CC11" s="523"/>
      <c r="CD11" s="523"/>
      <c r="CE11" s="523"/>
      <c r="CF11" s="523"/>
      <c r="CG11" s="523"/>
      <c r="CH11" s="523"/>
      <c r="CI11" s="523"/>
      <c r="CJ11" s="523"/>
      <c r="CK11" s="523"/>
      <c r="CL11" s="523"/>
      <c r="CM11" s="523"/>
      <c r="CN11" s="523"/>
      <c r="CO11" s="523"/>
      <c r="CP11" s="523"/>
      <c r="CQ11" s="523"/>
      <c r="CR11" s="523"/>
      <c r="CS11" s="523"/>
    </row>
    <row r="12" spans="1:97">
      <c r="A12" s="386"/>
      <c r="B12" s="445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86"/>
      <c r="Q12" s="386"/>
      <c r="R12" s="386"/>
      <c r="S12" s="386"/>
      <c r="T12" s="412"/>
      <c r="U12" s="412"/>
      <c r="V12" s="412"/>
      <c r="W12" s="477"/>
      <c r="X12" s="47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441"/>
      <c r="AJ12" s="441"/>
      <c r="AK12" s="517"/>
      <c r="AL12" s="517"/>
      <c r="AM12" s="517"/>
      <c r="AN12" s="517"/>
      <c r="AO12" s="517"/>
      <c r="AP12" s="495"/>
      <c r="AQ12" s="495"/>
      <c r="AR12" s="495"/>
      <c r="AS12" s="525"/>
      <c r="AT12" s="523"/>
      <c r="AU12" s="523"/>
      <c r="AV12" s="523"/>
      <c r="AW12" s="523"/>
      <c r="AX12" s="523"/>
      <c r="AY12" s="523"/>
      <c r="AZ12" s="523"/>
      <c r="BA12" s="523"/>
      <c r="BB12" s="523"/>
      <c r="BC12" s="523"/>
      <c r="BD12" s="523"/>
      <c r="BE12" s="523"/>
      <c r="BF12" s="523"/>
      <c r="BG12" s="523"/>
      <c r="BH12" s="523"/>
      <c r="BI12" s="523"/>
      <c r="BJ12" s="523"/>
      <c r="BK12" s="523"/>
      <c r="BL12" s="523"/>
      <c r="BM12" s="523"/>
      <c r="BN12" s="523"/>
      <c r="BO12" s="523"/>
      <c r="BP12" s="523"/>
      <c r="BQ12" s="523"/>
      <c r="BR12" s="523"/>
      <c r="BS12" s="523"/>
      <c r="BT12" s="523"/>
      <c r="BU12" s="523"/>
      <c r="BV12" s="523"/>
      <c r="BW12" s="523"/>
      <c r="BX12" s="523"/>
      <c r="BY12" s="523"/>
      <c r="BZ12" s="523"/>
      <c r="CA12" s="523"/>
      <c r="CB12" s="523"/>
      <c r="CC12" s="523"/>
      <c r="CD12" s="523"/>
      <c r="CE12" s="523"/>
      <c r="CF12" s="523"/>
      <c r="CG12" s="523"/>
      <c r="CH12" s="523"/>
      <c r="CI12" s="523"/>
      <c r="CJ12" s="523"/>
      <c r="CK12" s="523"/>
      <c r="CL12" s="523"/>
      <c r="CM12" s="523"/>
      <c r="CN12" s="523"/>
      <c r="CO12" s="523"/>
      <c r="CP12" s="523"/>
      <c r="CQ12" s="523"/>
      <c r="CR12" s="523"/>
      <c r="CS12" s="523"/>
    </row>
    <row r="13" spans="1:97">
      <c r="A13" s="734" t="s">
        <v>41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35"/>
      <c r="O13" s="735"/>
      <c r="P13" s="735"/>
      <c r="Q13" s="735"/>
      <c r="R13" s="735"/>
      <c r="S13" s="735"/>
      <c r="T13" s="735"/>
      <c r="U13" s="735"/>
      <c r="V13" s="735"/>
      <c r="W13" s="735"/>
      <c r="X13" s="735"/>
      <c r="Y13" s="735"/>
      <c r="Z13" s="735"/>
      <c r="AA13" s="735"/>
      <c r="AB13" s="735"/>
      <c r="AC13" s="735"/>
      <c r="AD13" s="735"/>
      <c r="AE13" s="735"/>
      <c r="AF13" s="735"/>
      <c r="AG13" s="735"/>
      <c r="AH13" s="735"/>
      <c r="AI13" s="735"/>
      <c r="AJ13" s="735"/>
      <c r="AK13" s="735"/>
      <c r="AL13" s="735"/>
      <c r="AM13" s="735"/>
      <c r="AN13" s="735"/>
      <c r="AO13" s="735"/>
      <c r="AP13" s="735"/>
      <c r="AQ13" s="735"/>
      <c r="AR13" s="735"/>
      <c r="AS13" s="735"/>
      <c r="AT13" s="735"/>
      <c r="AU13" s="735"/>
      <c r="AV13" s="735"/>
      <c r="AW13" s="735"/>
      <c r="AX13" s="735"/>
      <c r="AY13" s="735"/>
      <c r="AZ13" s="735"/>
      <c r="BA13" s="735"/>
      <c r="BB13" s="735"/>
      <c r="BC13" s="735"/>
      <c r="BD13" s="735"/>
      <c r="BE13" s="735"/>
      <c r="BF13" s="735"/>
      <c r="BG13" s="735"/>
      <c r="BH13" s="735"/>
      <c r="BI13" s="735"/>
      <c r="BJ13" s="735"/>
      <c r="BK13" s="735"/>
      <c r="BL13" s="735"/>
      <c r="BM13" s="735"/>
      <c r="BN13" s="735"/>
      <c r="BO13" s="735"/>
      <c r="BP13" s="735"/>
      <c r="BQ13" s="735"/>
      <c r="BR13" s="735"/>
      <c r="BS13" s="735"/>
      <c r="BT13" s="735"/>
      <c r="BU13" s="735"/>
      <c r="BV13" s="735"/>
      <c r="BW13" s="735"/>
      <c r="BX13" s="735"/>
      <c r="BY13" s="735"/>
      <c r="BZ13" s="735"/>
      <c r="CA13" s="735"/>
      <c r="CB13" s="735"/>
      <c r="CC13" s="735"/>
      <c r="CD13" s="735"/>
      <c r="CE13" s="735"/>
      <c r="CF13" s="735"/>
      <c r="CG13" s="735"/>
      <c r="CH13" s="735"/>
      <c r="CI13" s="735"/>
      <c r="CJ13" s="735"/>
      <c r="CK13" s="735"/>
      <c r="CL13" s="735"/>
      <c r="CM13" s="735"/>
      <c r="CN13" s="735"/>
      <c r="CO13" s="735"/>
      <c r="CP13" s="735"/>
      <c r="CQ13" s="735"/>
      <c r="CR13" s="735"/>
      <c r="CS13" s="736"/>
    </row>
    <row r="14" spans="1:97" s="514" customFormat="1">
      <c r="A14" s="386"/>
      <c r="B14" s="481"/>
      <c r="C14" s="386"/>
      <c r="D14" s="386"/>
      <c r="E14" s="386"/>
      <c r="F14" s="386"/>
      <c r="G14" s="386"/>
      <c r="H14" s="386"/>
      <c r="I14" s="386"/>
      <c r="J14" s="386"/>
      <c r="K14" s="490"/>
      <c r="L14" s="386"/>
      <c r="M14" s="386"/>
      <c r="N14" s="386"/>
      <c r="O14" s="386"/>
      <c r="P14" s="386"/>
      <c r="Q14" s="386"/>
      <c r="R14" s="386"/>
      <c r="S14" s="386"/>
      <c r="T14" s="413"/>
      <c r="U14" s="413"/>
      <c r="V14" s="413"/>
      <c r="W14" s="477"/>
      <c r="X14" s="47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441"/>
      <c r="AJ14" s="441"/>
      <c r="AK14" s="517"/>
      <c r="AL14" s="517"/>
      <c r="AM14" s="517"/>
      <c r="AN14" s="517"/>
      <c r="AO14" s="517"/>
      <c r="AP14" s="495"/>
      <c r="AQ14" s="495"/>
      <c r="AR14" s="495"/>
      <c r="AS14" s="525"/>
      <c r="AT14" s="523"/>
      <c r="AU14" s="523"/>
      <c r="AV14" s="523"/>
      <c r="AW14" s="523"/>
      <c r="AX14" s="523"/>
      <c r="AY14" s="523"/>
      <c r="AZ14" s="523"/>
      <c r="BA14" s="523"/>
      <c r="BB14" s="523"/>
      <c r="BC14" s="523"/>
      <c r="BD14" s="523"/>
      <c r="BE14" s="523"/>
      <c r="BF14" s="523"/>
      <c r="BG14" s="523"/>
      <c r="BH14" s="523"/>
      <c r="BI14" s="523"/>
      <c r="BJ14" s="523"/>
      <c r="BK14" s="523"/>
      <c r="BL14" s="523"/>
      <c r="BM14" s="523"/>
      <c r="BN14" s="523"/>
      <c r="BO14" s="523"/>
      <c r="BP14" s="523"/>
      <c r="BQ14" s="523"/>
      <c r="BR14" s="523"/>
      <c r="BS14" s="523"/>
      <c r="BT14" s="523"/>
      <c r="BU14" s="523"/>
      <c r="BV14" s="523"/>
      <c r="BW14" s="523"/>
      <c r="BX14" s="523"/>
      <c r="BY14" s="523"/>
      <c r="BZ14" s="523"/>
      <c r="CA14" s="523"/>
      <c r="CB14" s="523"/>
      <c r="CC14" s="523"/>
      <c r="CD14" s="523"/>
      <c r="CE14" s="523"/>
      <c r="CF14" s="523"/>
      <c r="CG14" s="523"/>
      <c r="CH14" s="523"/>
      <c r="CI14" s="523"/>
      <c r="CJ14" s="523"/>
      <c r="CK14" s="523"/>
      <c r="CL14" s="523"/>
      <c r="CM14" s="523"/>
      <c r="CN14" s="523"/>
      <c r="CO14" s="523"/>
      <c r="CP14" s="523"/>
      <c r="CQ14" s="523"/>
      <c r="CR14" s="523"/>
      <c r="CS14" s="523"/>
    </row>
    <row r="15" spans="1:97" s="514" customFormat="1">
      <c r="A15" s="386"/>
      <c r="B15" s="481"/>
      <c r="C15" s="386"/>
      <c r="D15" s="386"/>
      <c r="E15" s="386"/>
      <c r="F15" s="386"/>
      <c r="G15" s="386"/>
      <c r="H15" s="386"/>
      <c r="I15" s="386"/>
      <c r="J15" s="386"/>
      <c r="K15" s="490"/>
      <c r="L15" s="386"/>
      <c r="M15" s="386"/>
      <c r="N15" s="386"/>
      <c r="O15" s="386"/>
      <c r="P15" s="386"/>
      <c r="Q15" s="386"/>
      <c r="R15" s="386"/>
      <c r="S15" s="386"/>
      <c r="T15" s="413"/>
      <c r="U15" s="413"/>
      <c r="V15" s="413"/>
      <c r="W15" s="477"/>
      <c r="X15" s="477"/>
      <c r="Y15" s="631"/>
      <c r="Z15" s="631"/>
      <c r="AA15" s="631"/>
      <c r="AB15" s="631"/>
      <c r="AC15" s="631"/>
      <c r="AD15" s="631"/>
      <c r="AE15" s="631"/>
      <c r="AF15" s="20"/>
      <c r="AG15" s="631"/>
      <c r="AH15" s="631"/>
      <c r="AI15" s="441"/>
      <c r="AJ15" s="441"/>
      <c r="AK15" s="517"/>
      <c r="AL15" s="517"/>
      <c r="AM15" s="517"/>
      <c r="AN15" s="517"/>
      <c r="AO15" s="517"/>
      <c r="AP15" s="495"/>
      <c r="AQ15" s="495"/>
      <c r="AR15" s="495"/>
      <c r="AS15" s="525"/>
      <c r="AT15" s="523"/>
      <c r="AU15" s="523"/>
      <c r="AV15" s="523"/>
      <c r="AW15" s="523"/>
      <c r="AX15" s="523"/>
      <c r="AY15" s="523"/>
      <c r="AZ15" s="523"/>
      <c r="BA15" s="523"/>
      <c r="BB15" s="523"/>
      <c r="BC15" s="523"/>
      <c r="BD15" s="523"/>
      <c r="BE15" s="523"/>
      <c r="BF15" s="523"/>
      <c r="BG15" s="523"/>
      <c r="BH15" s="523"/>
      <c r="BI15" s="523"/>
      <c r="BJ15" s="523"/>
      <c r="BK15" s="523"/>
      <c r="BL15" s="523"/>
      <c r="BM15" s="523"/>
      <c r="BN15" s="523"/>
      <c r="BO15" s="523"/>
      <c r="BP15" s="523"/>
      <c r="BQ15" s="523"/>
      <c r="BR15" s="523"/>
      <c r="BS15" s="523"/>
      <c r="BT15" s="523"/>
      <c r="BU15" s="523"/>
      <c r="BV15" s="523"/>
      <c r="BW15" s="523"/>
      <c r="BX15" s="523"/>
      <c r="BY15" s="523"/>
      <c r="BZ15" s="523"/>
      <c r="CA15" s="523"/>
      <c r="CB15" s="523"/>
      <c r="CC15" s="523"/>
      <c r="CD15" s="523"/>
      <c r="CE15" s="523"/>
      <c r="CF15" s="523"/>
      <c r="CG15" s="523"/>
      <c r="CH15" s="523"/>
      <c r="CI15" s="523"/>
      <c r="CJ15" s="523"/>
      <c r="CK15" s="523"/>
      <c r="CL15" s="523"/>
      <c r="CM15" s="523"/>
      <c r="CN15" s="523"/>
      <c r="CO15" s="523"/>
      <c r="CP15" s="523"/>
      <c r="CQ15" s="523"/>
      <c r="CR15" s="523"/>
      <c r="CS15" s="523"/>
    </row>
    <row r="16" spans="1:97">
      <c r="A16" s="734" t="s">
        <v>42</v>
      </c>
      <c r="B16" s="735"/>
      <c r="C16" s="735"/>
      <c r="D16" s="735"/>
      <c r="E16" s="735"/>
      <c r="F16" s="735"/>
      <c r="G16" s="735"/>
      <c r="H16" s="735"/>
      <c r="I16" s="735"/>
      <c r="J16" s="735"/>
      <c r="K16" s="735"/>
      <c r="L16" s="735"/>
      <c r="M16" s="735"/>
      <c r="N16" s="735"/>
      <c r="O16" s="735"/>
      <c r="P16" s="735"/>
      <c r="Q16" s="735"/>
      <c r="R16" s="735"/>
      <c r="S16" s="735"/>
      <c r="T16" s="735"/>
      <c r="U16" s="735"/>
      <c r="V16" s="735"/>
      <c r="W16" s="735"/>
      <c r="X16" s="735"/>
      <c r="Y16" s="735"/>
      <c r="Z16" s="735"/>
      <c r="AA16" s="735"/>
      <c r="AB16" s="735"/>
      <c r="AC16" s="735"/>
      <c r="AD16" s="735"/>
      <c r="AE16" s="735"/>
      <c r="AF16" s="735"/>
      <c r="AG16" s="735"/>
      <c r="AH16" s="735"/>
      <c r="AI16" s="735"/>
      <c r="AJ16" s="735"/>
      <c r="AK16" s="735"/>
      <c r="AL16" s="735"/>
      <c r="AM16" s="735"/>
      <c r="AN16" s="735"/>
      <c r="AO16" s="735"/>
      <c r="AP16" s="735"/>
      <c r="AQ16" s="735"/>
      <c r="AR16" s="735"/>
      <c r="AS16" s="735"/>
      <c r="AT16" s="735"/>
      <c r="AU16" s="735"/>
      <c r="AV16" s="735"/>
      <c r="AW16" s="735"/>
      <c r="AX16" s="735"/>
      <c r="AY16" s="735"/>
      <c r="AZ16" s="735"/>
      <c r="BA16" s="735"/>
      <c r="BB16" s="735"/>
      <c r="BC16" s="735"/>
      <c r="BD16" s="735"/>
      <c r="BE16" s="735"/>
      <c r="BF16" s="735"/>
      <c r="BG16" s="735"/>
      <c r="BH16" s="735"/>
      <c r="BI16" s="735"/>
      <c r="BJ16" s="735"/>
      <c r="BK16" s="735"/>
      <c r="BL16" s="735"/>
      <c r="BM16" s="735"/>
      <c r="BN16" s="735"/>
      <c r="BO16" s="735"/>
      <c r="BP16" s="735"/>
      <c r="BQ16" s="735"/>
      <c r="BR16" s="735"/>
      <c r="BS16" s="735"/>
      <c r="BT16" s="735"/>
      <c r="BU16" s="735"/>
      <c r="BV16" s="735"/>
      <c r="BW16" s="735"/>
      <c r="BX16" s="735"/>
      <c r="BY16" s="735"/>
      <c r="BZ16" s="735"/>
      <c r="CA16" s="735"/>
      <c r="CB16" s="735"/>
      <c r="CC16" s="735"/>
      <c r="CD16" s="735"/>
      <c r="CE16" s="735"/>
      <c r="CF16" s="735"/>
      <c r="CG16" s="735"/>
      <c r="CH16" s="735"/>
      <c r="CI16" s="735"/>
      <c r="CJ16" s="735"/>
      <c r="CK16" s="735"/>
      <c r="CL16" s="735"/>
      <c r="CM16" s="735"/>
      <c r="CN16" s="735"/>
      <c r="CO16" s="735"/>
      <c r="CP16" s="735"/>
      <c r="CQ16" s="735"/>
      <c r="CR16" s="735"/>
      <c r="CS16" s="736"/>
    </row>
    <row r="17" spans="1:97" s="514" customFormat="1">
      <c r="A17" s="386">
        <f>'EGAT Data'!B139</f>
        <v>135</v>
      </c>
      <c r="B17" s="481" t="str">
        <f>'EGAT Data'!C139</f>
        <v>โรงไฟฟ้ากังหันลมลำตะคอง เครื่องที่ 1</v>
      </c>
      <c r="C17" s="386" t="str">
        <f>'EGAT Data'!D139</f>
        <v>LTK-W1</v>
      </c>
      <c r="D17" s="386" t="str">
        <f>'EGAT Data'!L139</f>
        <v>7 เม.ย. 2552</v>
      </c>
      <c r="E17" s="440" t="str">
        <f>'EGAT Data'!K139</f>
        <v>-</v>
      </c>
      <c r="F17" s="386">
        <f>'EGAT Data'!H139</f>
        <v>1.25</v>
      </c>
      <c r="G17" s="386"/>
      <c r="H17" s="386">
        <f>F17+G17</f>
        <v>1.25</v>
      </c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433"/>
      <c r="T17" s="528"/>
      <c r="U17" s="528"/>
      <c r="V17" s="528"/>
      <c r="W17" s="477"/>
      <c r="X17" s="477"/>
      <c r="Y17" s="21"/>
      <c r="Z17" s="20"/>
      <c r="AA17" s="20"/>
      <c r="AB17" s="20"/>
      <c r="AC17" s="20"/>
      <c r="AD17" s="20"/>
      <c r="AE17" s="20"/>
      <c r="AF17" s="20"/>
      <c r="AG17" s="20"/>
      <c r="AH17" s="20"/>
      <c r="AI17" s="441"/>
      <c r="AJ17" s="441"/>
      <c r="AK17" s="517"/>
      <c r="AL17" s="517"/>
      <c r="AM17" s="517"/>
      <c r="AN17" s="517"/>
      <c r="AO17" s="517"/>
      <c r="AP17" s="495"/>
      <c r="AQ17" s="495"/>
      <c r="AR17" s="495"/>
      <c r="AS17" s="525"/>
      <c r="AT17" s="523"/>
      <c r="AU17" s="523"/>
      <c r="AV17" s="523"/>
      <c r="AW17" s="523"/>
      <c r="AX17" s="523"/>
      <c r="AY17" s="523"/>
      <c r="AZ17" s="523"/>
      <c r="BA17" s="523"/>
      <c r="BB17" s="523"/>
      <c r="BC17" s="523"/>
      <c r="BD17" s="523"/>
      <c r="BE17" s="523"/>
      <c r="BF17" s="523"/>
      <c r="BG17" s="523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  <c r="BV17" s="523"/>
      <c r="BW17" s="523"/>
      <c r="BX17" s="523"/>
      <c r="BY17" s="523"/>
      <c r="BZ17" s="523"/>
      <c r="CA17" s="523"/>
      <c r="CB17" s="523"/>
      <c r="CC17" s="523"/>
      <c r="CD17" s="523"/>
      <c r="CE17" s="523"/>
      <c r="CF17" s="523"/>
      <c r="CG17" s="523"/>
      <c r="CH17" s="523"/>
      <c r="CI17" s="523"/>
      <c r="CJ17" s="523"/>
      <c r="CK17" s="523"/>
      <c r="CL17" s="523"/>
      <c r="CM17" s="523"/>
      <c r="CN17" s="523"/>
      <c r="CO17" s="523"/>
      <c r="CP17" s="523"/>
      <c r="CQ17" s="523"/>
      <c r="CR17" s="523"/>
      <c r="CS17" s="523"/>
    </row>
    <row r="18" spans="1:97" s="514" customFormat="1">
      <c r="A18" s="386">
        <f>'EGAT Data'!B140</f>
        <v>136</v>
      </c>
      <c r="B18" s="481" t="str">
        <f>'EGAT Data'!C140</f>
        <v>โรงไฟฟ้ากังหันลมลำตะคอง เครื่องที่ 2</v>
      </c>
      <c r="C18" s="386" t="str">
        <f>'EGAT Data'!D140</f>
        <v>LTK-W2</v>
      </c>
      <c r="D18" s="386" t="str">
        <f>'EGAT Data'!L140</f>
        <v>7 เม.ย. 2552</v>
      </c>
      <c r="E18" s="440" t="s">
        <v>192</v>
      </c>
      <c r="F18" s="386">
        <f>'EGAT Data'!H140</f>
        <v>1.25</v>
      </c>
      <c r="G18" s="386"/>
      <c r="H18" s="386">
        <f>F18+G18</f>
        <v>1.25</v>
      </c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433"/>
      <c r="T18" s="528"/>
      <c r="U18" s="528"/>
      <c r="V18" s="528"/>
      <c r="W18" s="477"/>
      <c r="X18" s="477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441"/>
      <c r="AJ18" s="441"/>
      <c r="AK18" s="517"/>
      <c r="AL18" s="517"/>
      <c r="AM18" s="517"/>
      <c r="AN18" s="517"/>
      <c r="AO18" s="517"/>
      <c r="AP18" s="495"/>
      <c r="AQ18" s="495"/>
      <c r="AR18" s="495"/>
      <c r="AS18" s="525"/>
      <c r="AT18" s="523"/>
      <c r="AU18" s="523"/>
      <c r="AV18" s="523"/>
      <c r="AW18" s="523"/>
      <c r="AX18" s="523"/>
      <c r="AY18" s="523"/>
      <c r="AZ18" s="523"/>
      <c r="BA18" s="523"/>
      <c r="BB18" s="523"/>
      <c r="BC18" s="523"/>
      <c r="BD18" s="523"/>
      <c r="BE18" s="523"/>
      <c r="BF18" s="523"/>
      <c r="BG18" s="523"/>
      <c r="BH18" s="523"/>
      <c r="BI18" s="523"/>
      <c r="BJ18" s="523"/>
      <c r="BK18" s="523"/>
      <c r="BL18" s="523"/>
      <c r="BM18" s="523"/>
      <c r="BN18" s="523"/>
      <c r="BO18" s="523"/>
      <c r="BP18" s="523"/>
      <c r="BQ18" s="523"/>
      <c r="BR18" s="523"/>
      <c r="BS18" s="523"/>
      <c r="BT18" s="523"/>
      <c r="BU18" s="523"/>
      <c r="BV18" s="523"/>
      <c r="BW18" s="523"/>
      <c r="BX18" s="523"/>
      <c r="BY18" s="523"/>
      <c r="BZ18" s="523"/>
      <c r="CA18" s="523"/>
      <c r="CB18" s="523"/>
      <c r="CC18" s="523"/>
      <c r="CD18" s="523"/>
      <c r="CE18" s="523"/>
      <c r="CF18" s="523"/>
      <c r="CG18" s="523"/>
      <c r="CH18" s="523"/>
      <c r="CI18" s="523"/>
      <c r="CJ18" s="523"/>
      <c r="CK18" s="523"/>
      <c r="CL18" s="523"/>
      <c r="CM18" s="523"/>
      <c r="CN18" s="523"/>
      <c r="CO18" s="523"/>
      <c r="CP18" s="523"/>
      <c r="CQ18" s="523"/>
      <c r="CR18" s="523"/>
      <c r="CS18" s="523"/>
    </row>
    <row r="19" spans="1:97" s="514" customFormat="1">
      <c r="A19" s="386"/>
      <c r="B19" s="481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413"/>
      <c r="U19" s="413"/>
      <c r="V19" s="413"/>
      <c r="W19" s="477"/>
      <c r="X19" s="47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441"/>
      <c r="AJ19" s="441"/>
      <c r="AK19" s="517"/>
      <c r="AL19" s="517"/>
      <c r="AM19" s="517"/>
      <c r="AN19" s="517"/>
      <c r="AO19" s="517"/>
      <c r="AP19" s="495"/>
      <c r="AQ19" s="495"/>
      <c r="AR19" s="495"/>
      <c r="AS19" s="525"/>
      <c r="AT19" s="523"/>
      <c r="AU19" s="523"/>
      <c r="AV19" s="523"/>
      <c r="AW19" s="523"/>
      <c r="AX19" s="523"/>
      <c r="AY19" s="523"/>
      <c r="AZ19" s="523"/>
      <c r="BA19" s="523"/>
      <c r="BB19" s="523"/>
      <c r="BC19" s="523"/>
      <c r="BD19" s="523"/>
      <c r="BE19" s="523"/>
      <c r="BF19" s="523"/>
      <c r="BG19" s="523"/>
      <c r="BH19" s="523"/>
      <c r="BI19" s="523"/>
      <c r="BJ19" s="523"/>
      <c r="BK19" s="523"/>
      <c r="BL19" s="523"/>
      <c r="BM19" s="523"/>
      <c r="BN19" s="523"/>
      <c r="BO19" s="523"/>
      <c r="BP19" s="523"/>
      <c r="BQ19" s="523"/>
      <c r="BR19" s="523"/>
      <c r="BS19" s="523"/>
      <c r="BT19" s="523"/>
      <c r="BU19" s="523"/>
      <c r="BV19" s="523"/>
      <c r="BW19" s="523"/>
      <c r="BX19" s="523"/>
      <c r="BY19" s="523"/>
      <c r="BZ19" s="523"/>
      <c r="CA19" s="523"/>
      <c r="CB19" s="523"/>
      <c r="CC19" s="523"/>
      <c r="CD19" s="523"/>
      <c r="CE19" s="523"/>
      <c r="CF19" s="523"/>
      <c r="CG19" s="523"/>
      <c r="CH19" s="523"/>
      <c r="CI19" s="523"/>
      <c r="CJ19" s="523"/>
      <c r="CK19" s="523"/>
      <c r="CL19" s="523"/>
      <c r="CM19" s="523"/>
      <c r="CN19" s="523"/>
      <c r="CO19" s="523"/>
      <c r="CP19" s="523"/>
      <c r="CQ19" s="523"/>
      <c r="CR19" s="523"/>
      <c r="CS19" s="523"/>
    </row>
    <row r="20" spans="1:97">
      <c r="A20" s="734" t="s">
        <v>43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35"/>
      <c r="AB20" s="735"/>
      <c r="AC20" s="735"/>
      <c r="AD20" s="735"/>
      <c r="AE20" s="735"/>
      <c r="AF20" s="735"/>
      <c r="AG20" s="735"/>
      <c r="AH20" s="735"/>
      <c r="AI20" s="735"/>
      <c r="AJ20" s="735"/>
      <c r="AK20" s="735"/>
      <c r="AL20" s="735"/>
      <c r="AM20" s="735"/>
      <c r="AN20" s="735"/>
      <c r="AO20" s="735"/>
      <c r="AP20" s="735"/>
      <c r="AQ20" s="735"/>
      <c r="AR20" s="735"/>
      <c r="AS20" s="735"/>
      <c r="AT20" s="735"/>
      <c r="AU20" s="735"/>
      <c r="AV20" s="735"/>
      <c r="AW20" s="735"/>
      <c r="AX20" s="735"/>
      <c r="AY20" s="735"/>
      <c r="AZ20" s="735"/>
      <c r="BA20" s="735"/>
      <c r="BB20" s="735"/>
      <c r="BC20" s="735"/>
      <c r="BD20" s="735"/>
      <c r="BE20" s="735"/>
      <c r="BF20" s="735"/>
      <c r="BG20" s="735"/>
      <c r="BH20" s="735"/>
      <c r="BI20" s="735"/>
      <c r="BJ20" s="735"/>
      <c r="BK20" s="735"/>
      <c r="BL20" s="735"/>
      <c r="BM20" s="735"/>
      <c r="BN20" s="735"/>
      <c r="BO20" s="735"/>
      <c r="BP20" s="735"/>
      <c r="BQ20" s="735"/>
      <c r="BR20" s="735"/>
      <c r="BS20" s="735"/>
      <c r="BT20" s="735"/>
      <c r="BU20" s="735"/>
      <c r="BV20" s="735"/>
      <c r="BW20" s="735"/>
      <c r="BX20" s="735"/>
      <c r="BY20" s="735"/>
      <c r="BZ20" s="735"/>
      <c r="CA20" s="735"/>
      <c r="CB20" s="735"/>
      <c r="CC20" s="735"/>
      <c r="CD20" s="735"/>
      <c r="CE20" s="735"/>
      <c r="CF20" s="735"/>
      <c r="CG20" s="735"/>
      <c r="CH20" s="735"/>
      <c r="CI20" s="735"/>
      <c r="CJ20" s="735"/>
      <c r="CK20" s="735"/>
      <c r="CL20" s="735"/>
      <c r="CM20" s="735"/>
      <c r="CN20" s="735"/>
      <c r="CO20" s="735"/>
      <c r="CP20" s="735"/>
      <c r="CQ20" s="735"/>
      <c r="CR20" s="735"/>
      <c r="CS20" s="736"/>
    </row>
    <row r="21" spans="1:97" s="514" customFormat="1">
      <c r="A21" s="386">
        <f>'EGAT Data'!B141</f>
        <v>137</v>
      </c>
      <c r="B21" s="481" t="str">
        <f>'EGAT Data'!C141</f>
        <v>โรงไฟฟ้ากังหันลมแหลมพรหมเทพ เครื่องที่ 1</v>
      </c>
      <c r="C21" s="386" t="str">
        <f>'EGAT Data'!D141</f>
        <v>PTP-W1</v>
      </c>
      <c r="D21" s="386" t="str">
        <f>'EGAT Data'!L141</f>
        <v>18 ส.ค. 2552</v>
      </c>
      <c r="E21" s="386" t="str">
        <f>'EGAT Data'!M141</f>
        <v>-</v>
      </c>
      <c r="F21" s="386">
        <f>'EGAT Data'!H141</f>
        <v>1.8499999999999999E-2</v>
      </c>
      <c r="G21" s="386"/>
      <c r="H21" s="386">
        <f>F21+G21</f>
        <v>1.8499999999999999E-2</v>
      </c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433"/>
      <c r="T21" s="532"/>
      <c r="U21" s="532"/>
      <c r="V21" s="532"/>
      <c r="W21" s="477"/>
      <c r="X21" s="477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441"/>
      <c r="AJ21" s="441"/>
      <c r="AK21" s="517"/>
      <c r="AL21" s="517"/>
      <c r="AM21" s="517"/>
      <c r="AN21" s="517"/>
      <c r="AO21" s="517"/>
      <c r="AP21" s="495"/>
      <c r="AQ21" s="495"/>
      <c r="AR21" s="495"/>
      <c r="AS21" s="525"/>
      <c r="AT21" s="523"/>
      <c r="AU21" s="523"/>
      <c r="AV21" s="523"/>
      <c r="AW21" s="523"/>
      <c r="AX21" s="523"/>
      <c r="AY21" s="523"/>
      <c r="AZ21" s="523"/>
      <c r="BA21" s="523"/>
      <c r="BB21" s="523"/>
      <c r="BC21" s="523"/>
      <c r="BD21" s="523"/>
      <c r="BE21" s="523"/>
      <c r="BF21" s="523"/>
      <c r="BG21" s="523"/>
      <c r="BH21" s="523"/>
      <c r="BI21" s="523"/>
      <c r="BJ21" s="523"/>
      <c r="BK21" s="523"/>
      <c r="BL21" s="523"/>
      <c r="BM21" s="523"/>
      <c r="BN21" s="523"/>
      <c r="BO21" s="523"/>
      <c r="BP21" s="523"/>
      <c r="BQ21" s="523"/>
      <c r="BR21" s="523"/>
      <c r="BS21" s="523"/>
      <c r="BT21" s="523"/>
      <c r="BU21" s="523"/>
      <c r="BV21" s="523"/>
      <c r="BW21" s="523"/>
      <c r="BX21" s="523"/>
      <c r="BY21" s="523"/>
      <c r="BZ21" s="523"/>
      <c r="CA21" s="523"/>
      <c r="CB21" s="523"/>
      <c r="CC21" s="523"/>
      <c r="CD21" s="523"/>
      <c r="CE21" s="523"/>
      <c r="CF21" s="523"/>
      <c r="CG21" s="523"/>
      <c r="CH21" s="523"/>
      <c r="CI21" s="523"/>
      <c r="CJ21" s="523"/>
      <c r="CK21" s="523"/>
      <c r="CL21" s="523"/>
      <c r="CM21" s="523"/>
      <c r="CN21" s="523"/>
      <c r="CO21" s="523"/>
      <c r="CP21" s="523"/>
      <c r="CQ21" s="523"/>
      <c r="CR21" s="523"/>
      <c r="CS21" s="523"/>
    </row>
    <row r="22" spans="1:97" s="514" customFormat="1">
      <c r="A22" s="386">
        <f>'EGAT Data'!B142</f>
        <v>138</v>
      </c>
      <c r="B22" s="481" t="str">
        <f>'EGAT Data'!C142</f>
        <v>โรงไฟฟ้ากังหันลมแหลมพรหมเทพ เครื่องที่ 2</v>
      </c>
      <c r="C22" s="386" t="str">
        <f>'EGAT Data'!D142</f>
        <v>PTP-W2</v>
      </c>
      <c r="D22" s="386" t="str">
        <f>'EGAT Data'!L142</f>
        <v>18 ส.ค. 2558</v>
      </c>
      <c r="E22" s="386" t="str">
        <f>'EGAT Data'!M142</f>
        <v>-</v>
      </c>
      <c r="F22" s="386">
        <f>'EGAT Data'!H142</f>
        <v>8.4999999999999995E-4</v>
      </c>
      <c r="G22" s="386"/>
      <c r="H22" s="386">
        <f t="shared" ref="H22:H27" si="0">F22+G22</f>
        <v>8.4999999999999995E-4</v>
      </c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433"/>
      <c r="T22" s="532"/>
      <c r="U22" s="532"/>
      <c r="V22" s="532"/>
      <c r="W22" s="477"/>
      <c r="X22" s="477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441"/>
      <c r="AJ22" s="441"/>
      <c r="AK22" s="517"/>
      <c r="AL22" s="517"/>
      <c r="AM22" s="517"/>
      <c r="AN22" s="517"/>
      <c r="AO22" s="517"/>
      <c r="AP22" s="495"/>
      <c r="AQ22" s="495"/>
      <c r="AR22" s="495"/>
      <c r="AS22" s="525"/>
      <c r="AT22" s="523"/>
      <c r="AU22" s="523"/>
      <c r="AV22" s="523"/>
      <c r="AW22" s="523"/>
      <c r="AX22" s="523"/>
      <c r="AY22" s="523"/>
      <c r="AZ22" s="523"/>
      <c r="BA22" s="523"/>
      <c r="BB22" s="523"/>
      <c r="BC22" s="523"/>
      <c r="BD22" s="523"/>
      <c r="BE22" s="523"/>
      <c r="BF22" s="523"/>
      <c r="BG22" s="523"/>
      <c r="BH22" s="523"/>
      <c r="BI22" s="523"/>
      <c r="BJ22" s="523"/>
      <c r="BK22" s="523"/>
      <c r="BL22" s="523"/>
      <c r="BM22" s="523"/>
      <c r="BN22" s="523"/>
      <c r="BO22" s="523"/>
      <c r="BP22" s="523"/>
      <c r="BQ22" s="523"/>
      <c r="BR22" s="523"/>
      <c r="BS22" s="523"/>
      <c r="BT22" s="523"/>
      <c r="BU22" s="523"/>
      <c r="BV22" s="523"/>
      <c r="BW22" s="523"/>
      <c r="BX22" s="523"/>
      <c r="BY22" s="523"/>
      <c r="BZ22" s="523"/>
      <c r="CA22" s="523"/>
      <c r="CB22" s="523"/>
      <c r="CC22" s="523"/>
      <c r="CD22" s="523"/>
      <c r="CE22" s="523"/>
      <c r="CF22" s="523"/>
      <c r="CG22" s="523"/>
      <c r="CH22" s="523"/>
      <c r="CI22" s="523"/>
      <c r="CJ22" s="523"/>
      <c r="CK22" s="523"/>
      <c r="CL22" s="523"/>
      <c r="CM22" s="523"/>
      <c r="CN22" s="523"/>
      <c r="CO22" s="523"/>
      <c r="CP22" s="523"/>
      <c r="CQ22" s="523"/>
      <c r="CR22" s="523"/>
      <c r="CS22" s="523"/>
    </row>
    <row r="23" spans="1:97" s="514" customFormat="1">
      <c r="A23" s="386">
        <f>'EGAT Data'!B143</f>
        <v>139</v>
      </c>
      <c r="B23" s="481" t="str">
        <f>'EGAT Data'!C143</f>
        <v>โรงไฟฟ้ากังหันลมแหลมพรหมเทพ เครื่องที่ 3</v>
      </c>
      <c r="C23" s="386" t="str">
        <f>'EGAT Data'!D143</f>
        <v>PTP-W3</v>
      </c>
      <c r="D23" s="386" t="str">
        <f>'EGAT Data'!L143</f>
        <v>18 ส.ค. 2558</v>
      </c>
      <c r="E23" s="386" t="str">
        <f>'EGAT Data'!M143</f>
        <v>-</v>
      </c>
      <c r="F23" s="386">
        <f>'EGAT Data'!H143</f>
        <v>1E-3</v>
      </c>
      <c r="G23" s="386"/>
      <c r="H23" s="386">
        <f t="shared" si="0"/>
        <v>1E-3</v>
      </c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433"/>
      <c r="T23" s="532"/>
      <c r="U23" s="532"/>
      <c r="V23" s="532"/>
      <c r="W23" s="477"/>
      <c r="X23" s="477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441"/>
      <c r="AJ23" s="441"/>
      <c r="AK23" s="517"/>
      <c r="AL23" s="517"/>
      <c r="AM23" s="517"/>
      <c r="AN23" s="517"/>
      <c r="AO23" s="517"/>
      <c r="AP23" s="495"/>
      <c r="AQ23" s="495"/>
      <c r="AR23" s="495"/>
      <c r="AS23" s="525"/>
      <c r="AT23" s="523"/>
      <c r="AU23" s="523"/>
      <c r="AV23" s="523"/>
      <c r="AW23" s="523"/>
      <c r="AX23" s="523"/>
      <c r="AY23" s="523"/>
      <c r="AZ23" s="523"/>
      <c r="BA23" s="523"/>
      <c r="BB23" s="523"/>
      <c r="BC23" s="523"/>
      <c r="BD23" s="523"/>
      <c r="BE23" s="523"/>
      <c r="BF23" s="523"/>
      <c r="BG23" s="523"/>
      <c r="BH23" s="523"/>
      <c r="BI23" s="523"/>
      <c r="BJ23" s="523"/>
      <c r="BK23" s="523"/>
      <c r="BL23" s="523"/>
      <c r="BM23" s="523"/>
      <c r="BN23" s="523"/>
      <c r="BO23" s="523"/>
      <c r="BP23" s="523"/>
      <c r="BQ23" s="523"/>
      <c r="BR23" s="523"/>
      <c r="BS23" s="523"/>
      <c r="BT23" s="523"/>
      <c r="BU23" s="523"/>
      <c r="BV23" s="523"/>
      <c r="BW23" s="523"/>
      <c r="BX23" s="523"/>
      <c r="BY23" s="523"/>
      <c r="BZ23" s="523"/>
      <c r="CA23" s="523"/>
      <c r="CB23" s="523"/>
      <c r="CC23" s="523"/>
      <c r="CD23" s="523"/>
      <c r="CE23" s="523"/>
      <c r="CF23" s="523"/>
      <c r="CG23" s="523"/>
      <c r="CH23" s="523"/>
      <c r="CI23" s="523"/>
      <c r="CJ23" s="523"/>
      <c r="CK23" s="523"/>
      <c r="CL23" s="523"/>
      <c r="CM23" s="523"/>
      <c r="CN23" s="523"/>
      <c r="CO23" s="523"/>
      <c r="CP23" s="523"/>
      <c r="CQ23" s="523"/>
      <c r="CR23" s="523"/>
      <c r="CS23" s="523"/>
    </row>
    <row r="24" spans="1:97" s="514" customFormat="1">
      <c r="A24" s="386">
        <f>'EGAT Data'!B144</f>
        <v>140</v>
      </c>
      <c r="B24" s="481" t="str">
        <f>'EGAT Data'!C144</f>
        <v>โรงไฟฟ้ากังหันลมแหลมพรหมเทพ เครื่องที่ 4</v>
      </c>
      <c r="C24" s="386" t="str">
        <f>'EGAT Data'!D144</f>
        <v>PTP-W4</v>
      </c>
      <c r="D24" s="386" t="str">
        <f>'EGAT Data'!L144</f>
        <v>18 ส.ค. 2558</v>
      </c>
      <c r="E24" s="386" t="str">
        <f>'EGAT Data'!M144</f>
        <v>-</v>
      </c>
      <c r="F24" s="386">
        <f>'EGAT Data'!H144</f>
        <v>2E-3</v>
      </c>
      <c r="G24" s="386"/>
      <c r="H24" s="386">
        <f t="shared" si="0"/>
        <v>2E-3</v>
      </c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433"/>
      <c r="T24" s="532"/>
      <c r="U24" s="532"/>
      <c r="V24" s="532"/>
      <c r="W24" s="477"/>
      <c r="X24" s="477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441"/>
      <c r="AJ24" s="441"/>
      <c r="AK24" s="517"/>
      <c r="AL24" s="517"/>
      <c r="AM24" s="517"/>
      <c r="AN24" s="517"/>
      <c r="AO24" s="517"/>
      <c r="AP24" s="495"/>
      <c r="AQ24" s="495"/>
      <c r="AR24" s="495"/>
      <c r="AS24" s="525"/>
      <c r="AT24" s="523"/>
      <c r="AU24" s="523"/>
      <c r="AV24" s="523"/>
      <c r="AW24" s="523"/>
      <c r="AX24" s="523"/>
      <c r="AY24" s="523"/>
      <c r="AZ24" s="523"/>
      <c r="BA24" s="523"/>
      <c r="BB24" s="523"/>
      <c r="BC24" s="523"/>
      <c r="BD24" s="523"/>
      <c r="BE24" s="523"/>
      <c r="BF24" s="523"/>
      <c r="BG24" s="523"/>
      <c r="BH24" s="523"/>
      <c r="BI24" s="523"/>
      <c r="BJ24" s="523"/>
      <c r="BK24" s="523"/>
      <c r="BL24" s="523"/>
      <c r="BM24" s="523"/>
      <c r="BN24" s="523"/>
      <c r="BO24" s="523"/>
      <c r="BP24" s="523"/>
      <c r="BQ24" s="523"/>
      <c r="BR24" s="523"/>
      <c r="BS24" s="523"/>
      <c r="BT24" s="523"/>
      <c r="BU24" s="523"/>
      <c r="BV24" s="523"/>
      <c r="BW24" s="523"/>
      <c r="BX24" s="523"/>
      <c r="BY24" s="523"/>
      <c r="BZ24" s="523"/>
      <c r="CA24" s="523"/>
      <c r="CB24" s="523"/>
      <c r="CC24" s="523"/>
      <c r="CD24" s="523"/>
      <c r="CE24" s="523"/>
      <c r="CF24" s="523"/>
      <c r="CG24" s="523"/>
      <c r="CH24" s="523"/>
      <c r="CI24" s="523"/>
      <c r="CJ24" s="523"/>
      <c r="CK24" s="523"/>
      <c r="CL24" s="523"/>
      <c r="CM24" s="523"/>
      <c r="CN24" s="523"/>
      <c r="CO24" s="523"/>
      <c r="CP24" s="523"/>
      <c r="CQ24" s="523"/>
      <c r="CR24" s="523"/>
      <c r="CS24" s="523"/>
    </row>
    <row r="25" spans="1:97" s="514" customFormat="1">
      <c r="A25" s="386">
        <f>'EGAT Data'!B145</f>
        <v>141</v>
      </c>
      <c r="B25" s="481" t="str">
        <f>'EGAT Data'!C145</f>
        <v>โรงไฟฟ้ากังหันลมแหลมพรหมเทพ เครื่องที่ 5</v>
      </c>
      <c r="C25" s="386" t="str">
        <f>'EGAT Data'!D145</f>
        <v>PTP-W5</v>
      </c>
      <c r="D25" s="386" t="str">
        <f>'EGAT Data'!L145</f>
        <v>18 ส.ค. 2558</v>
      </c>
      <c r="E25" s="386" t="str">
        <f>'EGAT Data'!M145</f>
        <v>-</v>
      </c>
      <c r="F25" s="386">
        <f>'EGAT Data'!H145</f>
        <v>0.01</v>
      </c>
      <c r="G25" s="386"/>
      <c r="H25" s="386">
        <f t="shared" si="0"/>
        <v>0.01</v>
      </c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433"/>
      <c r="T25" s="532"/>
      <c r="U25" s="532"/>
      <c r="V25" s="532"/>
      <c r="W25" s="477"/>
      <c r="X25" s="477"/>
      <c r="Y25" s="716"/>
      <c r="Z25" s="716"/>
      <c r="AA25" s="716"/>
      <c r="AB25" s="716"/>
      <c r="AC25" s="716"/>
      <c r="AD25" s="716"/>
      <c r="AE25" s="716"/>
      <c r="AF25" s="716"/>
      <c r="AG25" s="716"/>
      <c r="AH25" s="716"/>
      <c r="AI25" s="441"/>
      <c r="AJ25" s="441"/>
      <c r="AK25" s="517"/>
      <c r="AL25" s="517"/>
      <c r="AM25" s="517"/>
      <c r="AN25" s="517"/>
      <c r="AO25" s="517"/>
      <c r="AP25" s="495"/>
      <c r="AQ25" s="495"/>
      <c r="AR25" s="495"/>
      <c r="AS25" s="525"/>
      <c r="AT25" s="523"/>
      <c r="AU25" s="523"/>
      <c r="AV25" s="523"/>
      <c r="AW25" s="523"/>
      <c r="AX25" s="523"/>
      <c r="AY25" s="523"/>
      <c r="AZ25" s="523"/>
      <c r="BA25" s="523"/>
      <c r="BB25" s="523"/>
      <c r="BC25" s="523"/>
      <c r="BD25" s="523"/>
      <c r="BE25" s="523"/>
      <c r="BF25" s="523"/>
      <c r="BG25" s="523"/>
      <c r="BH25" s="523"/>
      <c r="BI25" s="523"/>
      <c r="BJ25" s="523"/>
      <c r="BK25" s="523"/>
      <c r="BL25" s="523"/>
      <c r="BM25" s="523"/>
      <c r="BN25" s="523"/>
      <c r="BO25" s="523"/>
      <c r="BP25" s="523"/>
      <c r="BQ25" s="523"/>
      <c r="BR25" s="523"/>
      <c r="BS25" s="523"/>
      <c r="BT25" s="523"/>
      <c r="BU25" s="523"/>
      <c r="BV25" s="523"/>
      <c r="BW25" s="523"/>
      <c r="BX25" s="523"/>
      <c r="BY25" s="523"/>
      <c r="BZ25" s="523"/>
      <c r="CA25" s="523"/>
      <c r="CB25" s="523"/>
      <c r="CC25" s="523"/>
      <c r="CD25" s="523"/>
      <c r="CE25" s="523"/>
      <c r="CF25" s="523"/>
      <c r="CG25" s="523"/>
      <c r="CH25" s="523"/>
      <c r="CI25" s="523"/>
      <c r="CJ25" s="523"/>
      <c r="CK25" s="523"/>
      <c r="CL25" s="523"/>
      <c r="CM25" s="523"/>
      <c r="CN25" s="523"/>
      <c r="CO25" s="523"/>
      <c r="CP25" s="523"/>
      <c r="CQ25" s="523"/>
      <c r="CR25" s="523"/>
      <c r="CS25" s="523"/>
    </row>
    <row r="26" spans="1:97" s="516" customFormat="1">
      <c r="A26" s="386">
        <f>'EGAT Data'!B146</f>
        <v>142</v>
      </c>
      <c r="B26" s="481" t="str">
        <f>'EGAT Data'!C146</f>
        <v>โรงไฟฟ้ากังหันลมแหลมพรหมเทพ เครื่องที่ 6</v>
      </c>
      <c r="C26" s="386" t="str">
        <f>'EGAT Data'!D146</f>
        <v>PTP-W6</v>
      </c>
      <c r="D26" s="386" t="str">
        <f>'EGAT Data'!L146</f>
        <v>18 ส.ค. 2558</v>
      </c>
      <c r="E26" s="386" t="str">
        <f>'EGAT Data'!M146</f>
        <v>-</v>
      </c>
      <c r="F26" s="386">
        <f>'EGAT Data'!H146</f>
        <v>0.01</v>
      </c>
      <c r="G26" s="460"/>
      <c r="H26" s="386">
        <f t="shared" si="0"/>
        <v>0.01</v>
      </c>
      <c r="I26" s="460"/>
      <c r="J26" s="460"/>
      <c r="K26" s="460"/>
      <c r="L26" s="460"/>
      <c r="M26" s="460"/>
      <c r="N26" s="460"/>
      <c r="O26" s="460"/>
      <c r="P26" s="460"/>
      <c r="Q26" s="460"/>
      <c r="R26" s="460"/>
      <c r="S26" s="484"/>
      <c r="T26" s="532"/>
      <c r="U26" s="532"/>
      <c r="V26" s="532"/>
      <c r="W26" s="487"/>
      <c r="X26" s="487"/>
      <c r="Y26" s="467"/>
      <c r="Z26" s="467"/>
      <c r="AA26" s="467"/>
      <c r="AB26" s="467"/>
      <c r="AC26" s="467"/>
      <c r="AD26" s="467"/>
      <c r="AE26" s="467"/>
      <c r="AF26" s="467"/>
      <c r="AG26" s="467"/>
      <c r="AH26" s="467"/>
      <c r="AI26" s="460"/>
      <c r="AJ26" s="460"/>
      <c r="AK26" s="515"/>
      <c r="AL26" s="515"/>
      <c r="AM26" s="515"/>
      <c r="AN26" s="515"/>
      <c r="AO26" s="515"/>
      <c r="AP26" s="467"/>
      <c r="AQ26" s="467"/>
      <c r="AR26" s="467"/>
      <c r="AS26" s="526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530"/>
      <c r="BE26" s="530"/>
      <c r="BF26" s="530"/>
      <c r="BG26" s="530"/>
      <c r="BH26" s="530"/>
      <c r="BI26" s="530"/>
      <c r="BJ26" s="530"/>
      <c r="BK26" s="530"/>
      <c r="BL26" s="530"/>
      <c r="BM26" s="530"/>
      <c r="BN26" s="530"/>
      <c r="BO26" s="530"/>
      <c r="BP26" s="530"/>
      <c r="BQ26" s="530"/>
      <c r="BR26" s="530"/>
      <c r="BS26" s="530"/>
      <c r="BT26" s="530"/>
      <c r="BU26" s="530"/>
      <c r="BV26" s="530"/>
      <c r="BW26" s="530"/>
      <c r="BX26" s="530"/>
      <c r="BY26" s="530"/>
      <c r="BZ26" s="530"/>
      <c r="CA26" s="530"/>
      <c r="CB26" s="530"/>
      <c r="CC26" s="530"/>
      <c r="CD26" s="530"/>
      <c r="CE26" s="530"/>
      <c r="CF26" s="530"/>
      <c r="CG26" s="530"/>
      <c r="CH26" s="530"/>
      <c r="CI26" s="530"/>
      <c r="CJ26" s="530"/>
      <c r="CK26" s="530"/>
      <c r="CL26" s="530"/>
      <c r="CM26" s="530"/>
      <c r="CN26" s="530"/>
      <c r="CO26" s="530"/>
      <c r="CP26" s="530"/>
      <c r="CQ26" s="530"/>
      <c r="CR26" s="530"/>
      <c r="CS26" s="530"/>
    </row>
    <row r="27" spans="1:97" s="514" customFormat="1">
      <c r="A27" s="386">
        <f>'EGAT Data'!B147</f>
        <v>143</v>
      </c>
      <c r="B27" s="481" t="str">
        <f>'EGAT Data'!C147</f>
        <v>โรงไฟฟ้ากังหันลมแหลมพรหมเทพ เครื่องที่ 7</v>
      </c>
      <c r="C27" s="386" t="str">
        <f>'EGAT Data'!D147</f>
        <v>PTP-W7</v>
      </c>
      <c r="D27" s="386" t="str">
        <f>'EGAT Data'!L147</f>
        <v>18 ส.ค. 2558</v>
      </c>
      <c r="E27" s="386" t="str">
        <f>'EGAT Data'!M147</f>
        <v>-</v>
      </c>
      <c r="F27" s="386">
        <f>'EGAT Data'!H147</f>
        <v>0.15</v>
      </c>
      <c r="G27" s="386"/>
      <c r="H27" s="386">
        <f t="shared" si="0"/>
        <v>0.15</v>
      </c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433"/>
      <c r="T27" s="528"/>
      <c r="U27" s="528"/>
      <c r="V27" s="528"/>
      <c r="W27" s="477"/>
      <c r="X27" s="477"/>
      <c r="Y27" s="467"/>
      <c r="Z27" s="467"/>
      <c r="AA27" s="467"/>
      <c r="AB27" s="467"/>
      <c r="AC27" s="467"/>
      <c r="AD27" s="467"/>
      <c r="AE27" s="467"/>
      <c r="AF27" s="467"/>
      <c r="AG27" s="467"/>
      <c r="AH27" s="467"/>
      <c r="AI27" s="441"/>
      <c r="AJ27" s="441"/>
      <c r="AK27" s="517"/>
      <c r="AL27" s="517"/>
      <c r="AM27" s="517"/>
      <c r="AN27" s="517"/>
      <c r="AO27" s="517"/>
      <c r="AP27" s="495"/>
      <c r="AQ27" s="495"/>
      <c r="AR27" s="495"/>
      <c r="AS27" s="525"/>
      <c r="AT27" s="523"/>
      <c r="AU27" s="523"/>
      <c r="AV27" s="523"/>
      <c r="AW27" s="523"/>
      <c r="AX27" s="523"/>
      <c r="AY27" s="523"/>
      <c r="AZ27" s="523"/>
      <c r="BA27" s="523"/>
      <c r="BB27" s="523"/>
      <c r="BC27" s="523"/>
      <c r="BD27" s="523"/>
      <c r="BE27" s="523"/>
      <c r="BF27" s="523"/>
      <c r="BG27" s="523"/>
      <c r="BH27" s="523"/>
      <c r="BI27" s="523"/>
      <c r="BJ27" s="523"/>
      <c r="BK27" s="523"/>
      <c r="BL27" s="523"/>
      <c r="BM27" s="523"/>
      <c r="BN27" s="523"/>
      <c r="BO27" s="523"/>
      <c r="BP27" s="523"/>
      <c r="BQ27" s="523"/>
      <c r="BR27" s="523"/>
      <c r="BS27" s="523"/>
      <c r="BT27" s="523"/>
      <c r="BU27" s="523"/>
      <c r="BV27" s="523"/>
      <c r="BW27" s="523"/>
      <c r="BX27" s="523"/>
      <c r="BY27" s="523"/>
      <c r="BZ27" s="523"/>
      <c r="CA27" s="523"/>
      <c r="CB27" s="523"/>
      <c r="CC27" s="523"/>
      <c r="CD27" s="523"/>
      <c r="CE27" s="523"/>
      <c r="CF27" s="523"/>
      <c r="CG27" s="523"/>
      <c r="CH27" s="523"/>
      <c r="CI27" s="523"/>
      <c r="CJ27" s="523"/>
      <c r="CK27" s="523"/>
      <c r="CL27" s="523"/>
      <c r="CM27" s="523"/>
      <c r="CN27" s="523"/>
      <c r="CO27" s="523"/>
      <c r="CP27" s="523"/>
      <c r="CQ27" s="523"/>
      <c r="CR27" s="523"/>
      <c r="CS27" s="523"/>
    </row>
    <row r="28" spans="1:97" s="516" customFormat="1">
      <c r="A28" s="386"/>
      <c r="B28" s="461"/>
      <c r="C28" s="460"/>
      <c r="D28" s="475"/>
      <c r="E28" s="475"/>
      <c r="F28" s="460"/>
      <c r="G28" s="460"/>
      <c r="H28" s="460"/>
      <c r="I28" s="460"/>
      <c r="J28" s="460"/>
      <c r="K28" s="460"/>
      <c r="L28" s="460"/>
      <c r="M28" s="460"/>
      <c r="N28" s="460"/>
      <c r="O28" s="460"/>
      <c r="P28" s="460"/>
      <c r="Q28" s="460"/>
      <c r="R28" s="460"/>
      <c r="S28" s="460"/>
      <c r="T28" s="519"/>
      <c r="U28" s="519"/>
      <c r="V28" s="519"/>
      <c r="W28" s="487"/>
      <c r="X28" s="487"/>
      <c r="Y28" s="467"/>
      <c r="Z28" s="467"/>
      <c r="AA28" s="467"/>
      <c r="AB28" s="467"/>
      <c r="AC28" s="467"/>
      <c r="AD28" s="467"/>
      <c r="AE28" s="467"/>
      <c r="AF28" s="467"/>
      <c r="AG28" s="467"/>
      <c r="AH28" s="467"/>
      <c r="AI28" s="441"/>
      <c r="AJ28" s="441"/>
      <c r="AK28" s="517"/>
      <c r="AL28" s="517"/>
      <c r="AM28" s="517"/>
      <c r="AN28" s="517"/>
      <c r="AO28" s="517"/>
      <c r="AP28" s="467"/>
      <c r="AQ28" s="467"/>
      <c r="AR28" s="467"/>
      <c r="AS28" s="526"/>
      <c r="AT28" s="523"/>
      <c r="AU28" s="523"/>
      <c r="AV28" s="523"/>
      <c r="AW28" s="523"/>
      <c r="AX28" s="523"/>
      <c r="AY28" s="523"/>
      <c r="AZ28" s="523"/>
      <c r="BA28" s="523"/>
      <c r="BB28" s="523"/>
      <c r="BC28" s="523"/>
      <c r="BD28" s="523"/>
      <c r="BE28" s="523"/>
      <c r="BF28" s="523"/>
      <c r="BG28" s="523"/>
      <c r="BH28" s="523"/>
      <c r="BI28" s="523"/>
      <c r="BJ28" s="523"/>
      <c r="BK28" s="523"/>
      <c r="BL28" s="523"/>
      <c r="BM28" s="523"/>
      <c r="BN28" s="523"/>
      <c r="BO28" s="523"/>
      <c r="BP28" s="523"/>
      <c r="BQ28" s="523"/>
      <c r="BR28" s="523"/>
      <c r="BS28" s="523"/>
      <c r="BT28" s="523"/>
      <c r="BU28" s="523"/>
      <c r="BV28" s="523"/>
      <c r="BW28" s="523"/>
      <c r="BX28" s="523"/>
      <c r="BY28" s="523"/>
      <c r="BZ28" s="523"/>
      <c r="CA28" s="523"/>
      <c r="CB28" s="523"/>
      <c r="CC28" s="523"/>
      <c r="CD28" s="523"/>
      <c r="CE28" s="523"/>
      <c r="CF28" s="523"/>
      <c r="CG28" s="523"/>
      <c r="CH28" s="523"/>
      <c r="CI28" s="523"/>
      <c r="CJ28" s="523"/>
      <c r="CK28" s="523"/>
      <c r="CL28" s="523"/>
      <c r="CM28" s="523"/>
      <c r="CN28" s="523"/>
      <c r="CO28" s="523"/>
      <c r="CP28" s="523"/>
      <c r="CQ28" s="523"/>
      <c r="CR28" s="523"/>
      <c r="CS28" s="523"/>
    </row>
    <row r="29" spans="1:97">
      <c r="A29" s="734" t="s">
        <v>44</v>
      </c>
      <c r="B29" s="735"/>
      <c r="C29" s="735"/>
      <c r="D29" s="735"/>
      <c r="E29" s="735"/>
      <c r="F29" s="735"/>
      <c r="G29" s="735"/>
      <c r="H29" s="735"/>
      <c r="I29" s="735"/>
      <c r="J29" s="735"/>
      <c r="K29" s="735"/>
      <c r="L29" s="735"/>
      <c r="M29" s="735"/>
      <c r="N29" s="735"/>
      <c r="O29" s="735"/>
      <c r="P29" s="735"/>
      <c r="Q29" s="735"/>
      <c r="R29" s="735"/>
      <c r="S29" s="735"/>
      <c r="T29" s="735"/>
      <c r="U29" s="735"/>
      <c r="V29" s="735"/>
      <c r="W29" s="735"/>
      <c r="X29" s="735"/>
      <c r="Y29" s="735"/>
      <c r="Z29" s="735"/>
      <c r="AA29" s="735"/>
      <c r="AB29" s="735"/>
      <c r="AC29" s="735"/>
      <c r="AD29" s="735"/>
      <c r="AE29" s="735"/>
      <c r="AF29" s="735"/>
      <c r="AG29" s="735"/>
      <c r="AH29" s="735"/>
      <c r="AI29" s="735"/>
      <c r="AJ29" s="735"/>
      <c r="AK29" s="735"/>
      <c r="AL29" s="735"/>
      <c r="AM29" s="735"/>
      <c r="AN29" s="735"/>
      <c r="AO29" s="735"/>
      <c r="AP29" s="735"/>
      <c r="AQ29" s="735"/>
      <c r="AR29" s="735"/>
      <c r="AS29" s="735"/>
      <c r="AT29" s="735"/>
      <c r="AU29" s="735"/>
      <c r="AV29" s="735"/>
      <c r="AW29" s="735"/>
      <c r="AX29" s="735"/>
      <c r="AY29" s="735"/>
      <c r="AZ29" s="735"/>
      <c r="BA29" s="735"/>
      <c r="BB29" s="735"/>
      <c r="BC29" s="735"/>
      <c r="BD29" s="735"/>
      <c r="BE29" s="735"/>
      <c r="BF29" s="735"/>
      <c r="BG29" s="735"/>
      <c r="BH29" s="735"/>
      <c r="BI29" s="735"/>
      <c r="BJ29" s="735"/>
      <c r="BK29" s="735"/>
      <c r="BL29" s="735"/>
      <c r="BM29" s="735"/>
      <c r="BN29" s="735"/>
      <c r="BO29" s="735"/>
      <c r="BP29" s="735"/>
      <c r="BQ29" s="735"/>
      <c r="BR29" s="735"/>
      <c r="BS29" s="735"/>
      <c r="BT29" s="735"/>
      <c r="BU29" s="735"/>
      <c r="BV29" s="735"/>
      <c r="BW29" s="735"/>
      <c r="BX29" s="735"/>
      <c r="BY29" s="735"/>
      <c r="BZ29" s="735"/>
      <c r="CA29" s="735"/>
      <c r="CB29" s="735"/>
      <c r="CC29" s="735"/>
      <c r="CD29" s="735"/>
      <c r="CE29" s="735"/>
      <c r="CF29" s="735"/>
      <c r="CG29" s="735"/>
      <c r="CH29" s="735"/>
      <c r="CI29" s="735"/>
      <c r="CJ29" s="735"/>
      <c r="CK29" s="735"/>
      <c r="CL29" s="735"/>
      <c r="CM29" s="735"/>
      <c r="CN29" s="735"/>
      <c r="CO29" s="735"/>
      <c r="CP29" s="735"/>
      <c r="CQ29" s="735"/>
      <c r="CR29" s="735"/>
      <c r="CS29" s="736"/>
    </row>
    <row r="30" spans="1:97" s="514" customFormat="1">
      <c r="A30" s="386"/>
      <c r="B30" s="481"/>
      <c r="C30" s="386"/>
      <c r="D30" s="386"/>
      <c r="E30" s="386"/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386"/>
      <c r="Q30" s="386"/>
      <c r="R30" s="386"/>
      <c r="S30" s="386"/>
      <c r="T30" s="413"/>
      <c r="U30" s="413"/>
      <c r="V30" s="413"/>
      <c r="W30" s="477"/>
      <c r="X30" s="477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441"/>
      <c r="AJ30" s="441"/>
      <c r="AK30" s="517"/>
      <c r="AL30" s="517"/>
      <c r="AM30" s="517"/>
      <c r="AN30" s="517"/>
      <c r="AO30" s="517"/>
      <c r="AP30" s="495"/>
      <c r="AQ30" s="495"/>
      <c r="AR30" s="495"/>
      <c r="AS30" s="525"/>
      <c r="AT30" s="523"/>
      <c r="AU30" s="523"/>
      <c r="AV30" s="523"/>
      <c r="AW30" s="523"/>
      <c r="AX30" s="523"/>
      <c r="AY30" s="523"/>
      <c r="AZ30" s="523"/>
      <c r="BA30" s="523"/>
      <c r="BB30" s="523"/>
      <c r="BC30" s="523"/>
      <c r="BD30" s="523"/>
      <c r="BE30" s="523"/>
      <c r="BF30" s="523"/>
      <c r="BG30" s="523"/>
      <c r="BH30" s="523"/>
      <c r="BI30" s="523"/>
      <c r="BJ30" s="523"/>
      <c r="BK30" s="523"/>
      <c r="BL30" s="523"/>
      <c r="BM30" s="523"/>
      <c r="BN30" s="523"/>
      <c r="BO30" s="523"/>
      <c r="BP30" s="523"/>
      <c r="BQ30" s="523"/>
      <c r="BR30" s="523"/>
      <c r="BS30" s="523"/>
      <c r="BT30" s="523"/>
      <c r="BU30" s="523"/>
      <c r="BV30" s="523"/>
      <c r="BW30" s="523"/>
      <c r="BX30" s="523"/>
      <c r="BY30" s="523"/>
      <c r="BZ30" s="523"/>
      <c r="CA30" s="523"/>
      <c r="CB30" s="523"/>
      <c r="CC30" s="523"/>
      <c r="CD30" s="523"/>
      <c r="CE30" s="523"/>
      <c r="CF30" s="523"/>
      <c r="CG30" s="523"/>
      <c r="CH30" s="523"/>
      <c r="CI30" s="523"/>
      <c r="CJ30" s="523"/>
      <c r="CK30" s="523"/>
      <c r="CL30" s="523"/>
      <c r="CM30" s="523"/>
      <c r="CN30" s="523"/>
      <c r="CO30" s="523"/>
      <c r="CP30" s="523"/>
      <c r="CQ30" s="523"/>
      <c r="CR30" s="523"/>
      <c r="CS30" s="523"/>
    </row>
    <row r="31" spans="1:97" s="516" customFormat="1">
      <c r="A31" s="460"/>
      <c r="B31" s="489"/>
      <c r="C31" s="460"/>
      <c r="D31" s="460"/>
      <c r="E31" s="460"/>
      <c r="F31" s="460"/>
      <c r="G31" s="460"/>
      <c r="H31" s="460"/>
      <c r="I31" s="460"/>
      <c r="J31" s="460"/>
      <c r="K31" s="460"/>
      <c r="L31" s="460"/>
      <c r="M31" s="460"/>
      <c r="N31" s="460"/>
      <c r="O31" s="460"/>
      <c r="P31" s="460"/>
      <c r="Q31" s="460"/>
      <c r="R31" s="460"/>
      <c r="S31" s="460"/>
      <c r="T31" s="519"/>
      <c r="U31" s="519"/>
      <c r="V31" s="519"/>
      <c r="W31" s="487"/>
      <c r="X31" s="487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460"/>
      <c r="AJ31" s="460"/>
      <c r="AK31" s="515"/>
      <c r="AL31" s="515"/>
      <c r="AM31" s="515"/>
      <c r="AN31" s="515"/>
      <c r="AO31" s="515"/>
      <c r="AP31" s="467"/>
      <c r="AQ31" s="467"/>
      <c r="AR31" s="467"/>
      <c r="AS31" s="526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</row>
    <row r="32" spans="1:97" s="514" customFormat="1">
      <c r="A32" s="386"/>
      <c r="B32" s="481"/>
      <c r="C32" s="386"/>
      <c r="D32" s="386"/>
      <c r="E32" s="386"/>
      <c r="F32" s="386"/>
      <c r="G32" s="386"/>
      <c r="H32" s="386"/>
      <c r="I32" s="386"/>
      <c r="J32" s="386"/>
      <c r="K32" s="386"/>
      <c r="L32" s="386"/>
      <c r="M32" s="386"/>
      <c r="N32" s="386"/>
      <c r="O32" s="386"/>
      <c r="P32" s="386"/>
      <c r="Q32" s="386"/>
      <c r="R32" s="386"/>
      <c r="S32" s="386"/>
      <c r="T32" s="413"/>
      <c r="U32" s="413"/>
      <c r="V32" s="413"/>
      <c r="W32" s="477"/>
      <c r="X32" s="477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441"/>
      <c r="AJ32" s="441"/>
      <c r="AK32" s="517"/>
      <c r="AL32" s="517"/>
      <c r="AM32" s="517"/>
      <c r="AN32" s="517"/>
      <c r="AO32" s="517"/>
      <c r="AP32" s="495"/>
      <c r="AQ32" s="495"/>
      <c r="AR32" s="495"/>
      <c r="AS32" s="525"/>
      <c r="AT32" s="523"/>
      <c r="AU32" s="523"/>
      <c r="AV32" s="523"/>
      <c r="AW32" s="523"/>
      <c r="AX32" s="523"/>
      <c r="AY32" s="523"/>
      <c r="AZ32" s="523"/>
      <c r="BA32" s="523"/>
      <c r="BB32" s="523"/>
      <c r="BC32" s="523"/>
      <c r="BD32" s="523"/>
      <c r="BE32" s="523"/>
      <c r="BF32" s="523"/>
      <c r="BG32" s="523"/>
      <c r="BH32" s="523"/>
      <c r="BI32" s="523"/>
      <c r="BJ32" s="523"/>
      <c r="BK32" s="523"/>
      <c r="BL32" s="523"/>
      <c r="BM32" s="523"/>
      <c r="BN32" s="523"/>
      <c r="BO32" s="523"/>
      <c r="BP32" s="523"/>
      <c r="BQ32" s="523"/>
      <c r="BR32" s="523"/>
      <c r="BS32" s="523"/>
      <c r="BT32" s="523"/>
      <c r="BU32" s="523"/>
      <c r="BV32" s="523"/>
      <c r="BW32" s="523"/>
      <c r="BX32" s="523"/>
      <c r="BY32" s="523"/>
      <c r="BZ32" s="523"/>
      <c r="CA32" s="523"/>
      <c r="CB32" s="523"/>
      <c r="CC32" s="523"/>
      <c r="CD32" s="523"/>
      <c r="CE32" s="523"/>
      <c r="CF32" s="523"/>
      <c r="CG32" s="523"/>
      <c r="CH32" s="523"/>
      <c r="CI32" s="523"/>
      <c r="CJ32" s="523"/>
      <c r="CK32" s="523"/>
      <c r="CL32" s="523"/>
      <c r="CM32" s="523"/>
      <c r="CN32" s="523"/>
      <c r="CO32" s="523"/>
      <c r="CP32" s="523"/>
      <c r="CQ32" s="523"/>
      <c r="CR32" s="523"/>
      <c r="CS32" s="523"/>
    </row>
    <row r="33" spans="1:97" s="514" customFormat="1">
      <c r="A33" s="386"/>
      <c r="B33" s="481"/>
      <c r="C33" s="386"/>
      <c r="D33" s="386"/>
      <c r="E33" s="386"/>
      <c r="F33" s="386"/>
      <c r="G33" s="386"/>
      <c r="H33" s="386"/>
      <c r="I33" s="386"/>
      <c r="J33" s="386"/>
      <c r="K33" s="386"/>
      <c r="L33" s="386"/>
      <c r="M33" s="386"/>
      <c r="N33" s="386"/>
      <c r="O33" s="386"/>
      <c r="P33" s="386"/>
      <c r="Q33" s="386"/>
      <c r="R33" s="386"/>
      <c r="S33" s="386"/>
      <c r="T33" s="413"/>
      <c r="U33" s="413"/>
      <c r="V33" s="413"/>
      <c r="W33" s="477"/>
      <c r="X33" s="477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441"/>
      <c r="AJ33" s="441"/>
      <c r="AK33" s="517"/>
      <c r="AL33" s="517"/>
      <c r="AM33" s="517"/>
      <c r="AN33" s="517"/>
      <c r="AO33" s="517"/>
      <c r="AP33" s="495"/>
      <c r="AQ33" s="495"/>
      <c r="AR33" s="495"/>
      <c r="AS33" s="525"/>
      <c r="AT33" s="523"/>
      <c r="AU33" s="523"/>
      <c r="AV33" s="523"/>
      <c r="AW33" s="523"/>
      <c r="AX33" s="523"/>
      <c r="AY33" s="523"/>
      <c r="AZ33" s="523"/>
      <c r="BA33" s="523"/>
      <c r="BB33" s="523"/>
      <c r="BC33" s="523"/>
      <c r="BD33" s="523"/>
      <c r="BE33" s="523"/>
      <c r="BF33" s="523"/>
      <c r="BG33" s="523"/>
      <c r="BH33" s="523"/>
      <c r="BI33" s="523"/>
      <c r="BJ33" s="523"/>
      <c r="BK33" s="523"/>
      <c r="BL33" s="523"/>
      <c r="BM33" s="523"/>
      <c r="BN33" s="523"/>
      <c r="BO33" s="523"/>
      <c r="BP33" s="523"/>
      <c r="BQ33" s="523"/>
      <c r="BR33" s="523"/>
      <c r="BS33" s="523"/>
      <c r="BT33" s="523"/>
      <c r="BU33" s="523"/>
      <c r="BV33" s="523"/>
      <c r="BW33" s="523"/>
      <c r="BX33" s="523"/>
      <c r="BY33" s="523"/>
      <c r="BZ33" s="523"/>
      <c r="CA33" s="523"/>
      <c r="CB33" s="523"/>
      <c r="CC33" s="523"/>
      <c r="CD33" s="523"/>
      <c r="CE33" s="523"/>
      <c r="CF33" s="523"/>
      <c r="CG33" s="523"/>
      <c r="CH33" s="523"/>
      <c r="CI33" s="523"/>
      <c r="CJ33" s="523"/>
      <c r="CK33" s="523"/>
      <c r="CL33" s="523"/>
      <c r="CM33" s="523"/>
      <c r="CN33" s="523"/>
      <c r="CO33" s="523"/>
      <c r="CP33" s="523"/>
      <c r="CQ33" s="523"/>
      <c r="CR33" s="523"/>
      <c r="CS33" s="523"/>
    </row>
  </sheetData>
  <mergeCells count="39">
    <mergeCell ref="F1:G1"/>
    <mergeCell ref="H1:H3"/>
    <mergeCell ref="I1:M1"/>
    <mergeCell ref="N1:S1"/>
    <mergeCell ref="A1:A3"/>
    <mergeCell ref="B1:B3"/>
    <mergeCell ref="C1:C3"/>
    <mergeCell ref="D1:D3"/>
    <mergeCell ref="E1:E3"/>
    <mergeCell ref="AK1:AK3"/>
    <mergeCell ref="AL1:AL3"/>
    <mergeCell ref="AM1:AM3"/>
    <mergeCell ref="V1:V3"/>
    <mergeCell ref="T1:T3"/>
    <mergeCell ref="U1:U3"/>
    <mergeCell ref="Y1:AH1"/>
    <mergeCell ref="AN1:AN3"/>
    <mergeCell ref="AO1:AO3"/>
    <mergeCell ref="AP1:AS1"/>
    <mergeCell ref="AT1:CS1"/>
    <mergeCell ref="F2:F3"/>
    <mergeCell ref="G2:G3"/>
    <mergeCell ref="I2:I3"/>
    <mergeCell ref="J2:K2"/>
    <mergeCell ref="L2:M2"/>
    <mergeCell ref="S2:S3"/>
    <mergeCell ref="W2:W3"/>
    <mergeCell ref="X2:X3"/>
    <mergeCell ref="AP2:AQ2"/>
    <mergeCell ref="AR2:AS2"/>
    <mergeCell ref="W1:X1"/>
    <mergeCell ref="AI1:AJ1"/>
    <mergeCell ref="A20:CS20"/>
    <mergeCell ref="A29:CS29"/>
    <mergeCell ref="A4:CS4"/>
    <mergeCell ref="A7:CS7"/>
    <mergeCell ref="A10:CS10"/>
    <mergeCell ref="A13:CS13"/>
    <mergeCell ref="A16:CS16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5999-000D-437F-B7CA-F4D3A8CE447F}">
  <dimension ref="A1:IN36"/>
  <sheetViews>
    <sheetView zoomScale="80" zoomScaleNormal="80" workbookViewId="0">
      <selection activeCell="K17" sqref="K17"/>
    </sheetView>
  </sheetViews>
  <sheetFormatPr baseColWidth="10" defaultColWidth="8.83203125" defaultRowHeight="15"/>
  <cols>
    <col min="1" max="1" width="10.1640625" style="1" customWidth="1"/>
    <col min="2" max="2" width="41.83203125" style="5" customWidth="1"/>
    <col min="3" max="8" width="14.6640625" style="1" customWidth="1"/>
    <col min="9" max="12" width="20.5" style="1" customWidth="1"/>
    <col min="13" max="13" width="14.6640625" style="1" customWidth="1"/>
    <col min="14" max="14" width="17.1640625" style="1" customWidth="1"/>
    <col min="15" max="19" width="8.5" style="1" customWidth="1"/>
    <col min="20" max="20" width="22.83203125" style="1" customWidth="1"/>
    <col min="21" max="21" width="10" style="1" customWidth="1"/>
    <col min="22" max="22" width="12" style="1" customWidth="1"/>
    <col min="23" max="23" width="8.6640625" style="1"/>
    <col min="24" max="24" width="19.1640625" style="1" customWidth="1"/>
    <col min="25" max="25" width="29" style="1" customWidth="1"/>
    <col min="26" max="26" width="8.6640625" style="1"/>
    <col min="27" max="27" width="17.5" style="1" customWidth="1"/>
    <col min="28" max="37" width="8.6640625" style="18"/>
    <col min="38" max="47" width="8.6640625" style="21"/>
    <col min="48" max="57" width="8.6640625" style="24"/>
    <col min="58" max="58" width="10.83203125" style="28" customWidth="1"/>
    <col min="59" max="59" width="12" style="28" customWidth="1"/>
    <col min="60" max="63" width="8.6640625" style="28"/>
    <col min="64" max="65" width="12.83203125" style="28" customWidth="1"/>
    <col min="66" max="66" width="14.5" style="28" customWidth="1"/>
    <col min="67" max="67" width="11.5" style="28" customWidth="1"/>
    <col min="68" max="68" width="13" style="28" customWidth="1"/>
    <col min="69" max="69" width="11.83203125" style="28" customWidth="1"/>
    <col min="70" max="70" width="15.5" style="28" customWidth="1"/>
    <col min="71" max="71" width="8.6640625" style="28"/>
    <col min="72" max="72" width="12.33203125" style="29" customWidth="1"/>
    <col min="73" max="74" width="13.5" style="29" customWidth="1"/>
    <col min="75" max="75" width="10.5" style="29" customWidth="1"/>
    <col min="76" max="80" width="16.5" customWidth="1"/>
    <col min="81" max="81" width="20.5" customWidth="1"/>
    <col min="82" max="82" width="14.5" customWidth="1"/>
    <col min="83" max="83" width="13.83203125" customWidth="1"/>
    <col min="84" max="84" width="24.33203125" customWidth="1"/>
    <col min="85" max="92" width="10.5" style="1" customWidth="1"/>
    <col min="93" max="144" width="8.6640625" style="35"/>
    <col min="145" max="196" width="8.6640625" style="38"/>
    <col min="197" max="248" width="8.6640625" style="33"/>
  </cols>
  <sheetData>
    <row r="1" spans="1:248" s="8" customFormat="1">
      <c r="A1" s="754" t="s">
        <v>0</v>
      </c>
      <c r="B1" s="754" t="s">
        <v>1</v>
      </c>
      <c r="C1" s="754" t="s">
        <v>2</v>
      </c>
      <c r="D1" s="10" t="s">
        <v>144</v>
      </c>
      <c r="E1" s="10" t="s">
        <v>147</v>
      </c>
      <c r="F1" s="10" t="s">
        <v>148</v>
      </c>
      <c r="G1" s="10" t="s">
        <v>149</v>
      </c>
      <c r="H1" s="10" t="s">
        <v>150</v>
      </c>
      <c r="I1" s="820" t="s">
        <v>64</v>
      </c>
      <c r="J1" s="820"/>
      <c r="K1" s="820" t="s">
        <v>65</v>
      </c>
      <c r="L1" s="820"/>
      <c r="M1" s="823" t="s">
        <v>61</v>
      </c>
      <c r="N1" s="823" t="s">
        <v>60</v>
      </c>
      <c r="O1" s="826" t="s">
        <v>28</v>
      </c>
      <c r="P1" s="828"/>
      <c r="Q1" s="828"/>
      <c r="R1" s="828"/>
      <c r="S1" s="827"/>
      <c r="T1" s="826" t="s">
        <v>8</v>
      </c>
      <c r="U1" s="828"/>
      <c r="V1" s="828"/>
      <c r="W1" s="828"/>
      <c r="X1" s="827"/>
      <c r="Y1" s="826" t="s">
        <v>13</v>
      </c>
      <c r="Z1" s="828"/>
      <c r="AA1" s="827"/>
      <c r="AB1" s="769" t="s">
        <v>66</v>
      </c>
      <c r="AC1" s="773"/>
      <c r="AD1" s="773"/>
      <c r="AE1" s="773"/>
      <c r="AF1" s="770"/>
      <c r="AG1" s="769" t="s">
        <v>67</v>
      </c>
      <c r="AH1" s="773"/>
      <c r="AI1" s="773"/>
      <c r="AJ1" s="773"/>
      <c r="AK1" s="770"/>
      <c r="AL1" s="777" t="s">
        <v>78</v>
      </c>
      <c r="AM1" s="778"/>
      <c r="AN1" s="778"/>
      <c r="AO1" s="778"/>
      <c r="AP1" s="779"/>
      <c r="AQ1" s="777" t="s">
        <v>79</v>
      </c>
      <c r="AR1" s="778"/>
      <c r="AS1" s="778"/>
      <c r="AT1" s="778"/>
      <c r="AU1" s="779"/>
      <c r="AV1" s="794" t="s">
        <v>80</v>
      </c>
      <c r="AW1" s="795"/>
      <c r="AX1" s="795"/>
      <c r="AY1" s="795"/>
      <c r="AZ1" s="796"/>
      <c r="BA1" s="794" t="s">
        <v>81</v>
      </c>
      <c r="BB1" s="795"/>
      <c r="BC1" s="795"/>
      <c r="BD1" s="795"/>
      <c r="BE1" s="796"/>
      <c r="BF1" s="731" t="s">
        <v>151</v>
      </c>
      <c r="BG1" s="732"/>
      <c r="BH1" s="732"/>
      <c r="BI1" s="732"/>
      <c r="BJ1" s="732"/>
      <c r="BK1" s="732"/>
      <c r="BL1" s="732"/>
      <c r="BM1" s="732"/>
      <c r="BN1" s="732"/>
      <c r="BO1" s="732"/>
      <c r="BP1" s="732"/>
      <c r="BQ1" s="733"/>
      <c r="BR1" s="732" t="s">
        <v>83</v>
      </c>
      <c r="BS1" s="732"/>
      <c r="BT1" s="732"/>
      <c r="BU1" s="732"/>
      <c r="BV1" s="732"/>
      <c r="BW1" s="733"/>
      <c r="BX1" s="823" t="s">
        <v>47</v>
      </c>
      <c r="BY1" s="823" t="s">
        <v>51</v>
      </c>
      <c r="BZ1" s="821" t="s">
        <v>70</v>
      </c>
      <c r="CA1" s="822"/>
      <c r="CB1" s="823" t="s">
        <v>74</v>
      </c>
      <c r="CC1" s="823" t="s">
        <v>68</v>
      </c>
      <c r="CD1" s="823" t="s">
        <v>48</v>
      </c>
      <c r="CE1" s="823" t="s">
        <v>36</v>
      </c>
      <c r="CF1" s="823" t="s">
        <v>37</v>
      </c>
      <c r="CG1" s="820" t="s">
        <v>53</v>
      </c>
      <c r="CH1" s="820"/>
      <c r="CI1" s="820"/>
      <c r="CJ1" s="820"/>
      <c r="CK1" s="820" t="s">
        <v>59</v>
      </c>
      <c r="CL1" s="820"/>
      <c r="CM1" s="820"/>
      <c r="CN1" s="820"/>
      <c r="CO1" s="802" t="s">
        <v>90</v>
      </c>
      <c r="CP1" s="802"/>
      <c r="CQ1" s="802"/>
      <c r="CR1" s="802"/>
      <c r="CS1" s="802"/>
      <c r="CT1" s="802"/>
      <c r="CU1" s="802"/>
      <c r="CV1" s="802"/>
      <c r="CW1" s="802"/>
      <c r="CX1" s="802"/>
      <c r="CY1" s="802"/>
      <c r="CZ1" s="802"/>
      <c r="DA1" s="802"/>
      <c r="DB1" s="802"/>
      <c r="DC1" s="802"/>
      <c r="DD1" s="802"/>
      <c r="DE1" s="802"/>
      <c r="DF1" s="802"/>
      <c r="DG1" s="802"/>
      <c r="DH1" s="802"/>
      <c r="DI1" s="802"/>
      <c r="DJ1" s="802"/>
      <c r="DK1" s="802"/>
      <c r="DL1" s="802"/>
      <c r="DM1" s="802"/>
      <c r="DN1" s="802"/>
      <c r="DO1" s="802"/>
      <c r="DP1" s="802"/>
      <c r="DQ1" s="802"/>
      <c r="DR1" s="802"/>
      <c r="DS1" s="802"/>
      <c r="DT1" s="802"/>
      <c r="DU1" s="802"/>
      <c r="DV1" s="802"/>
      <c r="DW1" s="802"/>
      <c r="DX1" s="802"/>
      <c r="DY1" s="802"/>
      <c r="DZ1" s="802"/>
      <c r="EA1" s="802"/>
      <c r="EB1" s="802"/>
      <c r="EC1" s="802"/>
      <c r="ED1" s="802"/>
      <c r="EE1" s="802"/>
      <c r="EF1" s="802"/>
      <c r="EG1" s="802"/>
      <c r="EH1" s="802"/>
      <c r="EI1" s="802"/>
      <c r="EJ1" s="802"/>
      <c r="EK1" s="802"/>
      <c r="EL1" s="802"/>
      <c r="EM1" s="802"/>
      <c r="EN1" s="802"/>
      <c r="EO1" s="817" t="s">
        <v>155</v>
      </c>
      <c r="EP1" s="817"/>
      <c r="EQ1" s="817"/>
      <c r="ER1" s="817"/>
      <c r="ES1" s="817"/>
      <c r="ET1" s="817"/>
      <c r="EU1" s="817"/>
      <c r="EV1" s="817"/>
      <c r="EW1" s="817"/>
      <c r="EX1" s="817"/>
      <c r="EY1" s="817"/>
      <c r="EZ1" s="817"/>
      <c r="FA1" s="817"/>
      <c r="FB1" s="817"/>
      <c r="FC1" s="817"/>
      <c r="FD1" s="817"/>
      <c r="FE1" s="817"/>
      <c r="FF1" s="817"/>
      <c r="FG1" s="817"/>
      <c r="FH1" s="817"/>
      <c r="FI1" s="817"/>
      <c r="FJ1" s="817"/>
      <c r="FK1" s="817"/>
      <c r="FL1" s="817"/>
      <c r="FM1" s="817"/>
      <c r="FN1" s="817"/>
      <c r="FO1" s="817"/>
      <c r="FP1" s="817"/>
      <c r="FQ1" s="817"/>
      <c r="FR1" s="817"/>
      <c r="FS1" s="817"/>
      <c r="FT1" s="817"/>
      <c r="FU1" s="817"/>
      <c r="FV1" s="817"/>
      <c r="FW1" s="817"/>
      <c r="FX1" s="817"/>
      <c r="FY1" s="817"/>
      <c r="FZ1" s="817"/>
      <c r="GA1" s="817"/>
      <c r="GB1" s="817"/>
      <c r="GC1" s="817"/>
      <c r="GD1" s="817"/>
      <c r="GE1" s="817"/>
      <c r="GF1" s="817"/>
      <c r="GG1" s="817"/>
      <c r="GH1" s="817"/>
      <c r="GI1" s="817"/>
      <c r="GJ1" s="817"/>
      <c r="GK1" s="817"/>
      <c r="GL1" s="817"/>
      <c r="GM1" s="817"/>
      <c r="GN1" s="817"/>
      <c r="GO1" s="765" t="s">
        <v>153</v>
      </c>
      <c r="GP1" s="765"/>
      <c r="GQ1" s="765"/>
      <c r="GR1" s="765"/>
      <c r="GS1" s="765"/>
      <c r="GT1" s="765"/>
      <c r="GU1" s="765"/>
      <c r="GV1" s="765"/>
      <c r="GW1" s="765"/>
      <c r="GX1" s="765"/>
      <c r="GY1" s="765"/>
      <c r="GZ1" s="765"/>
      <c r="HA1" s="765"/>
      <c r="HB1" s="765"/>
      <c r="HC1" s="765"/>
      <c r="HD1" s="765"/>
      <c r="HE1" s="765"/>
      <c r="HF1" s="765"/>
      <c r="HG1" s="765"/>
      <c r="HH1" s="765"/>
      <c r="HI1" s="765"/>
      <c r="HJ1" s="765"/>
      <c r="HK1" s="765"/>
      <c r="HL1" s="765"/>
      <c r="HM1" s="765"/>
      <c r="HN1" s="765"/>
      <c r="HO1" s="765"/>
      <c r="HP1" s="765"/>
      <c r="HQ1" s="765"/>
      <c r="HR1" s="765"/>
      <c r="HS1" s="765"/>
      <c r="HT1" s="765"/>
      <c r="HU1" s="765"/>
      <c r="HV1" s="765"/>
      <c r="HW1" s="765"/>
      <c r="HX1" s="765"/>
      <c r="HY1" s="765"/>
      <c r="HZ1" s="765"/>
      <c r="IA1" s="765"/>
      <c r="IB1" s="765"/>
      <c r="IC1" s="765"/>
      <c r="ID1" s="765"/>
      <c r="IE1" s="765"/>
      <c r="IF1" s="765"/>
      <c r="IG1" s="765"/>
      <c r="IH1" s="765"/>
      <c r="II1" s="765"/>
      <c r="IJ1" s="765"/>
      <c r="IK1" s="765"/>
      <c r="IL1" s="765"/>
      <c r="IM1" s="765"/>
      <c r="IN1" s="765"/>
    </row>
    <row r="2" spans="1:248" s="8" customFormat="1" ht="16">
      <c r="A2" s="755"/>
      <c r="B2" s="755"/>
      <c r="C2" s="755"/>
      <c r="D2" s="15" t="s">
        <v>145</v>
      </c>
      <c r="E2" s="15" t="s">
        <v>145</v>
      </c>
      <c r="F2" s="15" t="s">
        <v>145</v>
      </c>
      <c r="G2" s="15" t="s">
        <v>145</v>
      </c>
      <c r="H2" s="15" t="s">
        <v>145</v>
      </c>
      <c r="I2" s="820" t="s">
        <v>62</v>
      </c>
      <c r="J2" s="820" t="s">
        <v>63</v>
      </c>
      <c r="K2" s="820" t="s">
        <v>62</v>
      </c>
      <c r="L2" s="820" t="s">
        <v>63</v>
      </c>
      <c r="M2" s="824"/>
      <c r="N2" s="824"/>
      <c r="O2" s="754" t="s">
        <v>3</v>
      </c>
      <c r="P2" s="826" t="s">
        <v>4</v>
      </c>
      <c r="Q2" s="827"/>
      <c r="R2" s="826" t="s">
        <v>5</v>
      </c>
      <c r="S2" s="827"/>
      <c r="T2" s="9">
        <v>1</v>
      </c>
      <c r="U2" s="10">
        <v>2</v>
      </c>
      <c r="V2" s="10">
        <v>3</v>
      </c>
      <c r="W2" s="10">
        <v>4</v>
      </c>
      <c r="X2" s="10">
        <v>5</v>
      </c>
      <c r="Y2" s="754" t="s">
        <v>10</v>
      </c>
      <c r="Z2" s="754" t="s">
        <v>11</v>
      </c>
      <c r="AA2" s="754" t="s">
        <v>12</v>
      </c>
      <c r="AB2" s="16" t="s">
        <v>14</v>
      </c>
      <c r="AC2" s="16" t="s">
        <v>15</v>
      </c>
      <c r="AD2" s="16" t="s">
        <v>75</v>
      </c>
      <c r="AE2" s="16" t="s">
        <v>82</v>
      </c>
      <c r="AF2" s="16" t="s">
        <v>17</v>
      </c>
      <c r="AG2" s="16" t="s">
        <v>14</v>
      </c>
      <c r="AH2" s="16" t="s">
        <v>15</v>
      </c>
      <c r="AI2" s="16" t="s">
        <v>75</v>
      </c>
      <c r="AJ2" s="16" t="s">
        <v>82</v>
      </c>
      <c r="AK2" s="16" t="s">
        <v>17</v>
      </c>
      <c r="AL2" s="19" t="s">
        <v>14</v>
      </c>
      <c r="AM2" s="19" t="s">
        <v>75</v>
      </c>
      <c r="AN2" s="19" t="s">
        <v>17</v>
      </c>
      <c r="AO2" s="19" t="s">
        <v>77</v>
      </c>
      <c r="AP2" s="19" t="s">
        <v>76</v>
      </c>
      <c r="AQ2" s="19" t="s">
        <v>14</v>
      </c>
      <c r="AR2" s="19" t="s">
        <v>75</v>
      </c>
      <c r="AS2" s="19" t="s">
        <v>17</v>
      </c>
      <c r="AT2" s="19" t="s">
        <v>77</v>
      </c>
      <c r="AU2" s="19" t="s">
        <v>76</v>
      </c>
      <c r="AV2" s="22" t="s">
        <v>14</v>
      </c>
      <c r="AW2" s="22" t="s">
        <v>75</v>
      </c>
      <c r="AX2" s="22" t="s">
        <v>17</v>
      </c>
      <c r="AY2" s="22" t="s">
        <v>77</v>
      </c>
      <c r="AZ2" s="22" t="s">
        <v>76</v>
      </c>
      <c r="BA2" s="22" t="s">
        <v>14</v>
      </c>
      <c r="BB2" s="22" t="s">
        <v>75</v>
      </c>
      <c r="BC2" s="22" t="s">
        <v>17</v>
      </c>
      <c r="BD2" s="22" t="s">
        <v>77</v>
      </c>
      <c r="BE2" s="22" t="s">
        <v>76</v>
      </c>
      <c r="BF2" s="731" t="s">
        <v>27</v>
      </c>
      <c r="BG2" s="732"/>
      <c r="BH2" s="732"/>
      <c r="BI2" s="732"/>
      <c r="BJ2" s="732"/>
      <c r="BK2" s="732"/>
      <c r="BL2" s="732" t="s">
        <v>49</v>
      </c>
      <c r="BM2" s="732"/>
      <c r="BN2" s="733"/>
      <c r="BO2" s="731" t="s">
        <v>30</v>
      </c>
      <c r="BP2" s="733"/>
      <c r="BQ2" s="25" t="s">
        <v>33</v>
      </c>
      <c r="BR2" s="787" t="s">
        <v>84</v>
      </c>
      <c r="BS2" s="787" t="s">
        <v>85</v>
      </c>
      <c r="BT2" s="731" t="s">
        <v>30</v>
      </c>
      <c r="BU2" s="733"/>
      <c r="BV2" s="731" t="s">
        <v>33</v>
      </c>
      <c r="BW2" s="733"/>
      <c r="BX2" s="824"/>
      <c r="BY2" s="824"/>
      <c r="BZ2" s="13" t="s">
        <v>71</v>
      </c>
      <c r="CA2" s="13" t="s">
        <v>72</v>
      </c>
      <c r="CB2" s="824"/>
      <c r="CC2" s="824"/>
      <c r="CD2" s="824"/>
      <c r="CE2" s="824"/>
      <c r="CF2" s="824"/>
      <c r="CG2" s="820" t="s">
        <v>54</v>
      </c>
      <c r="CH2" s="820"/>
      <c r="CI2" s="820" t="s">
        <v>57</v>
      </c>
      <c r="CJ2" s="820"/>
      <c r="CK2" s="820" t="s">
        <v>54</v>
      </c>
      <c r="CL2" s="820"/>
      <c r="CM2" s="820" t="s">
        <v>57</v>
      </c>
      <c r="CN2" s="820"/>
      <c r="CO2" s="19" t="s">
        <v>91</v>
      </c>
      <c r="CP2" s="19" t="s">
        <v>92</v>
      </c>
      <c r="CQ2" s="19" t="s">
        <v>93</v>
      </c>
      <c r="CR2" s="19" t="s">
        <v>94</v>
      </c>
      <c r="CS2" s="19" t="s">
        <v>95</v>
      </c>
      <c r="CT2" s="19" t="s">
        <v>96</v>
      </c>
      <c r="CU2" s="19" t="s">
        <v>97</v>
      </c>
      <c r="CV2" s="19" t="s">
        <v>98</v>
      </c>
      <c r="CW2" s="19" t="s">
        <v>99</v>
      </c>
      <c r="CX2" s="19" t="s">
        <v>100</v>
      </c>
      <c r="CY2" s="19" t="s">
        <v>101</v>
      </c>
      <c r="CZ2" s="19" t="s">
        <v>102</v>
      </c>
      <c r="DA2" s="19" t="s">
        <v>103</v>
      </c>
      <c r="DB2" s="19" t="s">
        <v>104</v>
      </c>
      <c r="DC2" s="19" t="s">
        <v>105</v>
      </c>
      <c r="DD2" s="19" t="s">
        <v>106</v>
      </c>
      <c r="DE2" s="19" t="s">
        <v>107</v>
      </c>
      <c r="DF2" s="19" t="s">
        <v>108</v>
      </c>
      <c r="DG2" s="19" t="s">
        <v>109</v>
      </c>
      <c r="DH2" s="19" t="s">
        <v>110</v>
      </c>
      <c r="DI2" s="19" t="s">
        <v>111</v>
      </c>
      <c r="DJ2" s="19" t="s">
        <v>112</v>
      </c>
      <c r="DK2" s="19" t="s">
        <v>113</v>
      </c>
      <c r="DL2" s="19" t="s">
        <v>114</v>
      </c>
      <c r="DM2" s="19" t="s">
        <v>115</v>
      </c>
      <c r="DN2" s="19" t="s">
        <v>116</v>
      </c>
      <c r="DO2" s="19" t="s">
        <v>117</v>
      </c>
      <c r="DP2" s="19" t="s">
        <v>118</v>
      </c>
      <c r="DQ2" s="19" t="s">
        <v>119</v>
      </c>
      <c r="DR2" s="19" t="s">
        <v>120</v>
      </c>
      <c r="DS2" s="19" t="s">
        <v>121</v>
      </c>
      <c r="DT2" s="19" t="s">
        <v>122</v>
      </c>
      <c r="DU2" s="19" t="s">
        <v>123</v>
      </c>
      <c r="DV2" s="19" t="s">
        <v>124</v>
      </c>
      <c r="DW2" s="19" t="s">
        <v>125</v>
      </c>
      <c r="DX2" s="19" t="s">
        <v>126</v>
      </c>
      <c r="DY2" s="19" t="s">
        <v>127</v>
      </c>
      <c r="DZ2" s="19" t="s">
        <v>128</v>
      </c>
      <c r="EA2" s="19" t="s">
        <v>129</v>
      </c>
      <c r="EB2" s="19" t="s">
        <v>130</v>
      </c>
      <c r="EC2" s="19" t="s">
        <v>131</v>
      </c>
      <c r="ED2" s="19" t="s">
        <v>132</v>
      </c>
      <c r="EE2" s="19" t="s">
        <v>133</v>
      </c>
      <c r="EF2" s="19" t="s">
        <v>134</v>
      </c>
      <c r="EG2" s="19" t="s">
        <v>135</v>
      </c>
      <c r="EH2" s="19" t="s">
        <v>136</v>
      </c>
      <c r="EI2" s="19" t="s">
        <v>137</v>
      </c>
      <c r="EJ2" s="19" t="s">
        <v>138</v>
      </c>
      <c r="EK2" s="19" t="s">
        <v>139</v>
      </c>
      <c r="EL2" s="19" t="s">
        <v>140</v>
      </c>
      <c r="EM2" s="19" t="s">
        <v>141</v>
      </c>
      <c r="EN2" s="19" t="s">
        <v>142</v>
      </c>
      <c r="EO2" s="36" t="s">
        <v>91</v>
      </c>
      <c r="EP2" s="36" t="s">
        <v>92</v>
      </c>
      <c r="EQ2" s="36" t="s">
        <v>93</v>
      </c>
      <c r="ER2" s="36" t="s">
        <v>94</v>
      </c>
      <c r="ES2" s="36" t="s">
        <v>95</v>
      </c>
      <c r="ET2" s="36" t="s">
        <v>96</v>
      </c>
      <c r="EU2" s="36" t="s">
        <v>97</v>
      </c>
      <c r="EV2" s="36" t="s">
        <v>98</v>
      </c>
      <c r="EW2" s="36" t="s">
        <v>99</v>
      </c>
      <c r="EX2" s="36" t="s">
        <v>100</v>
      </c>
      <c r="EY2" s="36" t="s">
        <v>101</v>
      </c>
      <c r="EZ2" s="36" t="s">
        <v>102</v>
      </c>
      <c r="FA2" s="36" t="s">
        <v>103</v>
      </c>
      <c r="FB2" s="36" t="s">
        <v>104</v>
      </c>
      <c r="FC2" s="36" t="s">
        <v>105</v>
      </c>
      <c r="FD2" s="36" t="s">
        <v>106</v>
      </c>
      <c r="FE2" s="36" t="s">
        <v>107</v>
      </c>
      <c r="FF2" s="36" t="s">
        <v>108</v>
      </c>
      <c r="FG2" s="36" t="s">
        <v>109</v>
      </c>
      <c r="FH2" s="36" t="s">
        <v>110</v>
      </c>
      <c r="FI2" s="36" t="s">
        <v>111</v>
      </c>
      <c r="FJ2" s="36" t="s">
        <v>112</v>
      </c>
      <c r="FK2" s="36" t="s">
        <v>113</v>
      </c>
      <c r="FL2" s="36" t="s">
        <v>114</v>
      </c>
      <c r="FM2" s="36" t="s">
        <v>115</v>
      </c>
      <c r="FN2" s="36" t="s">
        <v>116</v>
      </c>
      <c r="FO2" s="36" t="s">
        <v>117</v>
      </c>
      <c r="FP2" s="36" t="s">
        <v>118</v>
      </c>
      <c r="FQ2" s="36" t="s">
        <v>119</v>
      </c>
      <c r="FR2" s="36" t="s">
        <v>120</v>
      </c>
      <c r="FS2" s="36" t="s">
        <v>121</v>
      </c>
      <c r="FT2" s="36" t="s">
        <v>122</v>
      </c>
      <c r="FU2" s="36" t="s">
        <v>123</v>
      </c>
      <c r="FV2" s="36" t="s">
        <v>124</v>
      </c>
      <c r="FW2" s="36" t="s">
        <v>125</v>
      </c>
      <c r="FX2" s="36" t="s">
        <v>126</v>
      </c>
      <c r="FY2" s="36" t="s">
        <v>127</v>
      </c>
      <c r="FZ2" s="36" t="s">
        <v>128</v>
      </c>
      <c r="GA2" s="36" t="s">
        <v>129</v>
      </c>
      <c r="GB2" s="36" t="s">
        <v>130</v>
      </c>
      <c r="GC2" s="36" t="s">
        <v>131</v>
      </c>
      <c r="GD2" s="36" t="s">
        <v>132</v>
      </c>
      <c r="GE2" s="36" t="s">
        <v>133</v>
      </c>
      <c r="GF2" s="36" t="s">
        <v>134</v>
      </c>
      <c r="GG2" s="36" t="s">
        <v>135</v>
      </c>
      <c r="GH2" s="36" t="s">
        <v>136</v>
      </c>
      <c r="GI2" s="36" t="s">
        <v>137</v>
      </c>
      <c r="GJ2" s="36" t="s">
        <v>138</v>
      </c>
      <c r="GK2" s="36" t="s">
        <v>139</v>
      </c>
      <c r="GL2" s="36" t="s">
        <v>140</v>
      </c>
      <c r="GM2" s="36" t="s">
        <v>141</v>
      </c>
      <c r="GN2" s="36" t="s">
        <v>142</v>
      </c>
      <c r="GO2" s="16" t="s">
        <v>91</v>
      </c>
      <c r="GP2" s="16" t="s">
        <v>92</v>
      </c>
      <c r="GQ2" s="16" t="s">
        <v>93</v>
      </c>
      <c r="GR2" s="16" t="s">
        <v>94</v>
      </c>
      <c r="GS2" s="16" t="s">
        <v>95</v>
      </c>
      <c r="GT2" s="16" t="s">
        <v>96</v>
      </c>
      <c r="GU2" s="16" t="s">
        <v>97</v>
      </c>
      <c r="GV2" s="16" t="s">
        <v>98</v>
      </c>
      <c r="GW2" s="16" t="s">
        <v>99</v>
      </c>
      <c r="GX2" s="16" t="s">
        <v>100</v>
      </c>
      <c r="GY2" s="16" t="s">
        <v>101</v>
      </c>
      <c r="GZ2" s="16" t="s">
        <v>102</v>
      </c>
      <c r="HA2" s="16" t="s">
        <v>103</v>
      </c>
      <c r="HB2" s="16" t="s">
        <v>104</v>
      </c>
      <c r="HC2" s="16" t="s">
        <v>105</v>
      </c>
      <c r="HD2" s="16" t="s">
        <v>106</v>
      </c>
      <c r="HE2" s="16" t="s">
        <v>107</v>
      </c>
      <c r="HF2" s="16" t="s">
        <v>108</v>
      </c>
      <c r="HG2" s="16" t="s">
        <v>109</v>
      </c>
      <c r="HH2" s="16" t="s">
        <v>110</v>
      </c>
      <c r="HI2" s="16" t="s">
        <v>111</v>
      </c>
      <c r="HJ2" s="16" t="s">
        <v>112</v>
      </c>
      <c r="HK2" s="16" t="s">
        <v>113</v>
      </c>
      <c r="HL2" s="16" t="s">
        <v>114</v>
      </c>
      <c r="HM2" s="16" t="s">
        <v>115</v>
      </c>
      <c r="HN2" s="16" t="s">
        <v>116</v>
      </c>
      <c r="HO2" s="16" t="s">
        <v>117</v>
      </c>
      <c r="HP2" s="16" t="s">
        <v>118</v>
      </c>
      <c r="HQ2" s="16" t="s">
        <v>119</v>
      </c>
      <c r="HR2" s="16" t="s">
        <v>120</v>
      </c>
      <c r="HS2" s="16" t="s">
        <v>121</v>
      </c>
      <c r="HT2" s="16" t="s">
        <v>122</v>
      </c>
      <c r="HU2" s="16" t="s">
        <v>123</v>
      </c>
      <c r="HV2" s="16" t="s">
        <v>124</v>
      </c>
      <c r="HW2" s="16" t="s">
        <v>125</v>
      </c>
      <c r="HX2" s="16" t="s">
        <v>126</v>
      </c>
      <c r="HY2" s="16" t="s">
        <v>127</v>
      </c>
      <c r="HZ2" s="16" t="s">
        <v>128</v>
      </c>
      <c r="IA2" s="16" t="s">
        <v>129</v>
      </c>
      <c r="IB2" s="16" t="s">
        <v>130</v>
      </c>
      <c r="IC2" s="16" t="s">
        <v>131</v>
      </c>
      <c r="ID2" s="16" t="s">
        <v>132</v>
      </c>
      <c r="IE2" s="16" t="s">
        <v>133</v>
      </c>
      <c r="IF2" s="16" t="s">
        <v>134</v>
      </c>
      <c r="IG2" s="16" t="s">
        <v>135</v>
      </c>
      <c r="IH2" s="16" t="s">
        <v>136</v>
      </c>
      <c r="II2" s="16" t="s">
        <v>137</v>
      </c>
      <c r="IJ2" s="16" t="s">
        <v>138</v>
      </c>
      <c r="IK2" s="16" t="s">
        <v>139</v>
      </c>
      <c r="IL2" s="16" t="s">
        <v>140</v>
      </c>
      <c r="IM2" s="16" t="s">
        <v>141</v>
      </c>
      <c r="IN2" s="16" t="s">
        <v>142</v>
      </c>
    </row>
    <row r="3" spans="1:248" s="8" customFormat="1" ht="16">
      <c r="A3" s="756"/>
      <c r="B3" s="756"/>
      <c r="C3" s="756"/>
      <c r="D3" s="12" t="s">
        <v>146</v>
      </c>
      <c r="E3" s="12" t="s">
        <v>146</v>
      </c>
      <c r="F3" s="12" t="s">
        <v>146</v>
      </c>
      <c r="G3" s="12" t="s">
        <v>146</v>
      </c>
      <c r="H3" s="12" t="s">
        <v>146</v>
      </c>
      <c r="I3" s="820"/>
      <c r="J3" s="820"/>
      <c r="K3" s="820"/>
      <c r="L3" s="820"/>
      <c r="M3" s="825"/>
      <c r="N3" s="825"/>
      <c r="O3" s="756"/>
      <c r="P3" s="7" t="s">
        <v>6</v>
      </c>
      <c r="Q3" s="7" t="s">
        <v>7</v>
      </c>
      <c r="R3" s="7" t="s">
        <v>6</v>
      </c>
      <c r="S3" s="7" t="s">
        <v>7</v>
      </c>
      <c r="T3" s="11" t="s">
        <v>9</v>
      </c>
      <c r="U3" s="12"/>
      <c r="V3" s="12" t="s">
        <v>29</v>
      </c>
      <c r="W3" s="12"/>
      <c r="X3" s="12" t="s">
        <v>786</v>
      </c>
      <c r="Y3" s="756"/>
      <c r="Z3" s="756"/>
      <c r="AA3" s="756"/>
      <c r="AB3" s="16" t="s">
        <v>19</v>
      </c>
      <c r="AC3" s="16" t="s">
        <v>19</v>
      </c>
      <c r="AD3" s="16" t="s">
        <v>19</v>
      </c>
      <c r="AE3" s="16" t="s">
        <v>19</v>
      </c>
      <c r="AF3" s="16" t="s">
        <v>19</v>
      </c>
      <c r="AG3" s="16" t="s">
        <v>19</v>
      </c>
      <c r="AH3" s="16" t="s">
        <v>19</v>
      </c>
      <c r="AI3" s="16" t="s">
        <v>19</v>
      </c>
      <c r="AJ3" s="16" t="s">
        <v>19</v>
      </c>
      <c r="AK3" s="16" t="s">
        <v>19</v>
      </c>
      <c r="AL3" s="19" t="s">
        <v>19</v>
      </c>
      <c r="AM3" s="19" t="s">
        <v>19</v>
      </c>
      <c r="AN3" s="19" t="s">
        <v>19</v>
      </c>
      <c r="AO3" s="19" t="s">
        <v>19</v>
      </c>
      <c r="AP3" s="19" t="s">
        <v>19</v>
      </c>
      <c r="AQ3" s="19" t="s">
        <v>19</v>
      </c>
      <c r="AR3" s="19" t="s">
        <v>19</v>
      </c>
      <c r="AS3" s="19" t="s">
        <v>19</v>
      </c>
      <c r="AT3" s="19" t="s">
        <v>19</v>
      </c>
      <c r="AU3" s="19" t="s">
        <v>19</v>
      </c>
      <c r="AV3" s="22" t="s">
        <v>19</v>
      </c>
      <c r="AW3" s="22" t="s">
        <v>19</v>
      </c>
      <c r="AX3" s="22" t="s">
        <v>19</v>
      </c>
      <c r="AY3" s="22" t="s">
        <v>19</v>
      </c>
      <c r="AZ3" s="22" t="s">
        <v>19</v>
      </c>
      <c r="BA3" s="22" t="s">
        <v>19</v>
      </c>
      <c r="BB3" s="22" t="s">
        <v>19</v>
      </c>
      <c r="BC3" s="22" t="s">
        <v>19</v>
      </c>
      <c r="BD3" s="22" t="s">
        <v>19</v>
      </c>
      <c r="BE3" s="22" t="s">
        <v>19</v>
      </c>
      <c r="BF3" s="25" t="s">
        <v>22</v>
      </c>
      <c r="BG3" s="25" t="s">
        <v>23</v>
      </c>
      <c r="BH3" s="25" t="s">
        <v>24</v>
      </c>
      <c r="BI3" s="25" t="s">
        <v>25</v>
      </c>
      <c r="BJ3" s="25" t="s">
        <v>52</v>
      </c>
      <c r="BK3" s="25" t="s">
        <v>26</v>
      </c>
      <c r="BL3" s="31" t="s">
        <v>45</v>
      </c>
      <c r="BM3" s="31" t="s">
        <v>46</v>
      </c>
      <c r="BN3" s="31" t="s">
        <v>152</v>
      </c>
      <c r="BO3" s="25" t="s">
        <v>31</v>
      </c>
      <c r="BP3" s="25" t="s">
        <v>32</v>
      </c>
      <c r="BQ3" s="25" t="s">
        <v>34</v>
      </c>
      <c r="BR3" s="787"/>
      <c r="BS3" s="787"/>
      <c r="BT3" s="25" t="s">
        <v>31</v>
      </c>
      <c r="BU3" s="25" t="s">
        <v>32</v>
      </c>
      <c r="BV3" s="25" t="s">
        <v>86</v>
      </c>
      <c r="BW3" s="25" t="s">
        <v>34</v>
      </c>
      <c r="BX3" s="825"/>
      <c r="BY3" s="825"/>
      <c r="BZ3" s="14" t="s">
        <v>73</v>
      </c>
      <c r="CA3" s="14" t="s">
        <v>73</v>
      </c>
      <c r="CB3" s="825"/>
      <c r="CC3" s="825"/>
      <c r="CD3" s="825"/>
      <c r="CE3" s="825"/>
      <c r="CF3" s="825"/>
      <c r="CG3" s="7" t="s">
        <v>55</v>
      </c>
      <c r="CH3" s="7" t="s">
        <v>56</v>
      </c>
      <c r="CI3" s="7" t="s">
        <v>55</v>
      </c>
      <c r="CJ3" s="7" t="s">
        <v>56</v>
      </c>
      <c r="CK3" s="7" t="s">
        <v>55</v>
      </c>
      <c r="CL3" s="7" t="s">
        <v>56</v>
      </c>
      <c r="CM3" s="7" t="s">
        <v>55</v>
      </c>
      <c r="CN3" s="7" t="s">
        <v>56</v>
      </c>
      <c r="CO3" s="19" t="s">
        <v>143</v>
      </c>
      <c r="CP3" s="19" t="s">
        <v>143</v>
      </c>
      <c r="CQ3" s="19" t="s">
        <v>143</v>
      </c>
      <c r="CR3" s="19" t="s">
        <v>143</v>
      </c>
      <c r="CS3" s="19" t="s">
        <v>143</v>
      </c>
      <c r="CT3" s="19" t="s">
        <v>143</v>
      </c>
      <c r="CU3" s="19" t="s">
        <v>143</v>
      </c>
      <c r="CV3" s="19" t="s">
        <v>143</v>
      </c>
      <c r="CW3" s="19" t="s">
        <v>143</v>
      </c>
      <c r="CX3" s="19" t="s">
        <v>143</v>
      </c>
      <c r="CY3" s="19" t="s">
        <v>143</v>
      </c>
      <c r="CZ3" s="19" t="s">
        <v>143</v>
      </c>
      <c r="DA3" s="19" t="s">
        <v>143</v>
      </c>
      <c r="DB3" s="19" t="s">
        <v>143</v>
      </c>
      <c r="DC3" s="19" t="s">
        <v>143</v>
      </c>
      <c r="DD3" s="19" t="s">
        <v>143</v>
      </c>
      <c r="DE3" s="19" t="s">
        <v>143</v>
      </c>
      <c r="DF3" s="19" t="s">
        <v>143</v>
      </c>
      <c r="DG3" s="19" t="s">
        <v>143</v>
      </c>
      <c r="DH3" s="19" t="s">
        <v>143</v>
      </c>
      <c r="DI3" s="19" t="s">
        <v>143</v>
      </c>
      <c r="DJ3" s="19" t="s">
        <v>143</v>
      </c>
      <c r="DK3" s="19" t="s">
        <v>143</v>
      </c>
      <c r="DL3" s="19" t="s">
        <v>143</v>
      </c>
      <c r="DM3" s="19" t="s">
        <v>143</v>
      </c>
      <c r="DN3" s="19" t="s">
        <v>143</v>
      </c>
      <c r="DO3" s="19" t="s">
        <v>143</v>
      </c>
      <c r="DP3" s="19" t="s">
        <v>143</v>
      </c>
      <c r="DQ3" s="19" t="s">
        <v>143</v>
      </c>
      <c r="DR3" s="19" t="s">
        <v>143</v>
      </c>
      <c r="DS3" s="19" t="s">
        <v>143</v>
      </c>
      <c r="DT3" s="19" t="s">
        <v>143</v>
      </c>
      <c r="DU3" s="19" t="s">
        <v>143</v>
      </c>
      <c r="DV3" s="19" t="s">
        <v>143</v>
      </c>
      <c r="DW3" s="19" t="s">
        <v>143</v>
      </c>
      <c r="DX3" s="19" t="s">
        <v>143</v>
      </c>
      <c r="DY3" s="19" t="s">
        <v>143</v>
      </c>
      <c r="DZ3" s="19" t="s">
        <v>143</v>
      </c>
      <c r="EA3" s="19" t="s">
        <v>143</v>
      </c>
      <c r="EB3" s="19" t="s">
        <v>143</v>
      </c>
      <c r="EC3" s="19" t="s">
        <v>143</v>
      </c>
      <c r="ED3" s="19" t="s">
        <v>143</v>
      </c>
      <c r="EE3" s="19" t="s">
        <v>143</v>
      </c>
      <c r="EF3" s="19" t="s">
        <v>143</v>
      </c>
      <c r="EG3" s="19" t="s">
        <v>143</v>
      </c>
      <c r="EH3" s="19" t="s">
        <v>143</v>
      </c>
      <c r="EI3" s="19" t="s">
        <v>143</v>
      </c>
      <c r="EJ3" s="19" t="s">
        <v>143</v>
      </c>
      <c r="EK3" s="19" t="s">
        <v>143</v>
      </c>
      <c r="EL3" s="19" t="s">
        <v>143</v>
      </c>
      <c r="EM3" s="19" t="s">
        <v>143</v>
      </c>
      <c r="EN3" s="19" t="s">
        <v>143</v>
      </c>
      <c r="EO3" s="36" t="s">
        <v>154</v>
      </c>
      <c r="EP3" s="36" t="s">
        <v>154</v>
      </c>
      <c r="EQ3" s="36" t="s">
        <v>154</v>
      </c>
      <c r="ER3" s="36" t="s">
        <v>154</v>
      </c>
      <c r="ES3" s="36" t="s">
        <v>154</v>
      </c>
      <c r="ET3" s="36" t="s">
        <v>154</v>
      </c>
      <c r="EU3" s="36" t="s">
        <v>154</v>
      </c>
      <c r="EV3" s="36" t="s">
        <v>154</v>
      </c>
      <c r="EW3" s="36" t="s">
        <v>154</v>
      </c>
      <c r="EX3" s="36" t="s">
        <v>154</v>
      </c>
      <c r="EY3" s="36" t="s">
        <v>154</v>
      </c>
      <c r="EZ3" s="36" t="s">
        <v>154</v>
      </c>
      <c r="FA3" s="36" t="s">
        <v>154</v>
      </c>
      <c r="FB3" s="36" t="s">
        <v>154</v>
      </c>
      <c r="FC3" s="36" t="s">
        <v>154</v>
      </c>
      <c r="FD3" s="36" t="s">
        <v>154</v>
      </c>
      <c r="FE3" s="36" t="s">
        <v>154</v>
      </c>
      <c r="FF3" s="36" t="s">
        <v>154</v>
      </c>
      <c r="FG3" s="36" t="s">
        <v>154</v>
      </c>
      <c r="FH3" s="36" t="s">
        <v>154</v>
      </c>
      <c r="FI3" s="36" t="s">
        <v>154</v>
      </c>
      <c r="FJ3" s="36" t="s">
        <v>154</v>
      </c>
      <c r="FK3" s="36" t="s">
        <v>154</v>
      </c>
      <c r="FL3" s="36" t="s">
        <v>154</v>
      </c>
      <c r="FM3" s="36" t="s">
        <v>154</v>
      </c>
      <c r="FN3" s="36" t="s">
        <v>154</v>
      </c>
      <c r="FO3" s="36" t="s">
        <v>154</v>
      </c>
      <c r="FP3" s="36" t="s">
        <v>154</v>
      </c>
      <c r="FQ3" s="36" t="s">
        <v>154</v>
      </c>
      <c r="FR3" s="36" t="s">
        <v>154</v>
      </c>
      <c r="FS3" s="36" t="s">
        <v>154</v>
      </c>
      <c r="FT3" s="36" t="s">
        <v>154</v>
      </c>
      <c r="FU3" s="36" t="s">
        <v>154</v>
      </c>
      <c r="FV3" s="36" t="s">
        <v>154</v>
      </c>
      <c r="FW3" s="36" t="s">
        <v>154</v>
      </c>
      <c r="FX3" s="36" t="s">
        <v>154</v>
      </c>
      <c r="FY3" s="36" t="s">
        <v>154</v>
      </c>
      <c r="FZ3" s="36" t="s">
        <v>154</v>
      </c>
      <c r="GA3" s="36" t="s">
        <v>154</v>
      </c>
      <c r="GB3" s="36" t="s">
        <v>154</v>
      </c>
      <c r="GC3" s="36" t="s">
        <v>154</v>
      </c>
      <c r="GD3" s="36" t="s">
        <v>154</v>
      </c>
      <c r="GE3" s="36" t="s">
        <v>154</v>
      </c>
      <c r="GF3" s="36" t="s">
        <v>154</v>
      </c>
      <c r="GG3" s="36" t="s">
        <v>154</v>
      </c>
      <c r="GH3" s="36" t="s">
        <v>154</v>
      </c>
      <c r="GI3" s="36" t="s">
        <v>154</v>
      </c>
      <c r="GJ3" s="36" t="s">
        <v>154</v>
      </c>
      <c r="GK3" s="36" t="s">
        <v>154</v>
      </c>
      <c r="GL3" s="36" t="s">
        <v>154</v>
      </c>
      <c r="GM3" s="36" t="s">
        <v>154</v>
      </c>
      <c r="GN3" s="16" t="s">
        <v>154</v>
      </c>
      <c r="GO3" s="16" t="s">
        <v>154</v>
      </c>
      <c r="GP3" s="16" t="s">
        <v>154</v>
      </c>
      <c r="GQ3" s="16" t="s">
        <v>154</v>
      </c>
      <c r="GR3" s="16" t="s">
        <v>154</v>
      </c>
      <c r="GS3" s="16" t="s">
        <v>154</v>
      </c>
      <c r="GT3" s="16" t="s">
        <v>154</v>
      </c>
      <c r="GU3" s="16" t="s">
        <v>154</v>
      </c>
      <c r="GV3" s="16" t="s">
        <v>154</v>
      </c>
      <c r="GW3" s="16" t="s">
        <v>154</v>
      </c>
      <c r="GX3" s="16" t="s">
        <v>154</v>
      </c>
      <c r="GY3" s="16" t="s">
        <v>154</v>
      </c>
      <c r="GZ3" s="16" t="s">
        <v>154</v>
      </c>
      <c r="HA3" s="16" t="s">
        <v>154</v>
      </c>
      <c r="HB3" s="16" t="s">
        <v>154</v>
      </c>
      <c r="HC3" s="16" t="s">
        <v>154</v>
      </c>
      <c r="HD3" s="16" t="s">
        <v>154</v>
      </c>
      <c r="HE3" s="16" t="s">
        <v>154</v>
      </c>
      <c r="HF3" s="16" t="s">
        <v>154</v>
      </c>
      <c r="HG3" s="16" t="s">
        <v>154</v>
      </c>
      <c r="HH3" s="16" t="s">
        <v>154</v>
      </c>
      <c r="HI3" s="16" t="s">
        <v>154</v>
      </c>
      <c r="HJ3" s="16" t="s">
        <v>154</v>
      </c>
      <c r="HK3" s="16" t="s">
        <v>154</v>
      </c>
      <c r="HL3" s="16" t="s">
        <v>154</v>
      </c>
      <c r="HM3" s="16" t="s">
        <v>154</v>
      </c>
      <c r="HN3" s="16" t="s">
        <v>154</v>
      </c>
      <c r="HO3" s="16" t="s">
        <v>154</v>
      </c>
      <c r="HP3" s="16" t="s">
        <v>154</v>
      </c>
      <c r="HQ3" s="16" t="s">
        <v>154</v>
      </c>
      <c r="HR3" s="16" t="s">
        <v>154</v>
      </c>
      <c r="HS3" s="16" t="s">
        <v>154</v>
      </c>
      <c r="HT3" s="16" t="s">
        <v>154</v>
      </c>
      <c r="HU3" s="16" t="s">
        <v>154</v>
      </c>
      <c r="HV3" s="16" t="s">
        <v>154</v>
      </c>
      <c r="HW3" s="16" t="s">
        <v>154</v>
      </c>
      <c r="HX3" s="16" t="s">
        <v>154</v>
      </c>
      <c r="HY3" s="16" t="s">
        <v>154</v>
      </c>
      <c r="HZ3" s="16" t="s">
        <v>154</v>
      </c>
      <c r="IA3" s="16" t="s">
        <v>154</v>
      </c>
      <c r="IB3" s="16" t="s">
        <v>154</v>
      </c>
      <c r="IC3" s="16" t="s">
        <v>154</v>
      </c>
      <c r="ID3" s="16" t="s">
        <v>154</v>
      </c>
      <c r="IE3" s="16" t="s">
        <v>154</v>
      </c>
      <c r="IF3" s="16" t="s">
        <v>154</v>
      </c>
      <c r="IG3" s="16" t="s">
        <v>154</v>
      </c>
      <c r="IH3" s="16" t="s">
        <v>154</v>
      </c>
      <c r="II3" s="16" t="s">
        <v>154</v>
      </c>
      <c r="IJ3" s="16" t="s">
        <v>154</v>
      </c>
      <c r="IK3" s="16" t="s">
        <v>154</v>
      </c>
      <c r="IL3" s="16" t="s">
        <v>154</v>
      </c>
      <c r="IM3" s="16" t="s">
        <v>154</v>
      </c>
      <c r="IN3" s="16" t="s">
        <v>154</v>
      </c>
    </row>
    <row r="4" spans="1:248">
      <c r="A4" s="734" t="s">
        <v>38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5"/>
      <c r="Y4" s="735"/>
      <c r="Z4" s="735"/>
      <c r="AA4" s="735"/>
      <c r="AB4" s="735"/>
      <c r="AC4" s="735"/>
      <c r="AD4" s="735"/>
      <c r="AE4" s="735"/>
      <c r="AF4" s="735"/>
      <c r="AG4" s="735"/>
      <c r="AH4" s="735"/>
      <c r="AI4" s="735"/>
      <c r="AJ4" s="735"/>
      <c r="AK4" s="735"/>
      <c r="AL4" s="735"/>
      <c r="AM4" s="735"/>
      <c r="AN4" s="735"/>
      <c r="AO4" s="735"/>
      <c r="AP4" s="735"/>
      <c r="AQ4" s="735"/>
      <c r="AR4" s="735"/>
      <c r="AS4" s="735"/>
      <c r="AT4" s="735"/>
      <c r="AU4" s="735"/>
      <c r="AV4" s="735"/>
      <c r="AW4" s="735"/>
      <c r="AX4" s="735"/>
      <c r="AY4" s="735"/>
      <c r="AZ4" s="735"/>
      <c r="BA4" s="735"/>
      <c r="BB4" s="735"/>
      <c r="BC4" s="735"/>
      <c r="BD4" s="735"/>
      <c r="BE4" s="735"/>
      <c r="BF4" s="735"/>
      <c r="BG4" s="735"/>
      <c r="BH4" s="735"/>
      <c r="BI4" s="735"/>
      <c r="BJ4" s="735"/>
      <c r="BK4" s="735"/>
      <c r="BL4" s="735"/>
      <c r="BM4" s="735"/>
      <c r="BN4" s="735"/>
      <c r="BO4" s="735"/>
      <c r="BP4" s="735"/>
      <c r="BQ4" s="735"/>
      <c r="BR4" s="735"/>
      <c r="BS4" s="735"/>
      <c r="BT4" s="735"/>
      <c r="BU4" s="735"/>
      <c r="BV4" s="735"/>
      <c r="BW4" s="735"/>
      <c r="BX4" s="735"/>
      <c r="BY4" s="735"/>
      <c r="BZ4" s="735"/>
      <c r="CA4" s="735"/>
      <c r="CB4" s="735"/>
      <c r="CC4" s="735"/>
      <c r="CD4" s="735"/>
      <c r="CE4" s="735"/>
      <c r="CF4" s="735"/>
      <c r="CG4" s="735"/>
      <c r="CH4" s="735"/>
      <c r="CI4" s="735"/>
      <c r="CJ4" s="735"/>
      <c r="CK4" s="735"/>
      <c r="CL4" s="735"/>
      <c r="CM4" s="735"/>
      <c r="CN4" s="736"/>
      <c r="CO4" s="815"/>
      <c r="CP4" s="816"/>
      <c r="CQ4" s="816"/>
      <c r="CR4" s="816"/>
      <c r="CS4" s="816"/>
      <c r="CT4" s="816"/>
      <c r="CU4" s="816"/>
      <c r="CV4" s="816"/>
      <c r="CW4" s="816"/>
      <c r="CX4" s="816"/>
      <c r="CY4" s="816"/>
      <c r="CZ4" s="816"/>
      <c r="DA4" s="816"/>
      <c r="DB4" s="816"/>
      <c r="DC4" s="816"/>
      <c r="DD4" s="816"/>
      <c r="DE4" s="816"/>
      <c r="DF4" s="816"/>
      <c r="DG4" s="816"/>
      <c r="DH4" s="816"/>
      <c r="DI4" s="816"/>
      <c r="DJ4" s="816"/>
      <c r="DK4" s="816"/>
      <c r="DL4" s="816"/>
      <c r="DM4" s="816"/>
      <c r="DN4" s="816"/>
      <c r="DO4" s="816"/>
      <c r="DP4" s="816"/>
      <c r="DQ4" s="816"/>
      <c r="DR4" s="816"/>
      <c r="DS4" s="816"/>
      <c r="DT4" s="816"/>
      <c r="DU4" s="816"/>
      <c r="DV4" s="816"/>
      <c r="DW4" s="816"/>
      <c r="DX4" s="816"/>
      <c r="DY4" s="816"/>
      <c r="DZ4" s="816"/>
      <c r="EA4" s="816"/>
      <c r="EB4" s="816"/>
      <c r="EC4" s="816"/>
      <c r="ED4" s="816"/>
      <c r="EE4" s="816"/>
      <c r="EF4" s="816"/>
      <c r="EG4" s="816"/>
      <c r="EH4" s="816"/>
      <c r="EI4" s="816"/>
      <c r="EJ4" s="816"/>
      <c r="EK4" s="816"/>
      <c r="EL4" s="816"/>
      <c r="EM4" s="816"/>
      <c r="EN4" s="816"/>
      <c r="EO4" s="818"/>
      <c r="EP4" s="819"/>
      <c r="EQ4" s="819"/>
      <c r="ER4" s="819"/>
      <c r="ES4" s="819"/>
      <c r="ET4" s="819"/>
      <c r="EU4" s="819"/>
      <c r="EV4" s="819"/>
      <c r="EW4" s="819"/>
      <c r="EX4" s="819"/>
      <c r="EY4" s="819"/>
      <c r="EZ4" s="819"/>
      <c r="FA4" s="819"/>
      <c r="FB4" s="819"/>
      <c r="FC4" s="819"/>
      <c r="FD4" s="819"/>
      <c r="FE4" s="819"/>
      <c r="FF4" s="819"/>
      <c r="FG4" s="819"/>
      <c r="FH4" s="819"/>
      <c r="FI4" s="819"/>
      <c r="FJ4" s="819"/>
      <c r="FK4" s="819"/>
      <c r="FL4" s="819"/>
      <c r="FM4" s="819"/>
      <c r="FN4" s="819"/>
      <c r="FO4" s="819"/>
      <c r="FP4" s="819"/>
      <c r="FQ4" s="819"/>
      <c r="FR4" s="819"/>
      <c r="FS4" s="819"/>
      <c r="FT4" s="819"/>
      <c r="FU4" s="819"/>
      <c r="FV4" s="819"/>
      <c r="FW4" s="819"/>
      <c r="FX4" s="819"/>
      <c r="FY4" s="819"/>
      <c r="FZ4" s="819"/>
      <c r="GA4" s="819"/>
      <c r="GB4" s="819"/>
      <c r="GC4" s="819"/>
      <c r="GD4" s="819"/>
      <c r="GE4" s="819"/>
      <c r="GF4" s="819"/>
      <c r="GG4" s="819"/>
      <c r="GH4" s="819"/>
      <c r="GI4" s="819"/>
      <c r="GJ4" s="819"/>
      <c r="GK4" s="819"/>
      <c r="GL4" s="819"/>
      <c r="GM4" s="819"/>
      <c r="GN4" s="819"/>
      <c r="GO4" s="813"/>
      <c r="GP4" s="814"/>
      <c r="GQ4" s="814"/>
      <c r="GR4" s="814"/>
      <c r="GS4" s="814"/>
      <c r="GT4" s="814"/>
      <c r="GU4" s="814"/>
      <c r="GV4" s="814"/>
      <c r="GW4" s="814"/>
      <c r="GX4" s="814"/>
      <c r="GY4" s="814"/>
      <c r="GZ4" s="814"/>
      <c r="HA4" s="814"/>
      <c r="HB4" s="814"/>
      <c r="HC4" s="814"/>
      <c r="HD4" s="814"/>
      <c r="HE4" s="814"/>
      <c r="HF4" s="814"/>
      <c r="HG4" s="814"/>
      <c r="HH4" s="814"/>
      <c r="HI4" s="814"/>
      <c r="HJ4" s="814"/>
      <c r="HK4" s="814"/>
      <c r="HL4" s="814"/>
      <c r="HM4" s="814"/>
      <c r="HN4" s="814"/>
      <c r="HO4" s="814"/>
      <c r="HP4" s="814"/>
      <c r="HQ4" s="814"/>
      <c r="HR4" s="814"/>
      <c r="HS4" s="814"/>
      <c r="HT4" s="814"/>
      <c r="HU4" s="814"/>
      <c r="HV4" s="814"/>
      <c r="HW4" s="814"/>
      <c r="HX4" s="814"/>
      <c r="HY4" s="814"/>
      <c r="HZ4" s="814"/>
      <c r="IA4" s="814"/>
      <c r="IB4" s="814"/>
      <c r="IC4" s="814"/>
      <c r="ID4" s="814"/>
      <c r="IE4" s="814"/>
      <c r="IF4" s="814"/>
      <c r="IG4" s="814"/>
      <c r="IH4" s="814"/>
      <c r="II4" s="814"/>
      <c r="IJ4" s="814"/>
      <c r="IK4" s="814"/>
      <c r="IL4" s="814"/>
      <c r="IM4" s="814"/>
      <c r="IN4" s="814"/>
    </row>
    <row r="5" spans="1:248">
      <c r="A5" s="2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6"/>
      <c r="P5" s="2"/>
      <c r="Q5" s="2"/>
      <c r="R5" s="2"/>
      <c r="S5" s="2"/>
      <c r="T5" s="6"/>
      <c r="U5" s="2"/>
      <c r="V5" s="2"/>
      <c r="W5" s="2"/>
      <c r="X5" s="2"/>
      <c r="Y5" s="2"/>
      <c r="Z5" s="2"/>
      <c r="AA5" s="2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7"/>
      <c r="BU5" s="27"/>
      <c r="BV5" s="27"/>
      <c r="BW5" s="27"/>
      <c r="BX5" s="3"/>
      <c r="BY5" s="3"/>
      <c r="BZ5" s="3"/>
      <c r="CA5" s="3"/>
      <c r="CB5" s="3"/>
      <c r="CC5" s="3"/>
      <c r="CD5" s="3"/>
      <c r="CE5" s="3"/>
      <c r="CF5" s="3"/>
      <c r="CG5" s="2"/>
      <c r="CH5" s="2"/>
      <c r="CI5" s="2"/>
      <c r="CJ5" s="2"/>
      <c r="CK5" s="2"/>
      <c r="CL5" s="2"/>
      <c r="CM5" s="2"/>
      <c r="CN5" s="2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</row>
    <row r="6" spans="1:248">
      <c r="A6" s="2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7"/>
      <c r="BU6" s="27"/>
      <c r="BV6" s="27"/>
      <c r="BW6" s="27"/>
      <c r="BX6" s="3"/>
      <c r="BY6" s="3"/>
      <c r="BZ6" s="3"/>
      <c r="CA6" s="3"/>
      <c r="CB6" s="3"/>
      <c r="CC6" s="3"/>
      <c r="CD6" s="3"/>
      <c r="CE6" s="3"/>
      <c r="CF6" s="3"/>
      <c r="CG6" s="2"/>
      <c r="CH6" s="2"/>
      <c r="CI6" s="2"/>
      <c r="CJ6" s="2"/>
      <c r="CK6" s="2"/>
      <c r="CL6" s="2"/>
      <c r="CM6" s="2"/>
      <c r="CN6" s="2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</row>
    <row r="7" spans="1:248">
      <c r="A7" s="2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7"/>
      <c r="BU7" s="27"/>
      <c r="BV7" s="27"/>
      <c r="BW7" s="27"/>
      <c r="BX7" s="3"/>
      <c r="BY7" s="3"/>
      <c r="BZ7" s="3"/>
      <c r="CA7" s="3"/>
      <c r="CB7" s="3"/>
      <c r="CC7" s="3"/>
      <c r="CD7" s="3"/>
      <c r="CE7" s="3"/>
      <c r="CF7" s="3"/>
      <c r="CG7" s="2"/>
      <c r="CH7" s="2"/>
      <c r="CI7" s="2"/>
      <c r="CJ7" s="2"/>
      <c r="CK7" s="2"/>
      <c r="CL7" s="2"/>
      <c r="CM7" s="2"/>
      <c r="CN7" s="2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</row>
    <row r="8" spans="1:248">
      <c r="A8" s="734" t="s">
        <v>39</v>
      </c>
      <c r="B8" s="735"/>
      <c r="C8" s="735"/>
      <c r="D8" s="735"/>
      <c r="E8" s="735"/>
      <c r="F8" s="735"/>
      <c r="G8" s="735"/>
      <c r="H8" s="735"/>
      <c r="I8" s="735"/>
      <c r="J8" s="735"/>
      <c r="K8" s="735"/>
      <c r="L8" s="735"/>
      <c r="M8" s="735"/>
      <c r="N8" s="735"/>
      <c r="O8" s="735"/>
      <c r="P8" s="735"/>
      <c r="Q8" s="735"/>
      <c r="R8" s="735"/>
      <c r="S8" s="735"/>
      <c r="T8" s="735"/>
      <c r="U8" s="735"/>
      <c r="V8" s="735"/>
      <c r="W8" s="735"/>
      <c r="X8" s="735"/>
      <c r="Y8" s="735"/>
      <c r="Z8" s="735"/>
      <c r="AA8" s="735"/>
      <c r="AB8" s="735"/>
      <c r="AC8" s="735"/>
      <c r="AD8" s="735"/>
      <c r="AE8" s="735"/>
      <c r="AF8" s="735"/>
      <c r="AG8" s="735"/>
      <c r="AH8" s="735"/>
      <c r="AI8" s="735"/>
      <c r="AJ8" s="735"/>
      <c r="AK8" s="735"/>
      <c r="AL8" s="735"/>
      <c r="AM8" s="735"/>
      <c r="AN8" s="735"/>
      <c r="AO8" s="735"/>
      <c r="AP8" s="735"/>
      <c r="AQ8" s="735"/>
      <c r="AR8" s="735"/>
      <c r="AS8" s="735"/>
      <c r="AT8" s="735"/>
      <c r="AU8" s="735"/>
      <c r="AV8" s="735"/>
      <c r="AW8" s="735"/>
      <c r="AX8" s="735"/>
      <c r="AY8" s="735"/>
      <c r="AZ8" s="735"/>
      <c r="BA8" s="735"/>
      <c r="BB8" s="735"/>
      <c r="BC8" s="735"/>
      <c r="BD8" s="735"/>
      <c r="BE8" s="735"/>
      <c r="BF8" s="735"/>
      <c r="BG8" s="735"/>
      <c r="BH8" s="735"/>
      <c r="BI8" s="735"/>
      <c r="BJ8" s="735"/>
      <c r="BK8" s="735"/>
      <c r="BL8" s="735"/>
      <c r="BM8" s="735"/>
      <c r="BN8" s="735"/>
      <c r="BO8" s="735"/>
      <c r="BP8" s="735"/>
      <c r="BQ8" s="735"/>
      <c r="BR8" s="735"/>
      <c r="BS8" s="735"/>
      <c r="BT8" s="735"/>
      <c r="BU8" s="735"/>
      <c r="BV8" s="735"/>
      <c r="BW8" s="735"/>
      <c r="BX8" s="735"/>
      <c r="BY8" s="735"/>
      <c r="BZ8" s="735"/>
      <c r="CA8" s="735"/>
      <c r="CB8" s="735"/>
      <c r="CC8" s="735"/>
      <c r="CD8" s="735"/>
      <c r="CE8" s="735"/>
      <c r="CF8" s="735"/>
      <c r="CG8" s="735"/>
      <c r="CH8" s="735"/>
      <c r="CI8" s="735"/>
      <c r="CJ8" s="735"/>
      <c r="CK8" s="735"/>
      <c r="CL8" s="735"/>
      <c r="CM8" s="735"/>
      <c r="CN8" s="736"/>
      <c r="CO8" s="815"/>
      <c r="CP8" s="816"/>
      <c r="CQ8" s="816"/>
      <c r="CR8" s="816"/>
      <c r="CS8" s="816"/>
      <c r="CT8" s="816"/>
      <c r="CU8" s="816"/>
      <c r="CV8" s="816"/>
      <c r="CW8" s="816"/>
      <c r="CX8" s="816"/>
      <c r="CY8" s="816"/>
      <c r="CZ8" s="816"/>
      <c r="DA8" s="816"/>
      <c r="DB8" s="816"/>
      <c r="DC8" s="816"/>
      <c r="DD8" s="816"/>
      <c r="DE8" s="816"/>
      <c r="DF8" s="816"/>
      <c r="DG8" s="816"/>
      <c r="DH8" s="816"/>
      <c r="DI8" s="816"/>
      <c r="DJ8" s="816"/>
      <c r="DK8" s="816"/>
      <c r="DL8" s="816"/>
      <c r="DM8" s="816"/>
      <c r="DN8" s="816"/>
      <c r="DO8" s="816"/>
      <c r="DP8" s="816"/>
      <c r="DQ8" s="816"/>
      <c r="DR8" s="816"/>
      <c r="DS8" s="816"/>
      <c r="DT8" s="816"/>
      <c r="DU8" s="816"/>
      <c r="DV8" s="816"/>
      <c r="DW8" s="816"/>
      <c r="DX8" s="816"/>
      <c r="DY8" s="816"/>
      <c r="DZ8" s="816"/>
      <c r="EA8" s="816"/>
      <c r="EB8" s="816"/>
      <c r="EC8" s="816"/>
      <c r="ED8" s="816"/>
      <c r="EE8" s="816"/>
      <c r="EF8" s="816"/>
      <c r="EG8" s="816"/>
      <c r="EH8" s="816"/>
      <c r="EI8" s="816"/>
      <c r="EJ8" s="816"/>
      <c r="EK8" s="816"/>
      <c r="EL8" s="816"/>
      <c r="EM8" s="816"/>
      <c r="EN8" s="816"/>
      <c r="EO8" s="818"/>
      <c r="EP8" s="819"/>
      <c r="EQ8" s="819"/>
      <c r="ER8" s="819"/>
      <c r="ES8" s="819"/>
      <c r="ET8" s="819"/>
      <c r="EU8" s="819"/>
      <c r="EV8" s="819"/>
      <c r="EW8" s="819"/>
      <c r="EX8" s="819"/>
      <c r="EY8" s="819"/>
      <c r="EZ8" s="819"/>
      <c r="FA8" s="819"/>
      <c r="FB8" s="819"/>
      <c r="FC8" s="819"/>
      <c r="FD8" s="819"/>
      <c r="FE8" s="819"/>
      <c r="FF8" s="819"/>
      <c r="FG8" s="819"/>
      <c r="FH8" s="819"/>
      <c r="FI8" s="819"/>
      <c r="FJ8" s="819"/>
      <c r="FK8" s="819"/>
      <c r="FL8" s="819"/>
      <c r="FM8" s="819"/>
      <c r="FN8" s="819"/>
      <c r="FO8" s="819"/>
      <c r="FP8" s="819"/>
      <c r="FQ8" s="819"/>
      <c r="FR8" s="819"/>
      <c r="FS8" s="819"/>
      <c r="FT8" s="819"/>
      <c r="FU8" s="819"/>
      <c r="FV8" s="819"/>
      <c r="FW8" s="819"/>
      <c r="FX8" s="819"/>
      <c r="FY8" s="819"/>
      <c r="FZ8" s="819"/>
      <c r="GA8" s="819"/>
      <c r="GB8" s="819"/>
      <c r="GC8" s="819"/>
      <c r="GD8" s="819"/>
      <c r="GE8" s="819"/>
      <c r="GF8" s="819"/>
      <c r="GG8" s="819"/>
      <c r="GH8" s="819"/>
      <c r="GI8" s="819"/>
      <c r="GJ8" s="819"/>
      <c r="GK8" s="819"/>
      <c r="GL8" s="819"/>
      <c r="GM8" s="819"/>
      <c r="GN8" s="819"/>
      <c r="GO8" s="813"/>
      <c r="GP8" s="814"/>
      <c r="GQ8" s="814"/>
      <c r="GR8" s="814"/>
      <c r="GS8" s="814"/>
      <c r="GT8" s="814"/>
      <c r="GU8" s="814"/>
      <c r="GV8" s="814"/>
      <c r="GW8" s="814"/>
      <c r="GX8" s="814"/>
      <c r="GY8" s="814"/>
      <c r="GZ8" s="814"/>
      <c r="HA8" s="814"/>
      <c r="HB8" s="814"/>
      <c r="HC8" s="814"/>
      <c r="HD8" s="814"/>
      <c r="HE8" s="814"/>
      <c r="HF8" s="814"/>
      <c r="HG8" s="814"/>
      <c r="HH8" s="814"/>
      <c r="HI8" s="814"/>
      <c r="HJ8" s="814"/>
      <c r="HK8" s="814"/>
      <c r="HL8" s="814"/>
      <c r="HM8" s="814"/>
      <c r="HN8" s="814"/>
      <c r="HO8" s="814"/>
      <c r="HP8" s="814"/>
      <c r="HQ8" s="814"/>
      <c r="HR8" s="814"/>
      <c r="HS8" s="814"/>
      <c r="HT8" s="814"/>
      <c r="HU8" s="814"/>
      <c r="HV8" s="814"/>
      <c r="HW8" s="814"/>
      <c r="HX8" s="814"/>
      <c r="HY8" s="814"/>
      <c r="HZ8" s="814"/>
      <c r="IA8" s="814"/>
      <c r="IB8" s="814"/>
      <c r="IC8" s="814"/>
      <c r="ID8" s="814"/>
      <c r="IE8" s="814"/>
      <c r="IF8" s="814"/>
      <c r="IG8" s="814"/>
      <c r="IH8" s="814"/>
      <c r="II8" s="814"/>
      <c r="IJ8" s="814"/>
      <c r="IK8" s="814"/>
      <c r="IL8" s="814"/>
      <c r="IM8" s="814"/>
      <c r="IN8" s="814"/>
    </row>
    <row r="9" spans="1:248">
      <c r="A9" s="2"/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7"/>
      <c r="BU9" s="27"/>
      <c r="BV9" s="27"/>
      <c r="BW9" s="27"/>
      <c r="BX9" s="3"/>
      <c r="BY9" s="3"/>
      <c r="BZ9" s="3"/>
      <c r="CA9" s="3"/>
      <c r="CB9" s="3"/>
      <c r="CC9" s="3"/>
      <c r="CD9" s="3"/>
      <c r="CE9" s="3"/>
      <c r="CF9" s="3"/>
      <c r="CG9" s="2"/>
      <c r="CH9" s="2"/>
      <c r="CI9" s="2"/>
      <c r="CJ9" s="2"/>
      <c r="CK9" s="2"/>
      <c r="CL9" s="2"/>
      <c r="CM9" s="2"/>
      <c r="CN9" s="2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</row>
    <row r="10" spans="1:248">
      <c r="A10" s="2"/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7"/>
      <c r="BU10" s="27"/>
      <c r="BV10" s="27"/>
      <c r="BW10" s="27"/>
      <c r="BX10" s="3"/>
      <c r="BY10" s="3"/>
      <c r="BZ10" s="3"/>
      <c r="CA10" s="3"/>
      <c r="CB10" s="3"/>
      <c r="CC10" s="3"/>
      <c r="CD10" s="3"/>
      <c r="CE10" s="3"/>
      <c r="CF10" s="3"/>
      <c r="CG10" s="2"/>
      <c r="CH10" s="2"/>
      <c r="CI10" s="2"/>
      <c r="CJ10" s="2"/>
      <c r="CK10" s="2"/>
      <c r="CL10" s="2"/>
      <c r="CM10" s="2"/>
      <c r="CN10" s="2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</row>
    <row r="11" spans="1:248">
      <c r="A11" s="2"/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7"/>
      <c r="BU11" s="27"/>
      <c r="BV11" s="27"/>
      <c r="BW11" s="27"/>
      <c r="BX11" s="3"/>
      <c r="BY11" s="3"/>
      <c r="BZ11" s="3"/>
      <c r="CA11" s="3"/>
      <c r="CB11" s="3"/>
      <c r="CC11" s="3"/>
      <c r="CD11" s="3"/>
      <c r="CE11" s="3"/>
      <c r="CF11" s="3"/>
      <c r="CG11" s="2"/>
      <c r="CH11" s="2"/>
      <c r="CI11" s="2"/>
      <c r="CJ11" s="2"/>
      <c r="CK11" s="2"/>
      <c r="CL11" s="2"/>
      <c r="CM11" s="2"/>
      <c r="CN11" s="2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</row>
    <row r="12" spans="1:248">
      <c r="A12" s="734" t="s">
        <v>40</v>
      </c>
      <c r="B12" s="735"/>
      <c r="C12" s="735"/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35"/>
      <c r="O12" s="735"/>
      <c r="P12" s="735"/>
      <c r="Q12" s="735"/>
      <c r="R12" s="735"/>
      <c r="S12" s="735"/>
      <c r="T12" s="735"/>
      <c r="U12" s="735"/>
      <c r="V12" s="735"/>
      <c r="W12" s="735"/>
      <c r="X12" s="735"/>
      <c r="Y12" s="735"/>
      <c r="Z12" s="735"/>
      <c r="AA12" s="735"/>
      <c r="AB12" s="735"/>
      <c r="AC12" s="735"/>
      <c r="AD12" s="735"/>
      <c r="AE12" s="735"/>
      <c r="AF12" s="735"/>
      <c r="AG12" s="735"/>
      <c r="AH12" s="735"/>
      <c r="AI12" s="735"/>
      <c r="AJ12" s="735"/>
      <c r="AK12" s="735"/>
      <c r="AL12" s="735"/>
      <c r="AM12" s="735"/>
      <c r="AN12" s="735"/>
      <c r="AO12" s="735"/>
      <c r="AP12" s="735"/>
      <c r="AQ12" s="735"/>
      <c r="AR12" s="735"/>
      <c r="AS12" s="735"/>
      <c r="AT12" s="735"/>
      <c r="AU12" s="735"/>
      <c r="AV12" s="735"/>
      <c r="AW12" s="735"/>
      <c r="AX12" s="735"/>
      <c r="AY12" s="735"/>
      <c r="AZ12" s="735"/>
      <c r="BA12" s="735"/>
      <c r="BB12" s="735"/>
      <c r="BC12" s="735"/>
      <c r="BD12" s="735"/>
      <c r="BE12" s="735"/>
      <c r="BF12" s="735"/>
      <c r="BG12" s="735"/>
      <c r="BH12" s="735"/>
      <c r="BI12" s="735"/>
      <c r="BJ12" s="735"/>
      <c r="BK12" s="735"/>
      <c r="BL12" s="735"/>
      <c r="BM12" s="735"/>
      <c r="BN12" s="735"/>
      <c r="BO12" s="735"/>
      <c r="BP12" s="735"/>
      <c r="BQ12" s="735"/>
      <c r="BR12" s="735"/>
      <c r="BS12" s="735"/>
      <c r="BT12" s="735"/>
      <c r="BU12" s="735"/>
      <c r="BV12" s="735"/>
      <c r="BW12" s="735"/>
      <c r="BX12" s="735"/>
      <c r="BY12" s="735"/>
      <c r="BZ12" s="735"/>
      <c r="CA12" s="735"/>
      <c r="CB12" s="735"/>
      <c r="CC12" s="735"/>
      <c r="CD12" s="735"/>
      <c r="CE12" s="735"/>
      <c r="CF12" s="735"/>
      <c r="CG12" s="735"/>
      <c r="CH12" s="735"/>
      <c r="CI12" s="735"/>
      <c r="CJ12" s="735"/>
      <c r="CK12" s="735"/>
      <c r="CL12" s="735"/>
      <c r="CM12" s="735"/>
      <c r="CN12" s="736"/>
      <c r="CO12" s="815"/>
      <c r="CP12" s="816"/>
      <c r="CQ12" s="816"/>
      <c r="CR12" s="816"/>
      <c r="CS12" s="816"/>
      <c r="CT12" s="816"/>
      <c r="CU12" s="816"/>
      <c r="CV12" s="816"/>
      <c r="CW12" s="816"/>
      <c r="CX12" s="816"/>
      <c r="CY12" s="816"/>
      <c r="CZ12" s="816"/>
      <c r="DA12" s="816"/>
      <c r="DB12" s="816"/>
      <c r="DC12" s="816"/>
      <c r="DD12" s="816"/>
      <c r="DE12" s="816"/>
      <c r="DF12" s="816"/>
      <c r="DG12" s="816"/>
      <c r="DH12" s="816"/>
      <c r="DI12" s="816"/>
      <c r="DJ12" s="816"/>
      <c r="DK12" s="816"/>
      <c r="DL12" s="816"/>
      <c r="DM12" s="816"/>
      <c r="DN12" s="816"/>
      <c r="DO12" s="816"/>
      <c r="DP12" s="816"/>
      <c r="DQ12" s="816"/>
      <c r="DR12" s="816"/>
      <c r="DS12" s="816"/>
      <c r="DT12" s="816"/>
      <c r="DU12" s="816"/>
      <c r="DV12" s="816"/>
      <c r="DW12" s="816"/>
      <c r="DX12" s="816"/>
      <c r="DY12" s="816"/>
      <c r="DZ12" s="816"/>
      <c r="EA12" s="816"/>
      <c r="EB12" s="816"/>
      <c r="EC12" s="816"/>
      <c r="ED12" s="816"/>
      <c r="EE12" s="816"/>
      <c r="EF12" s="816"/>
      <c r="EG12" s="816"/>
      <c r="EH12" s="816"/>
      <c r="EI12" s="816"/>
      <c r="EJ12" s="816"/>
      <c r="EK12" s="816"/>
      <c r="EL12" s="816"/>
      <c r="EM12" s="816"/>
      <c r="EN12" s="816"/>
      <c r="EO12" s="818"/>
      <c r="EP12" s="819"/>
      <c r="EQ12" s="819"/>
      <c r="ER12" s="819"/>
      <c r="ES12" s="819"/>
      <c r="ET12" s="819"/>
      <c r="EU12" s="819"/>
      <c r="EV12" s="819"/>
      <c r="EW12" s="819"/>
      <c r="EX12" s="819"/>
      <c r="EY12" s="819"/>
      <c r="EZ12" s="819"/>
      <c r="FA12" s="819"/>
      <c r="FB12" s="819"/>
      <c r="FC12" s="819"/>
      <c r="FD12" s="819"/>
      <c r="FE12" s="819"/>
      <c r="FF12" s="819"/>
      <c r="FG12" s="819"/>
      <c r="FH12" s="819"/>
      <c r="FI12" s="819"/>
      <c r="FJ12" s="819"/>
      <c r="FK12" s="819"/>
      <c r="FL12" s="819"/>
      <c r="FM12" s="819"/>
      <c r="FN12" s="819"/>
      <c r="FO12" s="819"/>
      <c r="FP12" s="819"/>
      <c r="FQ12" s="819"/>
      <c r="FR12" s="819"/>
      <c r="FS12" s="819"/>
      <c r="FT12" s="819"/>
      <c r="FU12" s="819"/>
      <c r="FV12" s="819"/>
      <c r="FW12" s="819"/>
      <c r="FX12" s="819"/>
      <c r="FY12" s="819"/>
      <c r="FZ12" s="819"/>
      <c r="GA12" s="819"/>
      <c r="GB12" s="819"/>
      <c r="GC12" s="819"/>
      <c r="GD12" s="819"/>
      <c r="GE12" s="819"/>
      <c r="GF12" s="819"/>
      <c r="GG12" s="819"/>
      <c r="GH12" s="819"/>
      <c r="GI12" s="819"/>
      <c r="GJ12" s="819"/>
      <c r="GK12" s="819"/>
      <c r="GL12" s="819"/>
      <c r="GM12" s="819"/>
      <c r="GN12" s="819"/>
      <c r="GO12" s="813"/>
      <c r="GP12" s="814"/>
      <c r="GQ12" s="814"/>
      <c r="GR12" s="814"/>
      <c r="GS12" s="814"/>
      <c r="GT12" s="814"/>
      <c r="GU12" s="814"/>
      <c r="GV12" s="814"/>
      <c r="GW12" s="814"/>
      <c r="GX12" s="814"/>
      <c r="GY12" s="814"/>
      <c r="GZ12" s="814"/>
      <c r="HA12" s="814"/>
      <c r="HB12" s="814"/>
      <c r="HC12" s="814"/>
      <c r="HD12" s="814"/>
      <c r="HE12" s="814"/>
      <c r="HF12" s="814"/>
      <c r="HG12" s="814"/>
      <c r="HH12" s="814"/>
      <c r="HI12" s="814"/>
      <c r="HJ12" s="814"/>
      <c r="HK12" s="814"/>
      <c r="HL12" s="814"/>
      <c r="HM12" s="814"/>
      <c r="HN12" s="814"/>
      <c r="HO12" s="814"/>
      <c r="HP12" s="814"/>
      <c r="HQ12" s="814"/>
      <c r="HR12" s="814"/>
      <c r="HS12" s="814"/>
      <c r="HT12" s="814"/>
      <c r="HU12" s="814"/>
      <c r="HV12" s="814"/>
      <c r="HW12" s="814"/>
      <c r="HX12" s="814"/>
      <c r="HY12" s="814"/>
      <c r="HZ12" s="814"/>
      <c r="IA12" s="814"/>
      <c r="IB12" s="814"/>
      <c r="IC12" s="814"/>
      <c r="ID12" s="814"/>
      <c r="IE12" s="814"/>
      <c r="IF12" s="814"/>
      <c r="IG12" s="814"/>
      <c r="IH12" s="814"/>
      <c r="II12" s="814"/>
      <c r="IJ12" s="814"/>
      <c r="IK12" s="814"/>
      <c r="IL12" s="814"/>
      <c r="IM12" s="814"/>
      <c r="IN12" s="814"/>
    </row>
    <row r="13" spans="1:248">
      <c r="A13" s="2"/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7"/>
      <c r="BU13" s="27"/>
      <c r="BV13" s="27"/>
      <c r="BW13" s="27"/>
      <c r="BX13" s="3"/>
      <c r="BY13" s="3"/>
      <c r="BZ13" s="3"/>
      <c r="CA13" s="3"/>
      <c r="CB13" s="3"/>
      <c r="CC13" s="3"/>
      <c r="CD13" s="3"/>
      <c r="CE13" s="3"/>
      <c r="CF13" s="3"/>
      <c r="CG13" s="2"/>
      <c r="CH13" s="2"/>
      <c r="CI13" s="2"/>
      <c r="CJ13" s="2"/>
      <c r="CK13" s="2"/>
      <c r="CL13" s="2"/>
      <c r="CM13" s="2"/>
      <c r="CN13" s="2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</row>
    <row r="14" spans="1:248">
      <c r="A14" s="2"/>
      <c r="B14" s="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7"/>
      <c r="BU14" s="27"/>
      <c r="BV14" s="27"/>
      <c r="BW14" s="27"/>
      <c r="BX14" s="3"/>
      <c r="BY14" s="3"/>
      <c r="BZ14" s="3"/>
      <c r="CA14" s="3"/>
      <c r="CB14" s="3"/>
      <c r="CC14" s="3"/>
      <c r="CD14" s="3"/>
      <c r="CE14" s="3"/>
      <c r="CF14" s="3"/>
      <c r="CG14" s="2"/>
      <c r="CH14" s="2"/>
      <c r="CI14" s="2"/>
      <c r="CJ14" s="2"/>
      <c r="CK14" s="2"/>
      <c r="CL14" s="2"/>
      <c r="CM14" s="2"/>
      <c r="CN14" s="2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</row>
    <row r="15" spans="1:248">
      <c r="A15" s="2"/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7"/>
      <c r="BU15" s="27"/>
      <c r="BV15" s="27"/>
      <c r="BW15" s="27"/>
      <c r="BX15" s="3"/>
      <c r="BY15" s="3"/>
      <c r="BZ15" s="3"/>
      <c r="CA15" s="3"/>
      <c r="CB15" s="3"/>
      <c r="CC15" s="3"/>
      <c r="CD15" s="3"/>
      <c r="CE15" s="3"/>
      <c r="CF15" s="3"/>
      <c r="CG15" s="2"/>
      <c r="CH15" s="2"/>
      <c r="CI15" s="2"/>
      <c r="CJ15" s="2"/>
      <c r="CK15" s="2"/>
      <c r="CL15" s="2"/>
      <c r="CM15" s="2"/>
      <c r="CN15" s="2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</row>
    <row r="16" spans="1:248">
      <c r="A16" s="2"/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7"/>
      <c r="BU16" s="27"/>
      <c r="BV16" s="27"/>
      <c r="BW16" s="27"/>
      <c r="BX16" s="3"/>
      <c r="BY16" s="3"/>
      <c r="BZ16" s="3"/>
      <c r="CA16" s="3"/>
      <c r="CB16" s="3"/>
      <c r="CC16" s="3"/>
      <c r="CD16" s="3"/>
      <c r="CE16" s="3"/>
      <c r="CF16" s="3"/>
      <c r="CG16" s="2"/>
      <c r="CH16" s="2"/>
      <c r="CI16" s="2"/>
      <c r="CJ16" s="2"/>
      <c r="CK16" s="2"/>
      <c r="CL16" s="2"/>
      <c r="CM16" s="2"/>
      <c r="CN16" s="2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</row>
    <row r="17" spans="1:248">
      <c r="A17" s="2"/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7"/>
      <c r="BU17" s="27"/>
      <c r="BV17" s="27"/>
      <c r="BW17" s="27"/>
      <c r="BX17" s="3"/>
      <c r="BY17" s="3"/>
      <c r="BZ17" s="3"/>
      <c r="CA17" s="3"/>
      <c r="CB17" s="3"/>
      <c r="CC17" s="3"/>
      <c r="CD17" s="3"/>
      <c r="CE17" s="3"/>
      <c r="CF17" s="3"/>
      <c r="CG17" s="2"/>
      <c r="CH17" s="2"/>
      <c r="CI17" s="2"/>
      <c r="CJ17" s="2"/>
      <c r="CK17" s="2"/>
      <c r="CL17" s="2"/>
      <c r="CM17" s="2"/>
      <c r="CN17" s="2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</row>
    <row r="18" spans="1:248">
      <c r="A18" s="734" t="s">
        <v>41</v>
      </c>
      <c r="B18" s="735"/>
      <c r="C18" s="735"/>
      <c r="D18" s="735"/>
      <c r="E18" s="735"/>
      <c r="F18" s="735"/>
      <c r="G18" s="735"/>
      <c r="H18" s="735"/>
      <c r="I18" s="735"/>
      <c r="J18" s="735"/>
      <c r="K18" s="735"/>
      <c r="L18" s="735"/>
      <c r="M18" s="735"/>
      <c r="N18" s="735"/>
      <c r="O18" s="735"/>
      <c r="P18" s="735"/>
      <c r="Q18" s="735"/>
      <c r="R18" s="735"/>
      <c r="S18" s="735"/>
      <c r="T18" s="735"/>
      <c r="U18" s="735"/>
      <c r="V18" s="735"/>
      <c r="W18" s="735"/>
      <c r="X18" s="735"/>
      <c r="Y18" s="735"/>
      <c r="Z18" s="735"/>
      <c r="AA18" s="735"/>
      <c r="AB18" s="735"/>
      <c r="AC18" s="735"/>
      <c r="AD18" s="735"/>
      <c r="AE18" s="735"/>
      <c r="AF18" s="735"/>
      <c r="AG18" s="735"/>
      <c r="AH18" s="735"/>
      <c r="AI18" s="735"/>
      <c r="AJ18" s="735"/>
      <c r="AK18" s="735"/>
      <c r="AL18" s="735"/>
      <c r="AM18" s="735"/>
      <c r="AN18" s="735"/>
      <c r="AO18" s="735"/>
      <c r="AP18" s="735"/>
      <c r="AQ18" s="735"/>
      <c r="AR18" s="735"/>
      <c r="AS18" s="735"/>
      <c r="AT18" s="735"/>
      <c r="AU18" s="735"/>
      <c r="AV18" s="735"/>
      <c r="AW18" s="735"/>
      <c r="AX18" s="735"/>
      <c r="AY18" s="735"/>
      <c r="AZ18" s="735"/>
      <c r="BA18" s="735"/>
      <c r="BB18" s="735"/>
      <c r="BC18" s="735"/>
      <c r="BD18" s="735"/>
      <c r="BE18" s="735"/>
      <c r="BF18" s="735"/>
      <c r="BG18" s="735"/>
      <c r="BH18" s="735"/>
      <c r="BI18" s="735"/>
      <c r="BJ18" s="735"/>
      <c r="BK18" s="735"/>
      <c r="BL18" s="735"/>
      <c r="BM18" s="735"/>
      <c r="BN18" s="735"/>
      <c r="BO18" s="735"/>
      <c r="BP18" s="735"/>
      <c r="BQ18" s="735"/>
      <c r="BR18" s="735"/>
      <c r="BS18" s="735"/>
      <c r="BT18" s="735"/>
      <c r="BU18" s="735"/>
      <c r="BV18" s="735"/>
      <c r="BW18" s="735"/>
      <c r="BX18" s="735"/>
      <c r="BY18" s="735"/>
      <c r="BZ18" s="735"/>
      <c r="CA18" s="735"/>
      <c r="CB18" s="735"/>
      <c r="CC18" s="735"/>
      <c r="CD18" s="735"/>
      <c r="CE18" s="735"/>
      <c r="CF18" s="735"/>
      <c r="CG18" s="735"/>
      <c r="CH18" s="735"/>
      <c r="CI18" s="735"/>
      <c r="CJ18" s="735"/>
      <c r="CK18" s="735"/>
      <c r="CL18" s="735"/>
      <c r="CM18" s="735"/>
      <c r="CN18" s="736"/>
      <c r="CO18" s="815"/>
      <c r="CP18" s="816"/>
      <c r="CQ18" s="816"/>
      <c r="CR18" s="816"/>
      <c r="CS18" s="816"/>
      <c r="CT18" s="816"/>
      <c r="CU18" s="816"/>
      <c r="CV18" s="816"/>
      <c r="CW18" s="816"/>
      <c r="CX18" s="816"/>
      <c r="CY18" s="816"/>
      <c r="CZ18" s="816"/>
      <c r="DA18" s="816"/>
      <c r="DB18" s="816"/>
      <c r="DC18" s="816"/>
      <c r="DD18" s="816"/>
      <c r="DE18" s="816"/>
      <c r="DF18" s="816"/>
      <c r="DG18" s="816"/>
      <c r="DH18" s="816"/>
      <c r="DI18" s="816"/>
      <c r="DJ18" s="816"/>
      <c r="DK18" s="816"/>
      <c r="DL18" s="816"/>
      <c r="DM18" s="816"/>
      <c r="DN18" s="816"/>
      <c r="DO18" s="816"/>
      <c r="DP18" s="816"/>
      <c r="DQ18" s="816"/>
      <c r="DR18" s="816"/>
      <c r="DS18" s="816"/>
      <c r="DT18" s="816"/>
      <c r="DU18" s="816"/>
      <c r="DV18" s="816"/>
      <c r="DW18" s="816"/>
      <c r="DX18" s="816"/>
      <c r="DY18" s="816"/>
      <c r="DZ18" s="816"/>
      <c r="EA18" s="816"/>
      <c r="EB18" s="816"/>
      <c r="EC18" s="816"/>
      <c r="ED18" s="816"/>
      <c r="EE18" s="816"/>
      <c r="EF18" s="816"/>
      <c r="EG18" s="816"/>
      <c r="EH18" s="816"/>
      <c r="EI18" s="816"/>
      <c r="EJ18" s="816"/>
      <c r="EK18" s="816"/>
      <c r="EL18" s="816"/>
      <c r="EM18" s="816"/>
      <c r="EN18" s="816"/>
      <c r="EO18" s="818"/>
      <c r="EP18" s="819"/>
      <c r="EQ18" s="819"/>
      <c r="ER18" s="819"/>
      <c r="ES18" s="819"/>
      <c r="ET18" s="819"/>
      <c r="EU18" s="819"/>
      <c r="EV18" s="819"/>
      <c r="EW18" s="819"/>
      <c r="EX18" s="819"/>
      <c r="EY18" s="819"/>
      <c r="EZ18" s="819"/>
      <c r="FA18" s="819"/>
      <c r="FB18" s="819"/>
      <c r="FC18" s="819"/>
      <c r="FD18" s="819"/>
      <c r="FE18" s="819"/>
      <c r="FF18" s="819"/>
      <c r="FG18" s="819"/>
      <c r="FH18" s="819"/>
      <c r="FI18" s="819"/>
      <c r="FJ18" s="819"/>
      <c r="FK18" s="819"/>
      <c r="FL18" s="819"/>
      <c r="FM18" s="819"/>
      <c r="FN18" s="819"/>
      <c r="FO18" s="819"/>
      <c r="FP18" s="819"/>
      <c r="FQ18" s="819"/>
      <c r="FR18" s="819"/>
      <c r="FS18" s="819"/>
      <c r="FT18" s="819"/>
      <c r="FU18" s="819"/>
      <c r="FV18" s="819"/>
      <c r="FW18" s="819"/>
      <c r="FX18" s="819"/>
      <c r="FY18" s="819"/>
      <c r="FZ18" s="819"/>
      <c r="GA18" s="819"/>
      <c r="GB18" s="819"/>
      <c r="GC18" s="819"/>
      <c r="GD18" s="819"/>
      <c r="GE18" s="819"/>
      <c r="GF18" s="819"/>
      <c r="GG18" s="819"/>
      <c r="GH18" s="819"/>
      <c r="GI18" s="819"/>
      <c r="GJ18" s="819"/>
      <c r="GK18" s="819"/>
      <c r="GL18" s="819"/>
      <c r="GM18" s="819"/>
      <c r="GN18" s="819"/>
      <c r="GO18" s="813"/>
      <c r="GP18" s="814"/>
      <c r="GQ18" s="814"/>
      <c r="GR18" s="814"/>
      <c r="GS18" s="814"/>
      <c r="GT18" s="814"/>
      <c r="GU18" s="814"/>
      <c r="GV18" s="814"/>
      <c r="GW18" s="814"/>
      <c r="GX18" s="814"/>
      <c r="GY18" s="814"/>
      <c r="GZ18" s="814"/>
      <c r="HA18" s="814"/>
      <c r="HB18" s="814"/>
      <c r="HC18" s="814"/>
      <c r="HD18" s="814"/>
      <c r="HE18" s="814"/>
      <c r="HF18" s="814"/>
      <c r="HG18" s="814"/>
      <c r="HH18" s="814"/>
      <c r="HI18" s="814"/>
      <c r="HJ18" s="814"/>
      <c r="HK18" s="814"/>
      <c r="HL18" s="814"/>
      <c r="HM18" s="814"/>
      <c r="HN18" s="814"/>
      <c r="HO18" s="814"/>
      <c r="HP18" s="814"/>
      <c r="HQ18" s="814"/>
      <c r="HR18" s="814"/>
      <c r="HS18" s="814"/>
      <c r="HT18" s="814"/>
      <c r="HU18" s="814"/>
      <c r="HV18" s="814"/>
      <c r="HW18" s="814"/>
      <c r="HX18" s="814"/>
      <c r="HY18" s="814"/>
      <c r="HZ18" s="814"/>
      <c r="IA18" s="814"/>
      <c r="IB18" s="814"/>
      <c r="IC18" s="814"/>
      <c r="ID18" s="814"/>
      <c r="IE18" s="814"/>
      <c r="IF18" s="814"/>
      <c r="IG18" s="814"/>
      <c r="IH18" s="814"/>
      <c r="II18" s="814"/>
      <c r="IJ18" s="814"/>
      <c r="IK18" s="814"/>
      <c r="IL18" s="814"/>
      <c r="IM18" s="814"/>
      <c r="IN18" s="814"/>
    </row>
    <row r="19" spans="1:248">
      <c r="A19" s="2"/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7"/>
      <c r="BU19" s="27"/>
      <c r="BV19" s="27"/>
      <c r="BW19" s="27"/>
      <c r="BX19" s="3"/>
      <c r="BY19" s="3"/>
      <c r="BZ19" s="3"/>
      <c r="CA19" s="3"/>
      <c r="CB19" s="3"/>
      <c r="CC19" s="3"/>
      <c r="CD19" s="3"/>
      <c r="CE19" s="3"/>
      <c r="CF19" s="3"/>
      <c r="CG19" s="2"/>
      <c r="CH19" s="2"/>
      <c r="CI19" s="2"/>
      <c r="CJ19" s="2"/>
      <c r="CK19" s="2"/>
      <c r="CL19" s="2"/>
      <c r="CM19" s="2"/>
      <c r="CN19" s="2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</row>
    <row r="20" spans="1:248">
      <c r="A20" s="2"/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7"/>
      <c r="BU20" s="27"/>
      <c r="BV20" s="27"/>
      <c r="BW20" s="27"/>
      <c r="BX20" s="3"/>
      <c r="BY20" s="3"/>
      <c r="BZ20" s="3"/>
      <c r="CA20" s="3"/>
      <c r="CB20" s="3"/>
      <c r="CC20" s="3"/>
      <c r="CD20" s="3"/>
      <c r="CE20" s="3"/>
      <c r="CF20" s="3"/>
      <c r="CG20" s="2"/>
      <c r="CH20" s="2"/>
      <c r="CI20" s="2"/>
      <c r="CJ20" s="2"/>
      <c r="CK20" s="2"/>
      <c r="CL20" s="2"/>
      <c r="CM20" s="2"/>
      <c r="CN20" s="2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</row>
    <row r="21" spans="1:248">
      <c r="A21" s="2"/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7"/>
      <c r="BU21" s="27"/>
      <c r="BV21" s="27"/>
      <c r="BW21" s="27"/>
      <c r="BX21" s="3"/>
      <c r="BY21" s="3"/>
      <c r="BZ21" s="3"/>
      <c r="CA21" s="3"/>
      <c r="CB21" s="3"/>
      <c r="CC21" s="3"/>
      <c r="CD21" s="3"/>
      <c r="CE21" s="3"/>
      <c r="CF21" s="3"/>
      <c r="CG21" s="2"/>
      <c r="CH21" s="2"/>
      <c r="CI21" s="2"/>
      <c r="CJ21" s="2"/>
      <c r="CK21" s="2"/>
      <c r="CL21" s="2"/>
      <c r="CM21" s="2"/>
      <c r="CN21" s="2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</row>
    <row r="22" spans="1:248">
      <c r="A22" s="2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7"/>
      <c r="BU22" s="27"/>
      <c r="BV22" s="27"/>
      <c r="BW22" s="27"/>
      <c r="BX22" s="3"/>
      <c r="BY22" s="3"/>
      <c r="BZ22" s="3"/>
      <c r="CA22" s="3"/>
      <c r="CB22" s="3"/>
      <c r="CC22" s="3"/>
      <c r="CD22" s="3"/>
      <c r="CE22" s="3"/>
      <c r="CF22" s="3"/>
      <c r="CG22" s="2"/>
      <c r="CH22" s="2"/>
      <c r="CI22" s="2"/>
      <c r="CJ22" s="2"/>
      <c r="CK22" s="2"/>
      <c r="CL22" s="2"/>
      <c r="CM22" s="2"/>
      <c r="CN22" s="2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</row>
    <row r="23" spans="1:248">
      <c r="A23" s="734" t="s">
        <v>42</v>
      </c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5"/>
      <c r="P23" s="735"/>
      <c r="Q23" s="735"/>
      <c r="R23" s="735"/>
      <c r="S23" s="735"/>
      <c r="T23" s="735"/>
      <c r="U23" s="735"/>
      <c r="V23" s="735"/>
      <c r="W23" s="735"/>
      <c r="X23" s="735"/>
      <c r="Y23" s="735"/>
      <c r="Z23" s="735"/>
      <c r="AA23" s="735"/>
      <c r="AB23" s="735"/>
      <c r="AC23" s="735"/>
      <c r="AD23" s="735"/>
      <c r="AE23" s="735"/>
      <c r="AF23" s="735"/>
      <c r="AG23" s="735"/>
      <c r="AH23" s="735"/>
      <c r="AI23" s="735"/>
      <c r="AJ23" s="735"/>
      <c r="AK23" s="735"/>
      <c r="AL23" s="735"/>
      <c r="AM23" s="735"/>
      <c r="AN23" s="735"/>
      <c r="AO23" s="735"/>
      <c r="AP23" s="735"/>
      <c r="AQ23" s="735"/>
      <c r="AR23" s="735"/>
      <c r="AS23" s="735"/>
      <c r="AT23" s="735"/>
      <c r="AU23" s="735"/>
      <c r="AV23" s="735"/>
      <c r="AW23" s="735"/>
      <c r="AX23" s="735"/>
      <c r="AY23" s="735"/>
      <c r="AZ23" s="735"/>
      <c r="BA23" s="735"/>
      <c r="BB23" s="735"/>
      <c r="BC23" s="735"/>
      <c r="BD23" s="735"/>
      <c r="BE23" s="735"/>
      <c r="BF23" s="735"/>
      <c r="BG23" s="735"/>
      <c r="BH23" s="735"/>
      <c r="BI23" s="735"/>
      <c r="BJ23" s="735"/>
      <c r="BK23" s="735"/>
      <c r="BL23" s="735"/>
      <c r="BM23" s="735"/>
      <c r="BN23" s="735"/>
      <c r="BO23" s="735"/>
      <c r="BP23" s="735"/>
      <c r="BQ23" s="735"/>
      <c r="BR23" s="735"/>
      <c r="BS23" s="735"/>
      <c r="BT23" s="735"/>
      <c r="BU23" s="735"/>
      <c r="BV23" s="735"/>
      <c r="BW23" s="735"/>
      <c r="BX23" s="735"/>
      <c r="BY23" s="735"/>
      <c r="BZ23" s="735"/>
      <c r="CA23" s="735"/>
      <c r="CB23" s="735"/>
      <c r="CC23" s="735"/>
      <c r="CD23" s="735"/>
      <c r="CE23" s="735"/>
      <c r="CF23" s="735"/>
      <c r="CG23" s="735"/>
      <c r="CH23" s="735"/>
      <c r="CI23" s="735"/>
      <c r="CJ23" s="735"/>
      <c r="CK23" s="735"/>
      <c r="CL23" s="735"/>
      <c r="CM23" s="735"/>
      <c r="CN23" s="736"/>
      <c r="CO23" s="815"/>
      <c r="CP23" s="816"/>
      <c r="CQ23" s="816"/>
      <c r="CR23" s="816"/>
      <c r="CS23" s="816"/>
      <c r="CT23" s="816"/>
      <c r="CU23" s="816"/>
      <c r="CV23" s="816"/>
      <c r="CW23" s="816"/>
      <c r="CX23" s="816"/>
      <c r="CY23" s="816"/>
      <c r="CZ23" s="816"/>
      <c r="DA23" s="816"/>
      <c r="DB23" s="816"/>
      <c r="DC23" s="816"/>
      <c r="DD23" s="816"/>
      <c r="DE23" s="816"/>
      <c r="DF23" s="816"/>
      <c r="DG23" s="816"/>
      <c r="DH23" s="816"/>
      <c r="DI23" s="816"/>
      <c r="DJ23" s="816"/>
      <c r="DK23" s="816"/>
      <c r="DL23" s="816"/>
      <c r="DM23" s="816"/>
      <c r="DN23" s="816"/>
      <c r="DO23" s="816"/>
      <c r="DP23" s="816"/>
      <c r="DQ23" s="816"/>
      <c r="DR23" s="816"/>
      <c r="DS23" s="816"/>
      <c r="DT23" s="816"/>
      <c r="DU23" s="816"/>
      <c r="DV23" s="816"/>
      <c r="DW23" s="816"/>
      <c r="DX23" s="816"/>
      <c r="DY23" s="816"/>
      <c r="DZ23" s="816"/>
      <c r="EA23" s="816"/>
      <c r="EB23" s="816"/>
      <c r="EC23" s="816"/>
      <c r="ED23" s="816"/>
      <c r="EE23" s="816"/>
      <c r="EF23" s="816"/>
      <c r="EG23" s="816"/>
      <c r="EH23" s="816"/>
      <c r="EI23" s="816"/>
      <c r="EJ23" s="816"/>
      <c r="EK23" s="816"/>
      <c r="EL23" s="816"/>
      <c r="EM23" s="816"/>
      <c r="EN23" s="816"/>
      <c r="EO23" s="818"/>
      <c r="EP23" s="819"/>
      <c r="EQ23" s="819"/>
      <c r="ER23" s="819"/>
      <c r="ES23" s="819"/>
      <c r="ET23" s="819"/>
      <c r="EU23" s="819"/>
      <c r="EV23" s="819"/>
      <c r="EW23" s="819"/>
      <c r="EX23" s="819"/>
      <c r="EY23" s="819"/>
      <c r="EZ23" s="819"/>
      <c r="FA23" s="819"/>
      <c r="FB23" s="819"/>
      <c r="FC23" s="819"/>
      <c r="FD23" s="819"/>
      <c r="FE23" s="819"/>
      <c r="FF23" s="819"/>
      <c r="FG23" s="819"/>
      <c r="FH23" s="819"/>
      <c r="FI23" s="819"/>
      <c r="FJ23" s="819"/>
      <c r="FK23" s="819"/>
      <c r="FL23" s="819"/>
      <c r="FM23" s="819"/>
      <c r="FN23" s="819"/>
      <c r="FO23" s="819"/>
      <c r="FP23" s="819"/>
      <c r="FQ23" s="819"/>
      <c r="FR23" s="819"/>
      <c r="FS23" s="819"/>
      <c r="FT23" s="819"/>
      <c r="FU23" s="819"/>
      <c r="FV23" s="819"/>
      <c r="FW23" s="819"/>
      <c r="FX23" s="819"/>
      <c r="FY23" s="819"/>
      <c r="FZ23" s="819"/>
      <c r="GA23" s="819"/>
      <c r="GB23" s="819"/>
      <c r="GC23" s="819"/>
      <c r="GD23" s="819"/>
      <c r="GE23" s="819"/>
      <c r="GF23" s="819"/>
      <c r="GG23" s="819"/>
      <c r="GH23" s="819"/>
      <c r="GI23" s="819"/>
      <c r="GJ23" s="819"/>
      <c r="GK23" s="819"/>
      <c r="GL23" s="819"/>
      <c r="GM23" s="819"/>
      <c r="GN23" s="819"/>
      <c r="GO23" s="813"/>
      <c r="GP23" s="814"/>
      <c r="GQ23" s="814"/>
      <c r="GR23" s="814"/>
      <c r="GS23" s="814"/>
      <c r="GT23" s="814"/>
      <c r="GU23" s="814"/>
      <c r="GV23" s="814"/>
      <c r="GW23" s="814"/>
      <c r="GX23" s="814"/>
      <c r="GY23" s="814"/>
      <c r="GZ23" s="814"/>
      <c r="HA23" s="814"/>
      <c r="HB23" s="814"/>
      <c r="HC23" s="814"/>
      <c r="HD23" s="814"/>
      <c r="HE23" s="814"/>
      <c r="HF23" s="814"/>
      <c r="HG23" s="814"/>
      <c r="HH23" s="814"/>
      <c r="HI23" s="814"/>
      <c r="HJ23" s="814"/>
      <c r="HK23" s="814"/>
      <c r="HL23" s="814"/>
      <c r="HM23" s="814"/>
      <c r="HN23" s="814"/>
      <c r="HO23" s="814"/>
      <c r="HP23" s="814"/>
      <c r="HQ23" s="814"/>
      <c r="HR23" s="814"/>
      <c r="HS23" s="814"/>
      <c r="HT23" s="814"/>
      <c r="HU23" s="814"/>
      <c r="HV23" s="814"/>
      <c r="HW23" s="814"/>
      <c r="HX23" s="814"/>
      <c r="HY23" s="814"/>
      <c r="HZ23" s="814"/>
      <c r="IA23" s="814"/>
      <c r="IB23" s="814"/>
      <c r="IC23" s="814"/>
      <c r="ID23" s="814"/>
      <c r="IE23" s="814"/>
      <c r="IF23" s="814"/>
      <c r="IG23" s="814"/>
      <c r="IH23" s="814"/>
      <c r="II23" s="814"/>
      <c r="IJ23" s="814"/>
      <c r="IK23" s="814"/>
      <c r="IL23" s="814"/>
      <c r="IM23" s="814"/>
      <c r="IN23" s="814"/>
    </row>
    <row r="24" spans="1:248">
      <c r="A24" s="2"/>
      <c r="B24" s="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7"/>
      <c r="BU24" s="27"/>
      <c r="BV24" s="27"/>
      <c r="BW24" s="27"/>
      <c r="BX24" s="3"/>
      <c r="BY24" s="3"/>
      <c r="BZ24" s="3"/>
      <c r="CA24" s="3"/>
      <c r="CB24" s="3"/>
      <c r="CC24" s="3"/>
      <c r="CD24" s="3"/>
      <c r="CE24" s="3"/>
      <c r="CF24" s="3"/>
      <c r="CG24" s="2"/>
      <c r="CH24" s="2"/>
      <c r="CI24" s="2"/>
      <c r="CJ24" s="2"/>
      <c r="CK24" s="2"/>
      <c r="CL24" s="2"/>
      <c r="CM24" s="2"/>
      <c r="CN24" s="2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</row>
    <row r="25" spans="1:248">
      <c r="A25" s="2"/>
      <c r="B25" s="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7"/>
      <c r="BU25" s="27"/>
      <c r="BV25" s="27"/>
      <c r="BW25" s="27"/>
      <c r="BX25" s="3"/>
      <c r="BY25" s="3"/>
      <c r="BZ25" s="3"/>
      <c r="CA25" s="3"/>
      <c r="CB25" s="3"/>
      <c r="CC25" s="3"/>
      <c r="CD25" s="3"/>
      <c r="CE25" s="3"/>
      <c r="CF25" s="3"/>
      <c r="CG25" s="2"/>
      <c r="CH25" s="2"/>
      <c r="CI25" s="2"/>
      <c r="CJ25" s="2"/>
      <c r="CK25" s="2"/>
      <c r="CL25" s="2"/>
      <c r="CM25" s="2"/>
      <c r="CN25" s="2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</row>
    <row r="26" spans="1:248">
      <c r="A26" s="2"/>
      <c r="B26" s="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7"/>
      <c r="BU26" s="27"/>
      <c r="BV26" s="27"/>
      <c r="BW26" s="27"/>
      <c r="BX26" s="3"/>
      <c r="BY26" s="3"/>
      <c r="BZ26" s="3"/>
      <c r="CA26" s="3"/>
      <c r="CB26" s="3"/>
      <c r="CC26" s="3"/>
      <c r="CD26" s="3"/>
      <c r="CE26" s="3"/>
      <c r="CF26" s="3"/>
      <c r="CG26" s="2"/>
      <c r="CH26" s="2"/>
      <c r="CI26" s="2"/>
      <c r="CJ26" s="2"/>
      <c r="CK26" s="2"/>
      <c r="CL26" s="2"/>
      <c r="CM26" s="2"/>
      <c r="CN26" s="2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</row>
    <row r="27" spans="1:248">
      <c r="A27" s="734" t="s">
        <v>43</v>
      </c>
      <c r="B27" s="735"/>
      <c r="C27" s="735"/>
      <c r="D27" s="735"/>
      <c r="E27" s="735"/>
      <c r="F27" s="735"/>
      <c r="G27" s="735"/>
      <c r="H27" s="735"/>
      <c r="I27" s="735"/>
      <c r="J27" s="735"/>
      <c r="K27" s="735"/>
      <c r="L27" s="735"/>
      <c r="M27" s="735"/>
      <c r="N27" s="735"/>
      <c r="O27" s="735"/>
      <c r="P27" s="735"/>
      <c r="Q27" s="735"/>
      <c r="R27" s="735"/>
      <c r="S27" s="735"/>
      <c r="T27" s="735"/>
      <c r="U27" s="735"/>
      <c r="V27" s="735"/>
      <c r="W27" s="735"/>
      <c r="X27" s="735"/>
      <c r="Y27" s="735"/>
      <c r="Z27" s="735"/>
      <c r="AA27" s="735"/>
      <c r="AB27" s="735"/>
      <c r="AC27" s="735"/>
      <c r="AD27" s="735"/>
      <c r="AE27" s="735"/>
      <c r="AF27" s="735"/>
      <c r="AG27" s="735"/>
      <c r="AH27" s="735"/>
      <c r="AI27" s="735"/>
      <c r="AJ27" s="735"/>
      <c r="AK27" s="735"/>
      <c r="AL27" s="735"/>
      <c r="AM27" s="735"/>
      <c r="AN27" s="735"/>
      <c r="AO27" s="735"/>
      <c r="AP27" s="735"/>
      <c r="AQ27" s="735"/>
      <c r="AR27" s="735"/>
      <c r="AS27" s="735"/>
      <c r="AT27" s="735"/>
      <c r="AU27" s="735"/>
      <c r="AV27" s="735"/>
      <c r="AW27" s="735"/>
      <c r="AX27" s="735"/>
      <c r="AY27" s="735"/>
      <c r="AZ27" s="735"/>
      <c r="BA27" s="735"/>
      <c r="BB27" s="735"/>
      <c r="BC27" s="735"/>
      <c r="BD27" s="735"/>
      <c r="BE27" s="735"/>
      <c r="BF27" s="735"/>
      <c r="BG27" s="735"/>
      <c r="BH27" s="735"/>
      <c r="BI27" s="735"/>
      <c r="BJ27" s="735"/>
      <c r="BK27" s="735"/>
      <c r="BL27" s="735"/>
      <c r="BM27" s="735"/>
      <c r="BN27" s="735"/>
      <c r="BO27" s="735"/>
      <c r="BP27" s="735"/>
      <c r="BQ27" s="735"/>
      <c r="BR27" s="735"/>
      <c r="BS27" s="735"/>
      <c r="BT27" s="735"/>
      <c r="BU27" s="735"/>
      <c r="BV27" s="735"/>
      <c r="BW27" s="735"/>
      <c r="BX27" s="735"/>
      <c r="BY27" s="735"/>
      <c r="BZ27" s="735"/>
      <c r="CA27" s="735"/>
      <c r="CB27" s="735"/>
      <c r="CC27" s="735"/>
      <c r="CD27" s="735"/>
      <c r="CE27" s="735"/>
      <c r="CF27" s="735"/>
      <c r="CG27" s="735"/>
      <c r="CH27" s="735"/>
      <c r="CI27" s="735"/>
      <c r="CJ27" s="735"/>
      <c r="CK27" s="735"/>
      <c r="CL27" s="735"/>
      <c r="CM27" s="735"/>
      <c r="CN27" s="736"/>
      <c r="CO27" s="815"/>
      <c r="CP27" s="816"/>
      <c r="CQ27" s="816"/>
      <c r="CR27" s="816"/>
      <c r="CS27" s="816"/>
      <c r="CT27" s="816"/>
      <c r="CU27" s="816"/>
      <c r="CV27" s="816"/>
      <c r="CW27" s="816"/>
      <c r="CX27" s="816"/>
      <c r="CY27" s="816"/>
      <c r="CZ27" s="816"/>
      <c r="DA27" s="816"/>
      <c r="DB27" s="816"/>
      <c r="DC27" s="816"/>
      <c r="DD27" s="816"/>
      <c r="DE27" s="816"/>
      <c r="DF27" s="816"/>
      <c r="DG27" s="816"/>
      <c r="DH27" s="816"/>
      <c r="DI27" s="816"/>
      <c r="DJ27" s="816"/>
      <c r="DK27" s="816"/>
      <c r="DL27" s="816"/>
      <c r="DM27" s="816"/>
      <c r="DN27" s="816"/>
      <c r="DO27" s="816"/>
      <c r="DP27" s="816"/>
      <c r="DQ27" s="816"/>
      <c r="DR27" s="816"/>
      <c r="DS27" s="816"/>
      <c r="DT27" s="816"/>
      <c r="DU27" s="816"/>
      <c r="DV27" s="816"/>
      <c r="DW27" s="816"/>
      <c r="DX27" s="816"/>
      <c r="DY27" s="816"/>
      <c r="DZ27" s="816"/>
      <c r="EA27" s="816"/>
      <c r="EB27" s="816"/>
      <c r="EC27" s="816"/>
      <c r="ED27" s="816"/>
      <c r="EE27" s="816"/>
      <c r="EF27" s="816"/>
      <c r="EG27" s="816"/>
      <c r="EH27" s="816"/>
      <c r="EI27" s="816"/>
      <c r="EJ27" s="816"/>
      <c r="EK27" s="816"/>
      <c r="EL27" s="816"/>
      <c r="EM27" s="816"/>
      <c r="EN27" s="816"/>
      <c r="EO27" s="818"/>
      <c r="EP27" s="819"/>
      <c r="EQ27" s="819"/>
      <c r="ER27" s="819"/>
      <c r="ES27" s="819"/>
      <c r="ET27" s="819"/>
      <c r="EU27" s="819"/>
      <c r="EV27" s="819"/>
      <c r="EW27" s="819"/>
      <c r="EX27" s="819"/>
      <c r="EY27" s="819"/>
      <c r="EZ27" s="819"/>
      <c r="FA27" s="819"/>
      <c r="FB27" s="819"/>
      <c r="FC27" s="819"/>
      <c r="FD27" s="819"/>
      <c r="FE27" s="819"/>
      <c r="FF27" s="819"/>
      <c r="FG27" s="819"/>
      <c r="FH27" s="819"/>
      <c r="FI27" s="819"/>
      <c r="FJ27" s="819"/>
      <c r="FK27" s="819"/>
      <c r="FL27" s="819"/>
      <c r="FM27" s="819"/>
      <c r="FN27" s="819"/>
      <c r="FO27" s="819"/>
      <c r="FP27" s="819"/>
      <c r="FQ27" s="819"/>
      <c r="FR27" s="819"/>
      <c r="FS27" s="819"/>
      <c r="FT27" s="819"/>
      <c r="FU27" s="819"/>
      <c r="FV27" s="819"/>
      <c r="FW27" s="819"/>
      <c r="FX27" s="819"/>
      <c r="FY27" s="819"/>
      <c r="FZ27" s="819"/>
      <c r="GA27" s="819"/>
      <c r="GB27" s="819"/>
      <c r="GC27" s="819"/>
      <c r="GD27" s="819"/>
      <c r="GE27" s="819"/>
      <c r="GF27" s="819"/>
      <c r="GG27" s="819"/>
      <c r="GH27" s="819"/>
      <c r="GI27" s="819"/>
      <c r="GJ27" s="819"/>
      <c r="GK27" s="819"/>
      <c r="GL27" s="819"/>
      <c r="GM27" s="819"/>
      <c r="GN27" s="819"/>
      <c r="GO27" s="813"/>
      <c r="GP27" s="814"/>
      <c r="GQ27" s="814"/>
      <c r="GR27" s="814"/>
      <c r="GS27" s="814"/>
      <c r="GT27" s="814"/>
      <c r="GU27" s="814"/>
      <c r="GV27" s="814"/>
      <c r="GW27" s="814"/>
      <c r="GX27" s="814"/>
      <c r="GY27" s="814"/>
      <c r="GZ27" s="814"/>
      <c r="HA27" s="814"/>
      <c r="HB27" s="814"/>
      <c r="HC27" s="814"/>
      <c r="HD27" s="814"/>
      <c r="HE27" s="814"/>
      <c r="HF27" s="814"/>
      <c r="HG27" s="814"/>
      <c r="HH27" s="814"/>
      <c r="HI27" s="814"/>
      <c r="HJ27" s="814"/>
      <c r="HK27" s="814"/>
      <c r="HL27" s="814"/>
      <c r="HM27" s="814"/>
      <c r="HN27" s="814"/>
      <c r="HO27" s="814"/>
      <c r="HP27" s="814"/>
      <c r="HQ27" s="814"/>
      <c r="HR27" s="814"/>
      <c r="HS27" s="814"/>
      <c r="HT27" s="814"/>
      <c r="HU27" s="814"/>
      <c r="HV27" s="814"/>
      <c r="HW27" s="814"/>
      <c r="HX27" s="814"/>
      <c r="HY27" s="814"/>
      <c r="HZ27" s="814"/>
      <c r="IA27" s="814"/>
      <c r="IB27" s="814"/>
      <c r="IC27" s="814"/>
      <c r="ID27" s="814"/>
      <c r="IE27" s="814"/>
      <c r="IF27" s="814"/>
      <c r="IG27" s="814"/>
      <c r="IH27" s="814"/>
      <c r="II27" s="814"/>
      <c r="IJ27" s="814"/>
      <c r="IK27" s="814"/>
      <c r="IL27" s="814"/>
      <c r="IM27" s="814"/>
      <c r="IN27" s="814"/>
    </row>
    <row r="28" spans="1:248">
      <c r="A28" s="2"/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7"/>
      <c r="BU28" s="27"/>
      <c r="BV28" s="27"/>
      <c r="BW28" s="27"/>
      <c r="BX28" s="3"/>
      <c r="BY28" s="3"/>
      <c r="BZ28" s="3"/>
      <c r="CA28" s="3"/>
      <c r="CB28" s="3"/>
      <c r="CC28" s="3"/>
      <c r="CD28" s="3"/>
      <c r="CE28" s="3"/>
      <c r="CF28" s="3"/>
      <c r="CG28" s="2"/>
      <c r="CH28" s="2"/>
      <c r="CI28" s="2"/>
      <c r="CJ28" s="2"/>
      <c r="CK28" s="2"/>
      <c r="CL28" s="2"/>
      <c r="CM28" s="2"/>
      <c r="CN28" s="2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</row>
    <row r="29" spans="1:248">
      <c r="A29" s="2"/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7"/>
      <c r="BU29" s="27"/>
      <c r="BV29" s="27"/>
      <c r="BW29" s="27"/>
      <c r="BX29" s="3"/>
      <c r="BY29" s="3"/>
      <c r="BZ29" s="3"/>
      <c r="CA29" s="3"/>
      <c r="CB29" s="3"/>
      <c r="CC29" s="3"/>
      <c r="CD29" s="3"/>
      <c r="CE29" s="3"/>
      <c r="CF29" s="3"/>
      <c r="CG29" s="2"/>
      <c r="CH29" s="2"/>
      <c r="CI29" s="2"/>
      <c r="CJ29" s="2"/>
      <c r="CK29" s="2"/>
      <c r="CL29" s="2"/>
      <c r="CM29" s="2"/>
      <c r="CN29" s="2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</row>
    <row r="30" spans="1:248">
      <c r="A30" s="2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7"/>
      <c r="BU30" s="27"/>
      <c r="BV30" s="27"/>
      <c r="BW30" s="27"/>
      <c r="BX30" s="3"/>
      <c r="BY30" s="3"/>
      <c r="BZ30" s="3"/>
      <c r="CA30" s="3"/>
      <c r="CB30" s="3"/>
      <c r="CC30" s="3"/>
      <c r="CD30" s="3"/>
      <c r="CE30" s="3"/>
      <c r="CF30" s="3"/>
      <c r="CG30" s="2"/>
      <c r="CH30" s="2"/>
      <c r="CI30" s="2"/>
      <c r="CJ30" s="2"/>
      <c r="CK30" s="2"/>
      <c r="CL30" s="2"/>
      <c r="CM30" s="2"/>
      <c r="CN30" s="2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</row>
    <row r="31" spans="1:248">
      <c r="A31" s="2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7"/>
      <c r="BU31" s="27"/>
      <c r="BV31" s="27"/>
      <c r="BW31" s="27"/>
      <c r="BX31" s="3"/>
      <c r="BY31" s="3"/>
      <c r="BZ31" s="3"/>
      <c r="CA31" s="3"/>
      <c r="CB31" s="3"/>
      <c r="CC31" s="3"/>
      <c r="CD31" s="3"/>
      <c r="CE31" s="3"/>
      <c r="CF31" s="3"/>
      <c r="CG31" s="2"/>
      <c r="CH31" s="2"/>
      <c r="CI31" s="2"/>
      <c r="CJ31" s="2"/>
      <c r="CK31" s="2"/>
      <c r="CL31" s="2"/>
      <c r="CM31" s="2"/>
      <c r="CN31" s="2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</row>
    <row r="32" spans="1:248">
      <c r="A32" s="734" t="s">
        <v>44</v>
      </c>
      <c r="B32" s="735"/>
      <c r="C32" s="735"/>
      <c r="D32" s="735"/>
      <c r="E32" s="735"/>
      <c r="F32" s="735"/>
      <c r="G32" s="735"/>
      <c r="H32" s="735"/>
      <c r="I32" s="735"/>
      <c r="J32" s="735"/>
      <c r="K32" s="735"/>
      <c r="L32" s="735"/>
      <c r="M32" s="735"/>
      <c r="N32" s="735"/>
      <c r="O32" s="735"/>
      <c r="P32" s="735"/>
      <c r="Q32" s="735"/>
      <c r="R32" s="735"/>
      <c r="S32" s="735"/>
      <c r="T32" s="735"/>
      <c r="U32" s="735"/>
      <c r="V32" s="735"/>
      <c r="W32" s="735"/>
      <c r="X32" s="735"/>
      <c r="Y32" s="735"/>
      <c r="Z32" s="735"/>
      <c r="AA32" s="735"/>
      <c r="AB32" s="735"/>
      <c r="AC32" s="735"/>
      <c r="AD32" s="735"/>
      <c r="AE32" s="735"/>
      <c r="AF32" s="735"/>
      <c r="AG32" s="735"/>
      <c r="AH32" s="735"/>
      <c r="AI32" s="735"/>
      <c r="AJ32" s="735"/>
      <c r="AK32" s="735"/>
      <c r="AL32" s="735"/>
      <c r="AM32" s="735"/>
      <c r="AN32" s="735"/>
      <c r="AO32" s="735"/>
      <c r="AP32" s="735"/>
      <c r="AQ32" s="735"/>
      <c r="AR32" s="735"/>
      <c r="AS32" s="735"/>
      <c r="AT32" s="735"/>
      <c r="AU32" s="735"/>
      <c r="AV32" s="735"/>
      <c r="AW32" s="735"/>
      <c r="AX32" s="735"/>
      <c r="AY32" s="735"/>
      <c r="AZ32" s="735"/>
      <c r="BA32" s="735"/>
      <c r="BB32" s="735"/>
      <c r="BC32" s="735"/>
      <c r="BD32" s="735"/>
      <c r="BE32" s="735"/>
      <c r="BF32" s="735"/>
      <c r="BG32" s="735"/>
      <c r="BH32" s="735"/>
      <c r="BI32" s="735"/>
      <c r="BJ32" s="735"/>
      <c r="BK32" s="735"/>
      <c r="BL32" s="735"/>
      <c r="BM32" s="735"/>
      <c r="BN32" s="735"/>
      <c r="BO32" s="735"/>
      <c r="BP32" s="735"/>
      <c r="BQ32" s="735"/>
      <c r="BR32" s="735"/>
      <c r="BS32" s="735"/>
      <c r="BT32" s="735"/>
      <c r="BU32" s="735"/>
      <c r="BV32" s="735"/>
      <c r="BW32" s="735"/>
      <c r="BX32" s="735"/>
      <c r="BY32" s="735"/>
      <c r="BZ32" s="735"/>
      <c r="CA32" s="735"/>
      <c r="CB32" s="735"/>
      <c r="CC32" s="735"/>
      <c r="CD32" s="735"/>
      <c r="CE32" s="735"/>
      <c r="CF32" s="735"/>
      <c r="CG32" s="735"/>
      <c r="CH32" s="735"/>
      <c r="CI32" s="735"/>
      <c r="CJ32" s="735"/>
      <c r="CK32" s="735"/>
      <c r="CL32" s="735"/>
      <c r="CM32" s="735"/>
      <c r="CN32" s="736"/>
      <c r="CO32" s="815"/>
      <c r="CP32" s="816"/>
      <c r="CQ32" s="816"/>
      <c r="CR32" s="816"/>
      <c r="CS32" s="816"/>
      <c r="CT32" s="816"/>
      <c r="CU32" s="816"/>
      <c r="CV32" s="816"/>
      <c r="CW32" s="816"/>
      <c r="CX32" s="816"/>
      <c r="CY32" s="816"/>
      <c r="CZ32" s="816"/>
      <c r="DA32" s="816"/>
      <c r="DB32" s="816"/>
      <c r="DC32" s="816"/>
      <c r="DD32" s="816"/>
      <c r="DE32" s="816"/>
      <c r="DF32" s="816"/>
      <c r="DG32" s="816"/>
      <c r="DH32" s="816"/>
      <c r="DI32" s="816"/>
      <c r="DJ32" s="816"/>
      <c r="DK32" s="816"/>
      <c r="DL32" s="816"/>
      <c r="DM32" s="816"/>
      <c r="DN32" s="816"/>
      <c r="DO32" s="816"/>
      <c r="DP32" s="816"/>
      <c r="DQ32" s="816"/>
      <c r="DR32" s="816"/>
      <c r="DS32" s="816"/>
      <c r="DT32" s="816"/>
      <c r="DU32" s="816"/>
      <c r="DV32" s="816"/>
      <c r="DW32" s="816"/>
      <c r="DX32" s="816"/>
      <c r="DY32" s="816"/>
      <c r="DZ32" s="816"/>
      <c r="EA32" s="816"/>
      <c r="EB32" s="816"/>
      <c r="EC32" s="816"/>
      <c r="ED32" s="816"/>
      <c r="EE32" s="816"/>
      <c r="EF32" s="816"/>
      <c r="EG32" s="816"/>
      <c r="EH32" s="816"/>
      <c r="EI32" s="816"/>
      <c r="EJ32" s="816"/>
      <c r="EK32" s="816"/>
      <c r="EL32" s="816"/>
      <c r="EM32" s="816"/>
      <c r="EN32" s="816"/>
      <c r="EO32" s="818"/>
      <c r="EP32" s="819"/>
      <c r="EQ32" s="819"/>
      <c r="ER32" s="819"/>
      <c r="ES32" s="819"/>
      <c r="ET32" s="819"/>
      <c r="EU32" s="819"/>
      <c r="EV32" s="819"/>
      <c r="EW32" s="819"/>
      <c r="EX32" s="819"/>
      <c r="EY32" s="819"/>
      <c r="EZ32" s="819"/>
      <c r="FA32" s="819"/>
      <c r="FB32" s="819"/>
      <c r="FC32" s="819"/>
      <c r="FD32" s="819"/>
      <c r="FE32" s="819"/>
      <c r="FF32" s="819"/>
      <c r="FG32" s="819"/>
      <c r="FH32" s="819"/>
      <c r="FI32" s="819"/>
      <c r="FJ32" s="819"/>
      <c r="FK32" s="819"/>
      <c r="FL32" s="819"/>
      <c r="FM32" s="819"/>
      <c r="FN32" s="819"/>
      <c r="FO32" s="819"/>
      <c r="FP32" s="819"/>
      <c r="FQ32" s="819"/>
      <c r="FR32" s="819"/>
      <c r="FS32" s="819"/>
      <c r="FT32" s="819"/>
      <c r="FU32" s="819"/>
      <c r="FV32" s="819"/>
      <c r="FW32" s="819"/>
      <c r="FX32" s="819"/>
      <c r="FY32" s="819"/>
      <c r="FZ32" s="819"/>
      <c r="GA32" s="819"/>
      <c r="GB32" s="819"/>
      <c r="GC32" s="819"/>
      <c r="GD32" s="819"/>
      <c r="GE32" s="819"/>
      <c r="GF32" s="819"/>
      <c r="GG32" s="819"/>
      <c r="GH32" s="819"/>
      <c r="GI32" s="819"/>
      <c r="GJ32" s="819"/>
      <c r="GK32" s="819"/>
      <c r="GL32" s="819"/>
      <c r="GM32" s="819"/>
      <c r="GN32" s="819"/>
      <c r="GO32" s="813"/>
      <c r="GP32" s="814"/>
      <c r="GQ32" s="814"/>
      <c r="GR32" s="814"/>
      <c r="GS32" s="814"/>
      <c r="GT32" s="814"/>
      <c r="GU32" s="814"/>
      <c r="GV32" s="814"/>
      <c r="GW32" s="814"/>
      <c r="GX32" s="814"/>
      <c r="GY32" s="814"/>
      <c r="GZ32" s="814"/>
      <c r="HA32" s="814"/>
      <c r="HB32" s="814"/>
      <c r="HC32" s="814"/>
      <c r="HD32" s="814"/>
      <c r="HE32" s="814"/>
      <c r="HF32" s="814"/>
      <c r="HG32" s="814"/>
      <c r="HH32" s="814"/>
      <c r="HI32" s="814"/>
      <c r="HJ32" s="814"/>
      <c r="HK32" s="814"/>
      <c r="HL32" s="814"/>
      <c r="HM32" s="814"/>
      <c r="HN32" s="814"/>
      <c r="HO32" s="814"/>
      <c r="HP32" s="814"/>
      <c r="HQ32" s="814"/>
      <c r="HR32" s="814"/>
      <c r="HS32" s="814"/>
      <c r="HT32" s="814"/>
      <c r="HU32" s="814"/>
      <c r="HV32" s="814"/>
      <c r="HW32" s="814"/>
      <c r="HX32" s="814"/>
      <c r="HY32" s="814"/>
      <c r="HZ32" s="814"/>
      <c r="IA32" s="814"/>
      <c r="IB32" s="814"/>
      <c r="IC32" s="814"/>
      <c r="ID32" s="814"/>
      <c r="IE32" s="814"/>
      <c r="IF32" s="814"/>
      <c r="IG32" s="814"/>
      <c r="IH32" s="814"/>
      <c r="II32" s="814"/>
      <c r="IJ32" s="814"/>
      <c r="IK32" s="814"/>
      <c r="IL32" s="814"/>
      <c r="IM32" s="814"/>
      <c r="IN32" s="814"/>
    </row>
    <row r="33" spans="1:248">
      <c r="A33" s="2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7"/>
      <c r="BU33" s="27"/>
      <c r="BV33" s="27"/>
      <c r="BW33" s="27"/>
      <c r="BX33" s="3"/>
      <c r="BY33" s="3"/>
      <c r="BZ33" s="3"/>
      <c r="CA33" s="3"/>
      <c r="CB33" s="3"/>
      <c r="CC33" s="3"/>
      <c r="CD33" s="3"/>
      <c r="CE33" s="3"/>
      <c r="CF33" s="3"/>
      <c r="CG33" s="2"/>
      <c r="CH33" s="2"/>
      <c r="CI33" s="2"/>
      <c r="CJ33" s="2"/>
      <c r="CK33" s="2"/>
      <c r="CL33" s="2"/>
      <c r="CM33" s="2"/>
      <c r="CN33" s="2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</row>
    <row r="34" spans="1:248">
      <c r="A34" s="2"/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7"/>
      <c r="BU34" s="27"/>
      <c r="BV34" s="27"/>
      <c r="BW34" s="27"/>
      <c r="BX34" s="3"/>
      <c r="BY34" s="3"/>
      <c r="BZ34" s="3"/>
      <c r="CA34" s="3"/>
      <c r="CB34" s="3"/>
      <c r="CC34" s="3"/>
      <c r="CD34" s="3"/>
      <c r="CE34" s="3"/>
      <c r="CF34" s="3"/>
      <c r="CG34" s="2"/>
      <c r="CH34" s="2"/>
      <c r="CI34" s="2"/>
      <c r="CJ34" s="2"/>
      <c r="CK34" s="2"/>
      <c r="CL34" s="2"/>
      <c r="CM34" s="2"/>
      <c r="CN34" s="2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</row>
    <row r="35" spans="1:248">
      <c r="A35" s="2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7"/>
      <c r="BU35" s="27"/>
      <c r="BV35" s="27"/>
      <c r="BW35" s="27"/>
      <c r="BX35" s="3"/>
      <c r="BY35" s="3"/>
      <c r="BZ35" s="3"/>
      <c r="CA35" s="3"/>
      <c r="CB35" s="3"/>
      <c r="CC35" s="3"/>
      <c r="CD35" s="3"/>
      <c r="CE35" s="3"/>
      <c r="CF35" s="3"/>
      <c r="CG35" s="2"/>
      <c r="CH35" s="2"/>
      <c r="CI35" s="2"/>
      <c r="CJ35" s="2"/>
      <c r="CK35" s="2"/>
      <c r="CL35" s="2"/>
      <c r="CM35" s="2"/>
      <c r="CN35" s="2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</row>
    <row r="36" spans="1:248">
      <c r="A36" s="2"/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7"/>
      <c r="BU36" s="27"/>
      <c r="BV36" s="27"/>
      <c r="BW36" s="27"/>
      <c r="BX36" s="3"/>
      <c r="BY36" s="3"/>
      <c r="BZ36" s="3"/>
      <c r="CA36" s="3"/>
      <c r="CB36" s="3"/>
      <c r="CC36" s="3"/>
      <c r="CD36" s="3"/>
      <c r="CE36" s="3"/>
      <c r="CF36" s="3"/>
      <c r="CG36" s="2"/>
      <c r="CH36" s="2"/>
      <c r="CI36" s="2"/>
      <c r="CJ36" s="2"/>
      <c r="CK36" s="2"/>
      <c r="CL36" s="2"/>
      <c r="CM36" s="2"/>
      <c r="CN36" s="2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</row>
  </sheetData>
  <mergeCells count="80">
    <mergeCell ref="AG1:AK1"/>
    <mergeCell ref="Y2:Y3"/>
    <mergeCell ref="Z2:Z3"/>
    <mergeCell ref="AA2:AA3"/>
    <mergeCell ref="A1:A3"/>
    <mergeCell ref="B1:B3"/>
    <mergeCell ref="C1:C3"/>
    <mergeCell ref="I1:J1"/>
    <mergeCell ref="K1:L1"/>
    <mergeCell ref="M1:M3"/>
    <mergeCell ref="N1:N3"/>
    <mergeCell ref="O1:S1"/>
    <mergeCell ref="T1:X1"/>
    <mergeCell ref="Y1:AA1"/>
    <mergeCell ref="AB1:AF1"/>
    <mergeCell ref="AL1:AP1"/>
    <mergeCell ref="AQ1:AU1"/>
    <mergeCell ref="AV1:AZ1"/>
    <mergeCell ref="BA1:BE1"/>
    <mergeCell ref="BR1:BW1"/>
    <mergeCell ref="BF1:BQ1"/>
    <mergeCell ref="CI2:CJ2"/>
    <mergeCell ref="CK2:CL2"/>
    <mergeCell ref="CM2:CN2"/>
    <mergeCell ref="A4:CN4"/>
    <mergeCell ref="A8:CN8"/>
    <mergeCell ref="CF1:CF3"/>
    <mergeCell ref="CG1:CJ1"/>
    <mergeCell ref="CK1:CN1"/>
    <mergeCell ref="I2:I3"/>
    <mergeCell ref="J2:J3"/>
    <mergeCell ref="K2:K3"/>
    <mergeCell ref="L2:L3"/>
    <mergeCell ref="O2:O3"/>
    <mergeCell ref="P2:Q2"/>
    <mergeCell ref="R2:S2"/>
    <mergeCell ref="BY1:BY3"/>
    <mergeCell ref="BO2:BP2"/>
    <mergeCell ref="BF2:BK2"/>
    <mergeCell ref="BL2:BN2"/>
    <mergeCell ref="CG2:CH2"/>
    <mergeCell ref="BZ1:CA1"/>
    <mergeCell ref="CB1:CB3"/>
    <mergeCell ref="CC1:CC3"/>
    <mergeCell ref="CD1:CD3"/>
    <mergeCell ref="CE1:CE3"/>
    <mergeCell ref="BX1:BX3"/>
    <mergeCell ref="BR2:BR3"/>
    <mergeCell ref="BS2:BS3"/>
    <mergeCell ref="BT2:BU2"/>
    <mergeCell ref="BV2:BW2"/>
    <mergeCell ref="A12:CN12"/>
    <mergeCell ref="A18:CN18"/>
    <mergeCell ref="A23:CN23"/>
    <mergeCell ref="A27:CN27"/>
    <mergeCell ref="A32:CN32"/>
    <mergeCell ref="CO27:EN27"/>
    <mergeCell ref="CO32:EN32"/>
    <mergeCell ref="EO1:GN1"/>
    <mergeCell ref="EO4:GN4"/>
    <mergeCell ref="EO8:GN8"/>
    <mergeCell ref="EO12:GN12"/>
    <mergeCell ref="EO18:GN18"/>
    <mergeCell ref="EO23:GN23"/>
    <mergeCell ref="EO27:GN27"/>
    <mergeCell ref="EO32:GN32"/>
    <mergeCell ref="CO1:EN1"/>
    <mergeCell ref="CO4:EN4"/>
    <mergeCell ref="CO8:EN8"/>
    <mergeCell ref="CO12:EN12"/>
    <mergeCell ref="CO18:EN18"/>
    <mergeCell ref="CO23:EN23"/>
    <mergeCell ref="GO27:IN27"/>
    <mergeCell ref="GO32:IN32"/>
    <mergeCell ref="GO1:IN1"/>
    <mergeCell ref="GO4:IN4"/>
    <mergeCell ref="GO8:IN8"/>
    <mergeCell ref="GO12:IN12"/>
    <mergeCell ref="GO18:IN18"/>
    <mergeCell ref="GO23:IN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EGAT Data</vt:lpstr>
      <vt:lpstr>Thermal</vt:lpstr>
      <vt:lpstr>Coal-Fire</vt:lpstr>
      <vt:lpstr>Combined-Cycle</vt:lpstr>
      <vt:lpstr>Gas Turbine</vt:lpstr>
      <vt:lpstr>Hydro</vt:lpstr>
      <vt:lpstr>SOLAR_PV</vt:lpstr>
      <vt:lpstr>Wind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wisky brandy</dc:creator>
  <cp:lastModifiedBy>Worajedt Sitthidumrong</cp:lastModifiedBy>
  <cp:lastPrinted>2019-06-30T11:22:22Z</cp:lastPrinted>
  <dcterms:created xsi:type="dcterms:W3CDTF">2019-06-25T05:46:10Z</dcterms:created>
  <dcterms:modified xsi:type="dcterms:W3CDTF">2019-09-25T08:23:56Z</dcterms:modified>
</cp:coreProperties>
</file>