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ggyjee/Desktop/"/>
    </mc:Choice>
  </mc:AlternateContent>
  <xr:revisionPtr revIDLastSave="0" documentId="13_ncr:1_{B0FAD83D-3373-CB48-A8C2-D4EADF175752}" xr6:coauthVersionLast="47" xr6:coauthVersionMax="47" xr10:uidLastSave="{00000000-0000-0000-0000-000000000000}"/>
  <bookViews>
    <workbookView xWindow="14920" yWindow="500" windowWidth="13880" windowHeight="16120" xr2:uid="{52DF4D46-CB4B-8942-97DA-5F92CDFAEB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4" i="1"/>
  <c r="L5" i="1"/>
  <c r="L6" i="1"/>
  <c r="L7" i="1"/>
  <c r="L8" i="1"/>
  <c r="L9" i="1"/>
  <c r="L10" i="1"/>
  <c r="L11" i="1"/>
  <c r="L12" i="1"/>
  <c r="L13" i="1"/>
  <c r="L4" i="1"/>
  <c r="K12" i="1"/>
  <c r="K13" i="1"/>
  <c r="K5" i="1"/>
  <c r="K6" i="1"/>
  <c r="K7" i="1"/>
  <c r="K8" i="1"/>
  <c r="K9" i="1"/>
  <c r="K10" i="1"/>
  <c r="K11" i="1"/>
  <c r="K4" i="1"/>
  <c r="F5" i="1"/>
  <c r="F6" i="1"/>
  <c r="F7" i="1"/>
  <c r="F8" i="1"/>
  <c r="G8" i="1" s="1"/>
  <c r="H8" i="1" s="1"/>
  <c r="F9" i="1"/>
  <c r="F10" i="1"/>
  <c r="F11" i="1"/>
  <c r="F12" i="1"/>
  <c r="F13" i="1"/>
  <c r="F4" i="1"/>
  <c r="E5" i="1"/>
  <c r="E6" i="1"/>
  <c r="E7" i="1"/>
  <c r="E8" i="1"/>
  <c r="E9" i="1"/>
  <c r="E10" i="1"/>
  <c r="E11" i="1"/>
  <c r="E12" i="1"/>
  <c r="E13" i="1"/>
  <c r="E4" i="1"/>
  <c r="G7" i="1"/>
  <c r="H7" i="1" s="1"/>
  <c r="G5" i="1"/>
  <c r="H5" i="1" s="1"/>
  <c r="G6" i="1"/>
  <c r="H6" i="1" s="1"/>
  <c r="G9" i="1"/>
  <c r="H9" i="1" s="1"/>
  <c r="G10" i="1"/>
  <c r="H10" i="1" s="1"/>
  <c r="G11" i="1"/>
  <c r="H11" i="1" s="1"/>
  <c r="G13" i="1"/>
  <c r="H13" i="1" s="1"/>
  <c r="G12" i="1" l="1"/>
  <c r="H12" i="1" s="1"/>
  <c r="G4" i="1"/>
  <c r="H4" i="1" s="1"/>
  <c r="H14" i="1" l="1"/>
</calcChain>
</file>

<file path=xl/sharedStrings.xml><?xml version="1.0" encoding="utf-8"?>
<sst xmlns="http://schemas.openxmlformats.org/spreadsheetml/2006/main" count="24" uniqueCount="21">
  <si>
    <t>Temperature</t>
  </si>
  <si>
    <t>xa</t>
  </si>
  <si>
    <t>xb</t>
  </si>
  <si>
    <t>J/mol</t>
  </si>
  <si>
    <t>Pcalc</t>
  </si>
  <si>
    <t>(P-Pcalc)^2</t>
  </si>
  <si>
    <t>Total</t>
  </si>
  <si>
    <t>Species</t>
  </si>
  <si>
    <t>A</t>
  </si>
  <si>
    <t>B</t>
  </si>
  <si>
    <t>C</t>
  </si>
  <si>
    <t>Methanol</t>
  </si>
  <si>
    <t>Benzene</t>
  </si>
  <si>
    <t>Objective Function</t>
  </si>
  <si>
    <t>J/molK</t>
  </si>
  <si>
    <t>Pa</t>
  </si>
  <si>
    <t>R</t>
  </si>
  <si>
    <t>P</t>
  </si>
  <si>
    <t>Pa,sat</t>
  </si>
  <si>
    <t>Pb,sat</t>
  </si>
  <si>
    <t>γa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</si>
</sst>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mbria Math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 applyFill="1" applyBorder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33866</xdr:colOff>
      <xdr:row>2</xdr:row>
      <xdr:rowOff>25400</xdr:rowOff>
    </xdr:from>
    <xdr:ext cx="80309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572A6B0-38BE-AD4F-BB3A-0AF38CB152C8}"/>
                </a:ext>
              </a:extLst>
            </xdr:cNvPr>
            <xdr:cNvSpPr txBox="1"/>
          </xdr:nvSpPr>
          <xdr:spPr>
            <a:xfrm>
              <a:off x="3428999" y="431800"/>
              <a:ext cx="8030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𝛾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572A6B0-38BE-AD4F-BB3A-0AF38CB152C8}"/>
                </a:ext>
              </a:extLst>
            </xdr:cNvPr>
            <xdr:cNvSpPr txBox="1"/>
          </xdr:nvSpPr>
          <xdr:spPr>
            <a:xfrm>
              <a:off x="3428999" y="431800"/>
              <a:ext cx="8030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𝑎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76200</xdr:colOff>
      <xdr:row>2</xdr:row>
      <xdr:rowOff>25400</xdr:rowOff>
    </xdr:from>
    <xdr:ext cx="736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B9E1320-D6C7-CF44-98B8-BF3BE355A6E1}"/>
                </a:ext>
              </a:extLst>
            </xdr:cNvPr>
            <xdr:cNvSpPr txBox="1"/>
          </xdr:nvSpPr>
          <xdr:spPr>
            <a:xfrm>
              <a:off x="4360333" y="431800"/>
              <a:ext cx="736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𝛾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𝑏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B9E1320-D6C7-CF44-98B8-BF3BE355A6E1}"/>
                </a:ext>
              </a:extLst>
            </xdr:cNvPr>
            <xdr:cNvSpPr txBox="1"/>
          </xdr:nvSpPr>
          <xdr:spPr>
            <a:xfrm>
              <a:off x="4360333" y="431800"/>
              <a:ext cx="736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𝑏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414866</xdr:colOff>
      <xdr:row>1</xdr:row>
      <xdr:rowOff>8466</xdr:rowOff>
    </xdr:from>
    <xdr:ext cx="309755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4C4C4F8-9CF8-8247-9539-6342F891F440}"/>
                </a:ext>
              </a:extLst>
            </xdr:cNvPr>
            <xdr:cNvSpPr txBox="1"/>
          </xdr:nvSpPr>
          <xdr:spPr>
            <a:xfrm>
              <a:off x="9965266" y="211666"/>
              <a:ext cx="30975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𝛾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𝑎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𝑥𝑎𝑃𝑎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𝑠𝑎𝑡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𝑃𝑐𝑎𝑙𝑐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4C4C4F8-9CF8-8247-9539-6342F891F440}"/>
                </a:ext>
              </a:extLst>
            </xdr:cNvPr>
            <xdr:cNvSpPr txBox="1"/>
          </xdr:nvSpPr>
          <xdr:spPr>
            <a:xfrm>
              <a:off x="9965266" y="211666"/>
              <a:ext cx="30975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𝑎=𝑥𝑎𝑃𝑎,𝑠𝑎𝑡/𝑃𝑐𝑎𝑙𝑐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21F0F-7FC0-D141-A56A-4AD61FA2C623}">
  <dimension ref="A1:N17"/>
  <sheetViews>
    <sheetView tabSelected="1" topLeftCell="G1" zoomScale="150" workbookViewId="0">
      <selection activeCell="N11" sqref="N11"/>
    </sheetView>
  </sheetViews>
  <sheetFormatPr baseColWidth="10" defaultRowHeight="16" x14ac:dyDescent="0.2"/>
  <cols>
    <col min="1" max="1" width="11.83203125" customWidth="1"/>
    <col min="5" max="5" width="11.6640625" bestFit="1" customWidth="1"/>
    <col min="7" max="7" width="15.1640625" customWidth="1"/>
    <col min="8" max="8" width="21.1640625" customWidth="1"/>
    <col min="12" max="12" width="11.1640625" bestFit="1" customWidth="1"/>
  </cols>
  <sheetData>
    <row r="1" spans="1:14" x14ac:dyDescent="0.2">
      <c r="A1" s="1" t="s">
        <v>16</v>
      </c>
      <c r="B1" s="1">
        <v>8.3140000000000001</v>
      </c>
      <c r="C1" t="s">
        <v>14</v>
      </c>
      <c r="D1" s="1"/>
      <c r="E1" s="1" t="s">
        <v>8</v>
      </c>
      <c r="F1" s="1">
        <v>31</v>
      </c>
      <c r="G1" s="1" t="s">
        <v>3</v>
      </c>
      <c r="H1" s="1"/>
    </row>
    <row r="2" spans="1:14" x14ac:dyDescent="0.2">
      <c r="A2" s="1" t="s">
        <v>17</v>
      </c>
      <c r="B2" s="1">
        <v>101330</v>
      </c>
      <c r="C2" t="s">
        <v>15</v>
      </c>
      <c r="D2" s="1"/>
      <c r="E2" s="1" t="s">
        <v>9</v>
      </c>
      <c r="F2" s="1">
        <v>50</v>
      </c>
      <c r="G2" s="1" t="s">
        <v>3</v>
      </c>
      <c r="H2" s="2" t="s">
        <v>13</v>
      </c>
      <c r="I2" s="10"/>
    </row>
    <row r="3" spans="1:14" x14ac:dyDescent="0.2">
      <c r="A3" s="3" t="s">
        <v>0</v>
      </c>
      <c r="B3" s="3" t="s">
        <v>1</v>
      </c>
      <c r="C3" s="3" t="s">
        <v>2</v>
      </c>
      <c r="D3" s="1"/>
      <c r="E3" s="2"/>
      <c r="F3" s="2"/>
      <c r="G3" s="2" t="s">
        <v>4</v>
      </c>
      <c r="H3" s="2" t="s">
        <v>5</v>
      </c>
      <c r="I3" s="10"/>
      <c r="K3" s="10" t="s">
        <v>18</v>
      </c>
      <c r="L3" s="10" t="s">
        <v>19</v>
      </c>
      <c r="M3" s="11" t="s">
        <v>20</v>
      </c>
      <c r="N3" s="10"/>
    </row>
    <row r="4" spans="1:14" x14ac:dyDescent="0.2">
      <c r="A4" s="4">
        <v>351.76</v>
      </c>
      <c r="B4" s="4">
        <v>2E-3</v>
      </c>
      <c r="C4" s="4">
        <v>0.998</v>
      </c>
      <c r="D4" s="1"/>
      <c r="E4" s="1">
        <f>EXP(($F$1/$B$1/A4)*(($F$2*C4)/($F$1*B4+$F$2*C4))^2)</f>
        <v>1.0106297916831384</v>
      </c>
      <c r="F4" s="1">
        <f>EXP(($F$2/$B$1/A4)*(($F$1*B4)/($F$1*B4+$F$2*C4))^2)</f>
        <v>1.0000000263279647</v>
      </c>
      <c r="G4" s="1">
        <f>(B4*E4*$B$2)+(C4*F4*$B$2)</f>
        <v>101332.15689605955</v>
      </c>
      <c r="H4" s="1">
        <f>($B$2-G4)^2</f>
        <v>4.6522006116887393</v>
      </c>
      <c r="K4">
        <f>(E4*G4)/B4</f>
        <v>51204648.307333872</v>
      </c>
      <c r="L4">
        <f>(F4*G4)/C4</f>
        <v>101535.23002397695</v>
      </c>
      <c r="M4">
        <f>(B4*K4)/G4</f>
        <v>1.0106297916831384</v>
      </c>
    </row>
    <row r="5" spans="1:14" x14ac:dyDescent="0.2">
      <c r="A5" s="4">
        <v>350.8</v>
      </c>
      <c r="B5" s="4">
        <v>2.8E-3</v>
      </c>
      <c r="C5" s="4">
        <v>0.99719999999999998</v>
      </c>
      <c r="D5" s="1"/>
      <c r="E5" s="1">
        <f t="shared" ref="E5:E13" si="0">EXP(($F$1/$B$1/A5)*(($F$2*C5)/($F$1*B5+$F$2*C5))^2)</f>
        <v>1.0106483758227225</v>
      </c>
      <c r="F5" s="1">
        <f t="shared" ref="F5:F13" si="1">EXP(($F$2/$B$1/A5)*(($F$1*B5)/($F$1*B5+$F$2*C5))^2)</f>
        <v>1.0000000517755263</v>
      </c>
      <c r="G5" s="1">
        <f t="shared" ref="G5:G13" si="2">(B5*E5*$B$2)+(C5*F5*$B$2)</f>
        <v>101333.02643150605</v>
      </c>
      <c r="H5" s="1">
        <f t="shared" ref="H5:H13" si="3">($B$2-G5)^2</f>
        <v>9.1592876608032263</v>
      </c>
      <c r="K5">
        <f t="shared" ref="K5:K13" si="4">(E5*G5)/B5</f>
        <v>36575735.207215212</v>
      </c>
      <c r="L5">
        <f t="shared" ref="L5:L13" si="5">(F5*G5)/C5</f>
        <v>101617.56084845249</v>
      </c>
      <c r="M5">
        <f t="shared" ref="M5:M13" si="6">(B5*K5)/G5</f>
        <v>1.0106483758227225</v>
      </c>
    </row>
    <row r="6" spans="1:14" x14ac:dyDescent="0.2">
      <c r="A6" s="4">
        <v>350.67</v>
      </c>
      <c r="B6" s="4">
        <v>3.0000000000000001E-3</v>
      </c>
      <c r="C6" s="4">
        <v>0.997</v>
      </c>
      <c r="E6" s="1">
        <f t="shared" si="0"/>
        <v>1.0106496781985963</v>
      </c>
      <c r="F6" s="1">
        <f t="shared" si="1"/>
        <v>1.0000000594672738</v>
      </c>
      <c r="G6" s="1">
        <f t="shared" si="2"/>
        <v>101333.24340341699</v>
      </c>
      <c r="H6" s="1">
        <f t="shared" si="3"/>
        <v>10.519665725313409</v>
      </c>
      <c r="K6">
        <f t="shared" si="4"/>
        <v>34137469.945494466</v>
      </c>
      <c r="L6">
        <f t="shared" si="5"/>
        <v>101638.16392119229</v>
      </c>
      <c r="M6">
        <f t="shared" si="6"/>
        <v>1.0106496781985961</v>
      </c>
    </row>
    <row r="7" spans="1:14" x14ac:dyDescent="0.2">
      <c r="A7" s="4">
        <v>350.43</v>
      </c>
      <c r="B7" s="4">
        <v>3.0000000000000001E-3</v>
      </c>
      <c r="C7" s="4">
        <v>0.997</v>
      </c>
      <c r="E7" s="1">
        <f t="shared" si="0"/>
        <v>1.0106570106013819</v>
      </c>
      <c r="F7" s="1">
        <f t="shared" si="1"/>
        <v>1.0000000595080012</v>
      </c>
      <c r="G7" s="1">
        <f t="shared" si="2"/>
        <v>101333.24563650864</v>
      </c>
      <c r="H7" s="1">
        <f t="shared" si="3"/>
        <v>10.534156346216967</v>
      </c>
      <c r="K7">
        <f t="shared" si="4"/>
        <v>34137718.369843118</v>
      </c>
      <c r="L7">
        <f t="shared" si="5"/>
        <v>101638.16616514297</v>
      </c>
      <c r="M7">
        <f t="shared" si="6"/>
        <v>1.0106570106013819</v>
      </c>
    </row>
    <row r="8" spans="1:14" x14ac:dyDescent="0.2">
      <c r="A8" s="4">
        <v>350.37</v>
      </c>
      <c r="B8" s="4">
        <v>4.1000000000000003E-3</v>
      </c>
      <c r="C8" s="4">
        <v>0.99590000000000001</v>
      </c>
      <c r="E8" s="1">
        <f t="shared" si="0"/>
        <v>1.0106441676871925</v>
      </c>
      <c r="F8" s="1">
        <f t="shared" si="1"/>
        <v>1.0000001112598589</v>
      </c>
      <c r="G8" s="1">
        <f t="shared" si="2"/>
        <v>101334.4333791364</v>
      </c>
      <c r="H8" s="1">
        <f t="shared" si="3"/>
        <v>19.654850567104543</v>
      </c>
      <c r="K8">
        <f t="shared" si="4"/>
        <v>24978793.678173307</v>
      </c>
      <c r="L8">
        <f t="shared" si="5"/>
        <v>101751.62632150935</v>
      </c>
      <c r="M8">
        <f t="shared" si="6"/>
        <v>1.0106441676871925</v>
      </c>
    </row>
    <row r="9" spans="1:14" x14ac:dyDescent="0.2">
      <c r="A9" s="4">
        <v>349.2</v>
      </c>
      <c r="B9" s="4">
        <v>5.4999999999999997E-3</v>
      </c>
      <c r="C9" s="4">
        <v>0.99450000000000005</v>
      </c>
      <c r="E9" s="1">
        <f t="shared" si="0"/>
        <v>1.0106612741641294</v>
      </c>
      <c r="F9" s="1">
        <f t="shared" si="1"/>
        <v>1.0000002010998754</v>
      </c>
      <c r="G9" s="1">
        <f t="shared" si="2"/>
        <v>101335.96195338518</v>
      </c>
      <c r="H9" s="1">
        <f t="shared" si="3"/>
        <v>35.5448881670604</v>
      </c>
      <c r="K9">
        <f t="shared" si="4"/>
        <v>18621151.350264728</v>
      </c>
      <c r="L9">
        <f t="shared" si="5"/>
        <v>101896.41260134187</v>
      </c>
      <c r="M9">
        <f t="shared" si="6"/>
        <v>1.0106612741641292</v>
      </c>
    </row>
    <row r="10" spans="1:14" x14ac:dyDescent="0.2">
      <c r="A10" s="4">
        <v>348.45</v>
      </c>
      <c r="B10" s="4">
        <v>5.7999999999999996E-3</v>
      </c>
      <c r="C10" s="4">
        <v>0.99419999999999997</v>
      </c>
      <c r="E10" s="1">
        <f t="shared" si="0"/>
        <v>1.0106803172081529</v>
      </c>
      <c r="F10" s="1">
        <f t="shared" si="1"/>
        <v>1.000000224168927</v>
      </c>
      <c r="G10" s="1">
        <f t="shared" si="2"/>
        <v>101336.29955523783</v>
      </c>
      <c r="H10" s="1">
        <f t="shared" si="3"/>
        <v>39.684396194433688</v>
      </c>
      <c r="K10">
        <f t="shared" si="4"/>
        <v>17658379.892963476</v>
      </c>
      <c r="L10">
        <f t="shared" si="5"/>
        <v>101927.5017820231</v>
      </c>
      <c r="M10">
        <f t="shared" si="6"/>
        <v>1.0106803172081529</v>
      </c>
    </row>
    <row r="11" spans="1:14" x14ac:dyDescent="0.2">
      <c r="A11" s="4">
        <v>346.92</v>
      </c>
      <c r="B11" s="4">
        <v>1.34E-2</v>
      </c>
      <c r="C11" s="4">
        <v>0.98660000000000003</v>
      </c>
      <c r="E11" s="1">
        <f t="shared" si="0"/>
        <v>1.0106251675731655</v>
      </c>
      <c r="F11" s="1">
        <f t="shared" si="1"/>
        <v>1.0000012088099848</v>
      </c>
      <c r="G11" s="1">
        <f t="shared" si="2"/>
        <v>101344.5479336515</v>
      </c>
      <c r="H11" s="1">
        <f t="shared" si="3"/>
        <v>211.64237352839288</v>
      </c>
      <c r="K11">
        <f t="shared" si="4"/>
        <v>7643384.3834383022</v>
      </c>
      <c r="L11">
        <f t="shared" si="5"/>
        <v>102721.13363060301</v>
      </c>
      <c r="M11">
        <f t="shared" si="6"/>
        <v>1.0106251675731655</v>
      </c>
    </row>
    <row r="12" spans="1:14" x14ac:dyDescent="0.2">
      <c r="A12" s="4">
        <v>346.21</v>
      </c>
      <c r="B12" s="4">
        <v>1.9E-2</v>
      </c>
      <c r="C12" s="4">
        <v>0.98099999999999998</v>
      </c>
      <c r="E12" s="1">
        <f t="shared" si="0"/>
        <v>1.010571327524453</v>
      </c>
      <c r="F12" s="1">
        <f t="shared" si="1"/>
        <v>1.0000024457127585</v>
      </c>
      <c r="G12" s="1">
        <f t="shared" si="2"/>
        <v>101350.59577515943</v>
      </c>
      <c r="H12" s="1">
        <f t="shared" si="3"/>
        <v>424.18595441759209</v>
      </c>
      <c r="K12">
        <f>(E12*G12)/B12</f>
        <v>5390631.9009419512</v>
      </c>
      <c r="L12">
        <f t="shared" si="5"/>
        <v>103313.80596289969</v>
      </c>
      <c r="M12">
        <f t="shared" si="6"/>
        <v>1.0105713275244528</v>
      </c>
    </row>
    <row r="13" spans="1:14" x14ac:dyDescent="0.2">
      <c r="A13" s="4">
        <v>344.11</v>
      </c>
      <c r="B13" s="4">
        <v>2.76E-2</v>
      </c>
      <c r="C13" s="4">
        <v>0.97240000000000004</v>
      </c>
      <c r="E13" s="1">
        <f t="shared" si="0"/>
        <v>1.0105190466947518</v>
      </c>
      <c r="F13" s="1">
        <f t="shared" si="1"/>
        <v>1.0000052266478239</v>
      </c>
      <c r="G13" s="1">
        <f t="shared" si="2"/>
        <v>101359.93370085981</v>
      </c>
      <c r="H13" s="1">
        <f t="shared" si="3"/>
        <v>896.02644716450584</v>
      </c>
      <c r="K13">
        <f t="shared" si="4"/>
        <v>3711092.1585665252</v>
      </c>
      <c r="L13">
        <f t="shared" si="5"/>
        <v>104237.41615954001</v>
      </c>
      <c r="M13">
        <f t="shared" si="6"/>
        <v>1.0105190466947518</v>
      </c>
    </row>
    <row r="14" spans="1:14" x14ac:dyDescent="0.2">
      <c r="G14" s="8" t="s">
        <v>6</v>
      </c>
      <c r="H14" s="9">
        <f>SUM(H4:H13)</f>
        <v>1661.6042203831116</v>
      </c>
    </row>
    <row r="15" spans="1:14" x14ac:dyDescent="0.2">
      <c r="A15" s="6" t="s">
        <v>7</v>
      </c>
      <c r="B15" s="7" t="s">
        <v>8</v>
      </c>
      <c r="C15" s="7" t="s">
        <v>9</v>
      </c>
      <c r="D15" s="7" t="s">
        <v>10</v>
      </c>
    </row>
    <row r="16" spans="1:14" x14ac:dyDescent="0.2">
      <c r="A16" t="s">
        <v>11</v>
      </c>
      <c r="B16" s="5">
        <v>11.9673</v>
      </c>
      <c r="C16" s="5">
        <v>3626.55</v>
      </c>
      <c r="D16">
        <v>-34.29</v>
      </c>
    </row>
    <row r="17" spans="1:4" x14ac:dyDescent="0.2">
      <c r="A17" t="s">
        <v>12</v>
      </c>
      <c r="B17" s="5">
        <v>9.2805999999999997</v>
      </c>
      <c r="C17" s="5">
        <v>2788.51</v>
      </c>
      <c r="D17">
        <v>-52.36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2022-04-07T03:00:05Z</dcterms:created>
  <dcterms:modified xsi:type="dcterms:W3CDTF">2022-04-10T06:29:32Z</dcterms:modified>
</cp:coreProperties>
</file>