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 BV" sheetId="1" r:id="rId4"/>
  </sheets>
  <definedNames/>
  <calcPr/>
  <extLst>
    <ext uri="GoogleSheetsCustomDataVersion2">
      <go:sheetsCustomData xmlns:go="http://customooxmlschemas.google.com/" r:id="rId5" roundtripDataChecksum="03P48Cyc/XrNiuic572xXWQJXCsIso7YIcfDwKf6gb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28">
      <text>
        <t xml:space="preserve">======
ID#AAABGpUQx0w
admin@dendreo.com    (2024-02-16 19:54:22)
Mise à jour de Mars 2023 : 0% dorénavant</t>
      </text>
    </comment>
  </commentList>
  <extLst>
    <ext uri="GoogleSheetsCustomDataVersion2">
      <go:sheetsCustomData xmlns:go="http://customooxmlschemas.google.com/" r:id="rId1" roundtripDataSignature="AMtx7mgeQnrYTA7AfO2c7K2YDEL7HICRLg=="/>
    </ext>
  </extLst>
</comments>
</file>

<file path=xl/sharedStrings.xml><?xml version="1.0" encoding="utf-8"?>
<sst xmlns="http://schemas.openxmlformats.org/spreadsheetml/2006/main" count="68" uniqueCount="65">
  <si>
    <t>Bulletin de versement</t>
  </si>
  <si>
    <t>Ponts Etudes Projets</t>
  </si>
  <si>
    <t>N° 24027</t>
  </si>
  <si>
    <t>Junior-Entreprise - Ecole des Ponts ParisTech</t>
  </si>
  <si>
    <t>05 février 2024</t>
  </si>
  <si>
    <t>Antony FEORD</t>
  </si>
  <si>
    <t>6 et 8, avenue Blaise Pascal - Cité Descartes, Champs-sur-Marne</t>
  </si>
  <si>
    <t>77455 Marne-la-Vallée Cedex 2</t>
  </si>
  <si>
    <t xml:space="preserve">4 rue des Maraichers </t>
  </si>
  <si>
    <t xml:space="preserve"> </t>
  </si>
  <si>
    <t>N° SIRET : 332 126 861 00027</t>
  </si>
  <si>
    <t>67000 STRASBOURG</t>
  </si>
  <si>
    <t>N° A.P.E. : 7112B</t>
  </si>
  <si>
    <t>N° SS :</t>
  </si>
  <si>
    <t>N° étude :</t>
  </si>
  <si>
    <t>23e41</t>
  </si>
  <si>
    <t xml:space="preserve">Rétribution brute : </t>
  </si>
  <si>
    <t>Ref du RM :</t>
  </si>
  <si>
    <t>23e41rdm-af</t>
  </si>
  <si>
    <t xml:space="preserve">Nb de Jours-Etude Homme : </t>
  </si>
  <si>
    <t>Type de travail :</t>
  </si>
  <si>
    <t>Intervenant</t>
  </si>
  <si>
    <t xml:space="preserve">Base U.R.S.S.A.F. : </t>
  </si>
  <si>
    <t xml:space="preserve">Assiette des cotisations : </t>
  </si>
  <si>
    <t>Rétribution brute par JEH :</t>
  </si>
  <si>
    <t>COTISATIONS</t>
  </si>
  <si>
    <t>BASE</t>
  </si>
  <si>
    <t>Part Junior</t>
  </si>
  <si>
    <t>Part étudiant</t>
  </si>
  <si>
    <t>ET CONTRIBUTION SOCIALES</t>
  </si>
  <si>
    <t>TAUX</t>
  </si>
  <si>
    <t>MONTANT</t>
  </si>
  <si>
    <t>SANTE</t>
  </si>
  <si>
    <t>Sécurité sociale - Maladie Maternité Invalidité Décès</t>
  </si>
  <si>
    <t>ACCIDENTS DU TRAVAIL-MALADIES PROFESSIONNELLES</t>
  </si>
  <si>
    <t>RETRAITE</t>
  </si>
  <si>
    <t>Sécurité sociale plafonnée TA</t>
  </si>
  <si>
    <t>Sécurité sociale déplafonnée</t>
  </si>
  <si>
    <t>FAMILLE</t>
  </si>
  <si>
    <t>ASSURANCE CHÔMAGE</t>
  </si>
  <si>
    <t>AUTRES CONTRIBUTIONS DUES PAR LA JUNIOR</t>
  </si>
  <si>
    <t>CSG déductible de l'impôt sur le revenu</t>
  </si>
  <si>
    <t>CSG/CRDS non déductibles de l'impôt sur le revenu</t>
  </si>
  <si>
    <t>EXONERATIONS DE COTISATIONS JUNIOR</t>
  </si>
  <si>
    <t>TOTAL DES COTISATIONS DUES (indexées sur l'assiette de cotisation)</t>
  </si>
  <si>
    <t>TOTAL DES COTISATIONS DUES (indexées sur la rétribution brute)</t>
  </si>
  <si>
    <r>
      <rPr>
        <rFont val="Calibri"/>
        <b val="0"/>
        <i val="0"/>
        <strike val="0"/>
        <color rgb="FF000000"/>
        <sz val="11.0"/>
      </rPr>
      <t>TOTAL DES COTISATIONS</t>
    </r>
    <r>
      <rPr>
        <rFont val="Century Gothic"/>
        <b/>
        <i/>
        <strike val="0"/>
        <color rgb="FF000000"/>
        <sz val="11.0"/>
      </rPr>
      <t xml:space="preserve"> </t>
    </r>
    <r>
      <rPr>
        <rFont val="Century Gothic"/>
        <b val="0"/>
        <i/>
        <strike val="0"/>
        <color rgb="FF000000"/>
        <sz val="11.0"/>
      </rPr>
      <t>part Junior</t>
    </r>
  </si>
  <si>
    <t>Payé par virement le</t>
  </si>
  <si>
    <r>
      <rPr>
        <rFont val="Calibri"/>
        <b val="0"/>
        <i val="0"/>
        <strike val="0"/>
        <color rgb="FF000000"/>
        <sz val="11.0"/>
      </rPr>
      <t>TOTAL DES COTISATIONS</t>
    </r>
    <r>
      <rPr>
        <rFont val="Century Gothic"/>
        <b val="0"/>
        <i/>
        <strike val="0"/>
        <color rgb="FF000000"/>
        <sz val="11.0"/>
      </rPr>
      <t xml:space="preserve"> part étudiant</t>
    </r>
  </si>
  <si>
    <t>{date}</t>
  </si>
  <si>
    <r>
      <rPr>
        <rFont val="Calibri"/>
        <b val="0"/>
        <i val="0"/>
        <strike val="0"/>
        <color rgb="FF000000"/>
        <sz val="11.0"/>
      </rPr>
      <t>TOTAL DES COTISATIONS</t>
    </r>
    <r>
      <rPr>
        <rFont val="Century Gothic"/>
        <b val="0"/>
        <i/>
        <strike val="0"/>
        <color rgb="FF000000"/>
        <sz val="11.0"/>
      </rPr>
      <t xml:space="preserve"> part Junior + part étudiant</t>
    </r>
  </si>
  <si>
    <t>Rétribution Brute</t>
  </si>
  <si>
    <t xml:space="preserve">Total retenues étudiant </t>
  </si>
  <si>
    <t>MONTANT NET PAYE EN EUROS</t>
  </si>
  <si>
    <t>dont évolution de la rétribution liée à la suppression des cotisations chômage et maladie</t>
  </si>
  <si>
    <t>Allègement de cotisations Junior</t>
  </si>
  <si>
    <r>
      <rPr>
        <rFont val="Calibri"/>
        <b val="0"/>
        <i val="0"/>
        <strike val="0"/>
        <color rgb="FF000000"/>
        <sz val="11.0"/>
      </rPr>
      <t xml:space="preserve">Montant net imposable </t>
    </r>
    <r>
      <rPr>
        <rFont val="Century Gothic"/>
        <b/>
        <i/>
        <strike val="0"/>
        <color rgb="FF000000"/>
        <sz val="8.0"/>
      </rPr>
      <t>(net + C.S.G. Non déd)</t>
    </r>
  </si>
  <si>
    <t>Association loi 1901 affiliée à la CNJE</t>
  </si>
  <si>
    <t xml:space="preserve">Les cotisations assises sur les rétributions d'étudiants chargés d'étude dans le cadre d'une </t>
  </si>
  <si>
    <t>Junior-Entreprise sont encadrées par la lettre ministérielle du 01.VIII.1988 et l'arrêté du 20.VI.1988.</t>
  </si>
  <si>
    <t xml:space="preserve">Ce bulletin de versement ne constitue en aucun cas un bulletin de salaire, et par conséquent, n'ouvre </t>
  </si>
  <si>
    <t xml:space="preserve">pas droit à l'établissement d'une carte de séjour. </t>
  </si>
  <si>
    <t>Les rétributions sont à déclarer sur la déclaration des revenus dans la rubrique bénéfices non commerciaux</t>
  </si>
  <si>
    <t>CE DOCUMENT EST A CONSERVER SANS LIMITATION DE DUREE PAR SON BENEFICIAIRE</t>
  </si>
  <si>
    <t>Pour la définition des termes employés, se reporter au site internet service-public.fr rubrique cotisations sociales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</si>
</sst>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00%"/>
    <numFmt numFmtId="166" formatCode="#,##0.00\ &quot;€&quot;"/>
    <numFmt numFmtId="167" formatCode="_-* #,##0.00\ [$€-40C]_-;\-* #,##0.00\ [$€-40C]_-;_-* &quot;-&quot;??\ [$€-40C]_-;_-@"/>
  </numFmts>
  <fonts count="26">
    <font>
      <sz val="10.0"/>
      <color rgb="FF000000"/>
      <name val="Arial"/>
      <scheme val="minor"/>
    </font>
    <font>
      <sz val="10.0"/>
      <color rgb="FF000000"/>
      <name val="Arial"/>
    </font>
    <font>
      <b/>
      <sz val="24.0"/>
      <color rgb="FF000000"/>
      <name val="Arial"/>
    </font>
    <font>
      <sz val="24.0"/>
      <color rgb="FF999999"/>
      <name val="Balthazar"/>
    </font>
    <font>
      <sz val="14.0"/>
      <color rgb="FF000000"/>
      <name val="Balthazar"/>
    </font>
    <font>
      <sz val="12.0"/>
      <color rgb="FF000000"/>
      <name val="Balthazar"/>
    </font>
    <font>
      <b/>
      <sz val="12.0"/>
      <color rgb="FF999999"/>
      <name val="Century Gothic"/>
    </font>
    <font>
      <sz val="8.0"/>
      <color rgb="FF000000"/>
      <name val="Century Gothic"/>
    </font>
    <font>
      <b/>
      <sz val="10.0"/>
      <color rgb="FF999999"/>
      <name val="Century Gothic"/>
    </font>
    <font>
      <b/>
      <sz val="10.0"/>
      <color rgb="FF000000"/>
      <name val="Century Gothic"/>
    </font>
    <font>
      <b/>
      <sz val="11.0"/>
      <color rgb="FF000000"/>
      <name val="Century Gothic"/>
    </font>
    <font>
      <sz val="10.0"/>
      <color rgb="FF000000"/>
      <name val="Century Gothic"/>
    </font>
    <font>
      <b/>
      <sz val="10.0"/>
      <color rgb="FF000000"/>
      <name val="Arial"/>
    </font>
    <font>
      <sz val="9.0"/>
      <color rgb="FF000000"/>
      <name val="Century Gothic"/>
    </font>
    <font>
      <i/>
      <sz val="10.0"/>
      <color rgb="FFFF0000"/>
      <name val="Century Gothic"/>
    </font>
    <font>
      <sz val="10.0"/>
      <color rgb="FFFFFFFF"/>
      <name val="Century Gothic"/>
    </font>
    <font/>
    <font>
      <b/>
      <sz val="10.0"/>
      <color rgb="FFFFFFFF"/>
      <name val="Century Gothic"/>
    </font>
    <font>
      <sz val="10.0"/>
      <color rgb="FFFF0000"/>
      <name val="Century Gothic"/>
    </font>
    <font>
      <i/>
      <sz val="9.0"/>
      <color rgb="FF000000"/>
      <name val="Century Gothic"/>
    </font>
    <font>
      <sz val="11.0"/>
      <color rgb="FF000000"/>
      <name val="Century Gothic"/>
    </font>
    <font>
      <i/>
      <sz val="10.0"/>
      <color rgb="FF000000"/>
      <name val="Century Gothic"/>
    </font>
    <font>
      <sz val="8.0"/>
      <color rgb="FF000000"/>
      <name val="Arial"/>
    </font>
    <font>
      <b/>
      <sz val="11.0"/>
      <color rgb="FFFFFFFF"/>
      <name val="Century Gothic"/>
    </font>
    <font>
      <i/>
      <sz val="8.0"/>
      <color rgb="FF000000"/>
      <name val="Century Gothic"/>
    </font>
    <font>
      <b/>
      <sz val="8.0"/>
      <color rgb="FF000000"/>
      <name val="Century Gothic"/>
    </font>
  </fonts>
  <fills count="10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F0F0F0"/>
        <bgColor rgb="FFF0F0F0"/>
      </patternFill>
    </fill>
    <fill>
      <patternFill patternType="solid">
        <fgColor rgb="FF666666"/>
        <bgColor rgb="FF666666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0C0C0"/>
        <bgColor rgb="FFC0C0C0"/>
      </patternFill>
    </fill>
  </fills>
  <borders count="17">
    <border/>
    <border>
      <left style="medium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3" numFmtId="0" xfId="0" applyAlignment="1" applyFont="1">
      <alignment horizontal="right" shrinkToFit="0" vertical="center" wrapText="0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2" fontId="5" numFmtId="0" xfId="0" applyAlignment="1" applyFill="1" applyFont="1">
      <alignment horizontal="left" shrinkToFit="0" vertical="center" wrapText="0"/>
    </xf>
    <xf borderId="0" fillId="3" fontId="6" numFmtId="0" xfId="0" applyAlignment="1" applyFill="1" applyFont="1">
      <alignment horizontal="right" shrinkToFit="0" vertical="center" wrapText="0"/>
    </xf>
    <xf borderId="0" fillId="0" fontId="7" numFmtId="0" xfId="0" applyAlignment="1" applyFont="1">
      <alignment shrinkToFit="0" vertical="top" wrapText="0"/>
    </xf>
    <xf borderId="0" fillId="2" fontId="7" numFmtId="0" xfId="0" applyAlignment="1" applyFont="1">
      <alignment horizontal="left" shrinkToFit="0" vertical="top" wrapText="0"/>
    </xf>
    <xf borderId="0" fillId="3" fontId="8" numFmtId="14" xfId="0" applyAlignment="1" applyFont="1" applyNumberFormat="1">
      <alignment horizontal="right" shrinkToFit="0" vertical="top" wrapText="0"/>
    </xf>
    <xf borderId="1" fillId="2" fontId="9" numFmtId="0" xfId="0" applyAlignment="1" applyBorder="1" applyFont="1">
      <alignment horizontal="left" shrinkToFit="0" vertical="bottom" wrapText="0"/>
    </xf>
    <xf borderId="1" fillId="4" fontId="10" numFmtId="0" xfId="0" applyAlignment="1" applyBorder="1" applyFill="1" applyFont="1">
      <alignment horizontal="left" shrinkToFit="0" vertical="bottom" wrapText="0"/>
    </xf>
    <xf borderId="1" fillId="4" fontId="1" numFmtId="0" xfId="0" applyAlignment="1" applyBorder="1" applyFont="1">
      <alignment horizontal="left" shrinkToFit="0" vertical="bottom" wrapText="0"/>
    </xf>
    <xf borderId="1" fillId="4" fontId="11" numFmtId="0" xfId="0" applyAlignment="1" applyBorder="1" applyFont="1">
      <alignment horizontal="left" shrinkToFit="0" vertical="bottom" wrapText="0"/>
    </xf>
    <xf borderId="1" fillId="2" fontId="12" numFmtId="0" xfId="0" applyAlignment="1" applyBorder="1" applyFont="1">
      <alignment horizontal="left" shrinkToFit="0" vertical="bottom" wrapText="0"/>
    </xf>
    <xf borderId="1" fillId="2" fontId="13" numFmtId="0" xfId="0" applyAlignment="1" applyBorder="1" applyFont="1">
      <alignment horizontal="left" shrinkToFit="0" vertical="bottom" wrapText="0"/>
    </xf>
    <xf borderId="1" fillId="4" fontId="9" numFmtId="0" xfId="0" applyAlignment="1" applyBorder="1" applyFont="1">
      <alignment horizontal="left" shrinkToFit="0" vertical="bottom" wrapText="0"/>
    </xf>
    <xf borderId="0" fillId="4" fontId="11" numFmtId="1" xfId="0" applyAlignment="1" applyFont="1" applyNumberFormat="1">
      <alignment horizontal="left" shrinkToFit="0" vertical="bottom" wrapText="0"/>
    </xf>
    <xf borderId="1" fillId="0" fontId="13" numFmtId="0" xfId="0" applyAlignment="1" applyBorder="1" applyFont="1">
      <alignment horizontal="left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9" numFmtId="0" xfId="0" applyAlignment="1" applyFont="1">
      <alignment shrinkToFit="0" vertical="bottom" wrapText="0"/>
    </xf>
    <xf borderId="0" fillId="3" fontId="9" numFmtId="0" xfId="0" applyAlignment="1" applyFont="1">
      <alignment horizontal="left" shrinkToFit="0" vertical="bottom" wrapText="0"/>
    </xf>
    <xf borderId="0" fillId="5" fontId="9" numFmtId="0" xfId="0" applyAlignment="1" applyFill="1" applyFont="1">
      <alignment horizontal="right" shrinkToFit="0" vertical="bottom" wrapText="0"/>
    </xf>
    <xf borderId="0" fillId="3" fontId="9" numFmtId="2" xfId="0" applyAlignment="1" applyFont="1" applyNumberFormat="1">
      <alignment horizontal="right" shrinkToFit="0" vertical="bottom" wrapText="0"/>
    </xf>
    <xf borderId="0" fillId="0" fontId="11" numFmtId="0" xfId="0" applyAlignment="1" applyFont="1">
      <alignment shrinkToFit="0" vertical="bottom" wrapText="0"/>
    </xf>
    <xf borderId="0" fillId="3" fontId="14" numFmtId="0" xfId="0" applyAlignment="1" applyFont="1">
      <alignment horizontal="left" shrinkToFit="0" vertical="bottom" wrapText="0"/>
    </xf>
    <xf borderId="0" fillId="3" fontId="9" numFmtId="0" xfId="0" applyAlignment="1" applyFont="1">
      <alignment horizontal="righ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15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2" fillId="6" fontId="15" numFmtId="0" xfId="0" applyAlignment="1" applyBorder="1" applyFill="1" applyFont="1">
      <alignment horizontal="center" shrinkToFit="0" vertical="center" wrapText="0"/>
    </xf>
    <xf borderId="3" fillId="0" fontId="16" numFmtId="0" xfId="0" applyBorder="1" applyFont="1"/>
    <xf borderId="4" fillId="0" fontId="16" numFmtId="0" xfId="0" applyBorder="1" applyFont="1"/>
    <xf borderId="5" fillId="6" fontId="15" numFmtId="0" xfId="0" applyAlignment="1" applyBorder="1" applyFont="1">
      <alignment horizontal="center" shrinkToFit="0" vertical="bottom" wrapText="0"/>
    </xf>
    <xf borderId="6" fillId="6" fontId="17" numFmtId="0" xfId="0" applyAlignment="1" applyBorder="1" applyFont="1">
      <alignment horizontal="center" shrinkToFit="0" vertical="center" wrapText="0"/>
    </xf>
    <xf borderId="7" fillId="0" fontId="16" numFmtId="0" xfId="0" applyBorder="1" applyFont="1"/>
    <xf borderId="8" fillId="6" fontId="15" numFmtId="0" xfId="0" applyAlignment="1" applyBorder="1" applyFont="1">
      <alignment horizontal="center" shrinkToFit="0" vertical="top" wrapText="0"/>
    </xf>
    <xf borderId="9" fillId="0" fontId="16" numFmtId="0" xfId="0" applyBorder="1" applyFont="1"/>
    <xf borderId="10" fillId="6" fontId="15" numFmtId="0" xfId="0" applyAlignment="1" applyBorder="1" applyFont="1">
      <alignment horizontal="center" shrinkToFit="0" vertical="center" wrapText="0"/>
    </xf>
    <xf borderId="11" fillId="6" fontId="15" numFmtId="0" xfId="0" applyAlignment="1" applyBorder="1" applyFont="1">
      <alignment horizontal="center" shrinkToFit="0" vertical="center" wrapText="0"/>
    </xf>
    <xf borderId="2" fillId="0" fontId="9" numFmtId="0" xfId="0" applyAlignment="1" applyBorder="1" applyFont="1">
      <alignment horizontal="left" shrinkToFit="0" vertical="bottom" wrapText="0"/>
    </xf>
    <xf borderId="5" fillId="0" fontId="11" numFmtId="0" xfId="0" applyAlignment="1" applyBorder="1" applyFont="1">
      <alignment horizontal="center" shrinkToFit="0" vertical="bottom" wrapText="0"/>
    </xf>
    <xf borderId="5" fillId="0" fontId="11" numFmtId="0" xfId="0" applyAlignment="1" applyBorder="1" applyFont="1">
      <alignment shrinkToFit="0" vertical="bottom" wrapText="0"/>
    </xf>
    <xf borderId="5" fillId="0" fontId="11" numFmtId="10" xfId="0" applyAlignment="1" applyBorder="1" applyFont="1" applyNumberFormat="1">
      <alignment shrinkToFit="0" vertical="bottom" wrapText="0"/>
    </xf>
    <xf borderId="5" fillId="0" fontId="11" numFmtId="2" xfId="0" applyAlignment="1" applyBorder="1" applyFont="1" applyNumberFormat="1">
      <alignment shrinkToFit="0" vertical="bottom" wrapText="0"/>
    </xf>
    <xf borderId="12" fillId="0" fontId="11" numFmtId="0" xfId="0" applyAlignment="1" applyBorder="1" applyFont="1">
      <alignment horizontal="left" shrinkToFit="0" vertical="bottom" wrapText="0"/>
    </xf>
    <xf borderId="13" fillId="0" fontId="16" numFmtId="0" xfId="0" applyBorder="1" applyFont="1"/>
    <xf borderId="14" fillId="0" fontId="16" numFmtId="0" xfId="0" applyBorder="1" applyFont="1"/>
    <xf borderId="15" fillId="0" fontId="11" numFmtId="2" xfId="0" applyAlignment="1" applyBorder="1" applyFont="1" applyNumberFormat="1">
      <alignment horizontal="center" shrinkToFit="0" vertical="bottom" wrapText="0"/>
    </xf>
    <xf borderId="15" fillId="7" fontId="11" numFmtId="10" xfId="0" applyAlignment="1" applyBorder="1" applyFill="1" applyFont="1" applyNumberFormat="1">
      <alignment shrinkToFit="0" vertical="bottom" wrapText="0"/>
    </xf>
    <xf borderId="15" fillId="0" fontId="11" numFmtId="2" xfId="0" applyAlignment="1" applyBorder="1" applyFont="1" applyNumberFormat="1">
      <alignment shrinkToFit="0" vertical="bottom" wrapText="0"/>
    </xf>
    <xf borderId="15" fillId="0" fontId="11" numFmtId="10" xfId="0" applyAlignment="1" applyBorder="1" applyFont="1" applyNumberFormat="1">
      <alignment shrinkToFit="0" vertical="bottom" wrapText="0"/>
    </xf>
    <xf borderId="6" fillId="0" fontId="9" numFmtId="0" xfId="0" applyAlignment="1" applyBorder="1" applyFont="1">
      <alignment horizontal="left" shrinkToFit="0" vertical="bottom" wrapText="0"/>
    </xf>
    <xf borderId="16" fillId="0" fontId="16" numFmtId="0" xfId="0" applyBorder="1" applyFont="1"/>
    <xf borderId="11" fillId="8" fontId="18" numFmtId="10" xfId="0" applyAlignment="1" applyBorder="1" applyFill="1" applyFont="1" applyNumberFormat="1">
      <alignment shrinkToFit="0" vertical="bottom" wrapText="0"/>
    </xf>
    <xf borderId="11" fillId="0" fontId="11" numFmtId="2" xfId="0" applyAlignment="1" applyBorder="1" applyFont="1" applyNumberFormat="1">
      <alignment shrinkToFit="0" vertical="bottom" wrapText="0"/>
    </xf>
    <xf borderId="11" fillId="0" fontId="11" numFmtId="10" xfId="0" applyAlignment="1" applyBorder="1" applyFont="1" applyNumberFormat="1">
      <alignment shrinkToFit="0" vertical="bottom" wrapText="0"/>
    </xf>
    <xf borderId="11" fillId="0" fontId="11" numFmtId="0" xfId="0" applyAlignment="1" applyBorder="1" applyFont="1">
      <alignment shrinkToFit="0" vertical="bottom" wrapText="0"/>
    </xf>
    <xf borderId="10" fillId="0" fontId="11" numFmtId="2" xfId="0" applyAlignment="1" applyBorder="1" applyFont="1" applyNumberFormat="1">
      <alignment horizontal="center" shrinkToFit="0" vertical="bottom" wrapText="0"/>
    </xf>
    <xf borderId="10" fillId="0" fontId="18" numFmtId="10" xfId="0" applyAlignment="1" applyBorder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8" fillId="0" fontId="19" numFmtId="0" xfId="0" applyAlignment="1" applyBorder="1" applyFont="1">
      <alignment horizontal="left" shrinkToFit="0" vertical="bottom" wrapText="0"/>
    </xf>
    <xf borderId="8" fillId="0" fontId="11" numFmtId="2" xfId="0" applyAlignment="1" applyBorder="1" applyFont="1" applyNumberFormat="1">
      <alignment horizontal="center" shrinkToFit="0" vertical="bottom" wrapText="0"/>
    </xf>
    <xf borderId="13" fillId="0" fontId="11" numFmtId="10" xfId="0" applyAlignment="1" applyBorder="1" applyFont="1" applyNumberFormat="1">
      <alignment shrinkToFit="0" vertical="bottom" wrapText="0"/>
    </xf>
    <xf borderId="8" fillId="0" fontId="11" numFmtId="2" xfId="0" applyAlignment="1" applyBorder="1" applyFont="1" applyNumberFormat="1">
      <alignment shrinkToFit="0" vertical="bottom" wrapText="0"/>
    </xf>
    <xf borderId="8" fillId="0" fontId="11" numFmtId="10" xfId="0" applyAlignment="1" applyBorder="1" applyFont="1" applyNumberForma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10" fillId="0" fontId="11" numFmtId="10" xfId="0" applyAlignment="1" applyBorder="1" applyFont="1" applyNumberFormat="1">
      <alignment shrinkToFit="0" vertical="bottom" wrapText="0"/>
    </xf>
    <xf borderId="10" fillId="0" fontId="11" numFmtId="2" xfId="0" applyAlignment="1" applyBorder="1" applyFont="1" applyNumberFormat="1">
      <alignment shrinkToFit="0" vertical="bottom" wrapText="0"/>
    </xf>
    <xf borderId="11" fillId="0" fontId="11" numFmtId="2" xfId="0" applyAlignment="1" applyBorder="1" applyFont="1" applyNumberFormat="1">
      <alignment horizontal="center" shrinkToFit="0" vertical="bottom" wrapText="0"/>
    </xf>
    <xf borderId="9" fillId="0" fontId="11" numFmtId="10" xfId="0" applyAlignment="1" applyBorder="1" applyFont="1" applyNumberFormat="1">
      <alignment shrinkToFit="0" vertical="bottom" wrapText="0"/>
    </xf>
    <xf borderId="16" fillId="7" fontId="11" numFmtId="165" xfId="0" applyAlignment="1" applyBorder="1" applyFont="1" applyNumberFormat="1">
      <alignment shrinkToFit="0" vertical="bottom" wrapText="0"/>
    </xf>
    <xf borderId="6" fillId="0" fontId="9" numFmtId="0" xfId="0" applyAlignment="1" applyBorder="1" applyFont="1">
      <alignment shrinkToFit="0" vertical="bottom" wrapText="0"/>
    </xf>
    <xf borderId="16" fillId="0" fontId="11" numFmtId="0" xfId="0" applyAlignment="1" applyBorder="1" applyFont="1">
      <alignment shrinkToFit="0" vertical="bottom" wrapText="0"/>
    </xf>
    <xf borderId="7" fillId="0" fontId="11" numFmtId="0" xfId="0" applyAlignment="1" applyBorder="1" applyFont="1">
      <alignment shrinkToFit="0" vertical="bottom" wrapText="0"/>
    </xf>
    <xf borderId="14" fillId="0" fontId="11" numFmtId="0" xfId="0" applyAlignment="1" applyBorder="1" applyFont="1">
      <alignment shrinkToFit="0" vertical="bottom" wrapText="0"/>
    </xf>
    <xf borderId="15" fillId="0" fontId="11" numFmtId="0" xfId="0" applyAlignment="1" applyBorder="1" applyFont="1">
      <alignment shrinkToFit="0" vertical="bottom" wrapText="0"/>
    </xf>
    <xf borderId="6" fillId="0" fontId="11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1" numFmtId="10" xfId="0" applyAlignment="1" applyFont="1" applyNumberFormat="1">
      <alignment shrinkToFit="0" vertical="bottom" wrapText="0"/>
    </xf>
    <xf borderId="0" fillId="0" fontId="11" numFmtId="2" xfId="0" applyAlignment="1" applyFont="1" applyNumberFormat="1">
      <alignment shrinkToFit="0" vertical="bottom" wrapText="0"/>
    </xf>
    <xf borderId="11" fillId="9" fontId="9" numFmtId="2" xfId="0" applyAlignment="1" applyBorder="1" applyFill="1" applyFont="1" applyNumberFormat="1">
      <alignment horizontal="center" shrinkToFit="0" vertical="bottom" wrapText="0"/>
    </xf>
    <xf borderId="11" fillId="9" fontId="9" numFmtId="10" xfId="0" applyAlignment="1" applyBorder="1" applyFont="1" applyNumberFormat="1">
      <alignment horizontal="right" shrinkToFit="0" vertical="bottom" wrapText="0"/>
    </xf>
    <xf borderId="11" fillId="9" fontId="9" numFmtId="2" xfId="0" applyAlignment="1" applyBorder="1" applyFont="1" applyNumberFormat="1">
      <alignment horizontal="right" shrinkToFit="0" vertical="bottom" wrapText="0"/>
    </xf>
    <xf borderId="6" fillId="5" fontId="10" numFmtId="0" xfId="0" applyAlignment="1" applyBorder="1" applyFont="1">
      <alignment horizontal="left" shrinkToFit="0" vertical="bottom" wrapText="0"/>
    </xf>
    <xf borderId="11" fillId="5" fontId="20" numFmtId="166" xfId="0" applyAlignment="1" applyBorder="1" applyFont="1" applyNumberFormat="1">
      <alignment horizontal="right" shrinkToFit="0" vertical="bottom" wrapText="0"/>
    </xf>
    <xf borderId="8" fillId="0" fontId="21" numFmtId="0" xfId="0" applyAlignment="1" applyBorder="1" applyFont="1">
      <alignment horizontal="center" readingOrder="0" shrinkToFit="0" vertical="bottom" wrapText="0"/>
    </xf>
    <xf borderId="6" fillId="0" fontId="10" numFmtId="0" xfId="0" applyAlignment="1" applyBorder="1" applyFont="1">
      <alignment horizontal="left" shrinkToFit="0" vertical="bottom" wrapText="0"/>
    </xf>
    <xf borderId="11" fillId="0" fontId="20" numFmtId="166" xfId="0" applyAlignment="1" applyBorder="1" applyFont="1" applyNumberFormat="1">
      <alignment horizontal="right" shrinkToFit="0" vertical="bottom" wrapText="0"/>
    </xf>
    <xf borderId="0" fillId="3" fontId="22" numFmtId="1" xfId="0" applyAlignment="1" applyFont="1" applyNumberFormat="1">
      <alignment horizontal="center" readingOrder="0" shrinkToFit="0" vertical="bottom" wrapText="0"/>
    </xf>
    <xf borderId="11" fillId="0" fontId="10" numFmtId="166" xfId="0" applyAlignment="1" applyBorder="1" applyFont="1" applyNumberFormat="1">
      <alignment horizontal="right" shrinkToFit="0" vertical="bottom" wrapText="0"/>
    </xf>
    <xf borderId="0" fillId="0" fontId="21" numFmtId="1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0" numFmtId="166" xfId="0" applyAlignment="1" applyFont="1" applyNumberFormat="1">
      <alignment horizontal="right" shrinkToFit="0" vertical="bottom" wrapText="0"/>
    </xf>
    <xf borderId="0" fillId="0" fontId="21" numFmtId="0" xfId="0" applyAlignment="1" applyFont="1">
      <alignment horizontal="center" shrinkToFit="0" vertical="bottom" wrapText="0"/>
    </xf>
    <xf borderId="5" fillId="0" fontId="9" numFmtId="4" xfId="0" applyAlignment="1" applyBorder="1" applyFont="1" applyNumberFormat="1">
      <alignment horizontal="right" shrinkToFit="0" vertical="bottom" wrapText="0"/>
    </xf>
    <xf borderId="8" fillId="0" fontId="9" numFmtId="0" xfId="0" applyAlignment="1" applyBorder="1" applyFont="1">
      <alignment horizontal="left" shrinkToFit="0" vertical="bottom" wrapText="0"/>
    </xf>
    <xf borderId="10" fillId="0" fontId="9" numFmtId="4" xfId="0" applyAlignment="1" applyBorder="1" applyFont="1" applyNumberFormat="1">
      <alignment horizontal="right" shrinkToFit="0" vertical="bottom" wrapText="0"/>
    </xf>
    <xf borderId="6" fillId="7" fontId="23" numFmtId="0" xfId="0" applyAlignment="1" applyBorder="1" applyFont="1">
      <alignment horizontal="left" shrinkToFit="0" vertical="bottom" wrapText="0"/>
    </xf>
    <xf borderId="11" fillId="7" fontId="23" numFmtId="167" xfId="0" applyAlignment="1" applyBorder="1" applyFont="1" applyNumberFormat="1">
      <alignment horizontal="right" shrinkToFit="0" vertical="bottom" wrapText="0"/>
    </xf>
    <xf borderId="8" fillId="0" fontId="21" numFmtId="0" xfId="0" applyAlignment="1" applyBorder="1" applyFont="1">
      <alignment horizontal="center" shrinkToFit="0" vertical="bottom" wrapText="0"/>
    </xf>
    <xf borderId="12" fillId="0" fontId="24" numFmtId="0" xfId="0" applyAlignment="1" applyBorder="1" applyFont="1">
      <alignment horizontal="left" shrinkToFit="0" vertical="bottom" wrapText="0"/>
    </xf>
    <xf borderId="11" fillId="0" fontId="7" numFmtId="4" xfId="0" applyAlignment="1" applyBorder="1" applyFont="1" applyNumberFormat="1">
      <alignment horizontal="right" shrinkToFit="0" vertical="bottom" wrapText="0"/>
    </xf>
    <xf borderId="12" fillId="0" fontId="9" numFmtId="0" xfId="0" applyAlignment="1" applyBorder="1" applyFont="1">
      <alignment horizontal="left" shrinkToFit="0" vertical="bottom" wrapText="0"/>
    </xf>
    <xf borderId="11" fillId="2" fontId="9" numFmtId="4" xfId="0" applyAlignment="1" applyBorder="1" applyFont="1" applyNumberFormat="1">
      <alignment horizontal="right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11" fillId="0" fontId="9" numFmtId="4" xfId="0" applyAlignment="1" applyBorder="1" applyFont="1" applyNumberFormat="1">
      <alignment horizontal="right"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4" xfId="0" applyAlignment="1" applyFont="1" applyNumberFormat="1">
      <alignment horizontal="right"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22" numFmtId="0" xfId="0" applyAlignment="1" applyFont="1">
      <alignment horizontal="center" shrinkToFit="0" vertical="bottom" wrapText="0"/>
    </xf>
    <xf borderId="0" fillId="0" fontId="25" numFmtId="0" xfId="0" applyAlignment="1" applyFont="1">
      <alignment horizontal="center" shrinkToFit="0" vertical="bottom" wrapText="0"/>
    </xf>
    <xf borderId="0" fillId="0" fontId="2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1143000" cy="885825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1" width="1.5"/>
    <col customWidth="1" min="2" max="2" width="22.0"/>
    <col customWidth="1" min="3" max="3" width="5.88"/>
    <col customWidth="1" min="4" max="4" width="28.88"/>
    <col customWidth="1" min="5" max="5" width="10.38"/>
    <col customWidth="1" min="6" max="6" width="11.0" outlineLevel="1"/>
    <col customWidth="1" min="7" max="7" width="16.0"/>
    <col customWidth="1" min="8" max="8" width="11.13"/>
    <col customWidth="1" min="9" max="9" width="12.5"/>
    <col customWidth="1" min="10" max="26" width="11.5"/>
  </cols>
  <sheetData>
    <row r="1" ht="36.0" customHeight="1">
      <c r="A1" s="1"/>
      <c r="B1" s="2"/>
      <c r="C1" s="3" t="s">
        <v>0</v>
      </c>
    </row>
    <row r="2" ht="23.25" customHeight="1">
      <c r="B2" s="4"/>
      <c r="C2" s="5"/>
      <c r="D2" s="6" t="s">
        <v>1</v>
      </c>
      <c r="H2" s="7" t="s">
        <v>2</v>
      </c>
    </row>
    <row r="3" ht="48.75" customHeight="1">
      <c r="C3" s="8"/>
      <c r="D3" s="9" t="s">
        <v>3</v>
      </c>
      <c r="H3" s="8"/>
      <c r="I3" s="10" t="s">
        <v>4</v>
      </c>
    </row>
    <row r="4" ht="13.5" customHeight="1">
      <c r="B4" s="11" t="s">
        <v>1</v>
      </c>
      <c r="G4" s="12" t="s">
        <v>5</v>
      </c>
    </row>
    <row r="5" ht="12.75" customHeight="1">
      <c r="B5" s="11" t="s">
        <v>6</v>
      </c>
      <c r="G5" s="13"/>
    </row>
    <row r="6" ht="12.75" customHeight="1">
      <c r="B6" s="11" t="s">
        <v>7</v>
      </c>
      <c r="G6" s="14" t="s">
        <v>8</v>
      </c>
    </row>
    <row r="7" ht="12.75" customHeight="1">
      <c r="B7" s="15"/>
      <c r="G7" s="14" t="s">
        <v>9</v>
      </c>
    </row>
    <row r="8" ht="12.75" customHeight="1">
      <c r="B8" s="16" t="s">
        <v>10</v>
      </c>
      <c r="G8" s="14" t="s">
        <v>11</v>
      </c>
    </row>
    <row r="9" ht="15.75" customHeight="1">
      <c r="B9" s="16" t="s">
        <v>12</v>
      </c>
      <c r="G9" s="13"/>
    </row>
    <row r="10" ht="12.75" customHeight="1">
      <c r="B10" s="16"/>
      <c r="G10" s="17" t="s">
        <v>13</v>
      </c>
      <c r="H10" s="18">
        <v>1.02116748297847E14</v>
      </c>
    </row>
    <row r="11" ht="12.75" customHeight="1">
      <c r="B11" s="19"/>
      <c r="G11" s="1"/>
    </row>
    <row r="12" ht="12.75" customHeight="1">
      <c r="B12" s="20"/>
    </row>
    <row r="13" ht="12.75" customHeight="1">
      <c r="B13" s="21" t="s">
        <v>14</v>
      </c>
      <c r="C13" s="22" t="s">
        <v>15</v>
      </c>
      <c r="G13" s="23" t="s">
        <v>16</v>
      </c>
      <c r="I13" s="24">
        <v>300.0</v>
      </c>
    </row>
    <row r="14" ht="13.5" customHeight="1">
      <c r="B14" s="25" t="s">
        <v>17</v>
      </c>
      <c r="C14" s="26" t="s">
        <v>18</v>
      </c>
      <c r="G14" s="23" t="s">
        <v>19</v>
      </c>
      <c r="I14" s="27">
        <v>1.0</v>
      </c>
    </row>
    <row r="15" ht="12.75" customHeight="1">
      <c r="B15" s="25" t="s">
        <v>20</v>
      </c>
      <c r="C15" s="28" t="s">
        <v>21</v>
      </c>
      <c r="G15" s="23" t="s">
        <v>22</v>
      </c>
      <c r="I15" s="24">
        <v>46.6</v>
      </c>
    </row>
    <row r="16" ht="12.75" customHeight="1">
      <c r="B16" s="25"/>
      <c r="C16" s="28"/>
      <c r="D16" s="28"/>
      <c r="E16" s="28"/>
      <c r="F16" s="28"/>
      <c r="G16" s="23" t="s">
        <v>23</v>
      </c>
      <c r="I16" s="27">
        <f>I15*I14</f>
        <v>46.6</v>
      </c>
    </row>
    <row r="17" ht="12.75" customHeight="1">
      <c r="C17" s="29">
        <v>0.1</v>
      </c>
      <c r="D17" s="29">
        <v>0.0</v>
      </c>
      <c r="E17" s="25"/>
      <c r="F17" s="30"/>
      <c r="G17" s="23" t="s">
        <v>24</v>
      </c>
      <c r="I17" s="24">
        <f>I13/I14</f>
        <v>300</v>
      </c>
    </row>
    <row r="18" ht="9.0" customHeight="1">
      <c r="B18" s="1"/>
    </row>
    <row r="19" ht="16.5" customHeight="1">
      <c r="B19" s="31" t="s">
        <v>25</v>
      </c>
      <c r="C19" s="32"/>
      <c r="D19" s="33"/>
      <c r="E19" s="34" t="s">
        <v>26</v>
      </c>
      <c r="F19" s="35" t="s">
        <v>27</v>
      </c>
      <c r="G19" s="36"/>
      <c r="H19" s="35" t="s">
        <v>28</v>
      </c>
      <c r="I19" s="36"/>
    </row>
    <row r="20" ht="15.0" customHeight="1">
      <c r="B20" s="37" t="s">
        <v>29</v>
      </c>
      <c r="D20" s="38"/>
      <c r="E20" s="39"/>
      <c r="F20" s="40" t="s">
        <v>30</v>
      </c>
      <c r="G20" s="40" t="s">
        <v>31</v>
      </c>
      <c r="H20" s="40" t="s">
        <v>30</v>
      </c>
      <c r="I20" s="40" t="s">
        <v>31</v>
      </c>
    </row>
    <row r="21" ht="12.75" customHeight="1">
      <c r="B21" s="41" t="s">
        <v>32</v>
      </c>
      <c r="C21" s="32"/>
      <c r="D21" s="33"/>
      <c r="E21" s="42"/>
      <c r="F21" s="43"/>
      <c r="G21" s="43"/>
      <c r="H21" s="44"/>
      <c r="I21" s="45"/>
    </row>
    <row r="22" ht="12.75" customHeight="1">
      <c r="B22" s="46" t="s">
        <v>33</v>
      </c>
      <c r="C22" s="47"/>
      <c r="D22" s="48"/>
      <c r="E22" s="49">
        <f t="shared" ref="E22:E23" si="1">I$16</f>
        <v>46.6</v>
      </c>
      <c r="F22" s="50">
        <v>0.13</v>
      </c>
      <c r="G22" s="51">
        <f t="shared" ref="G22:G23" si="2">ROUND(F22*E22,2)</f>
        <v>6.06</v>
      </c>
      <c r="H22" s="52"/>
      <c r="I22" s="51"/>
    </row>
    <row r="23" ht="12.75" customHeight="1">
      <c r="B23" s="53" t="s">
        <v>34</v>
      </c>
      <c r="C23" s="54"/>
      <c r="D23" s="36"/>
      <c r="E23" s="49">
        <f t="shared" si="1"/>
        <v>46.6</v>
      </c>
      <c r="F23" s="55">
        <v>0.0066</v>
      </c>
      <c r="G23" s="56">
        <f t="shared" si="2"/>
        <v>0.31</v>
      </c>
      <c r="H23" s="57"/>
      <c r="I23" s="58"/>
    </row>
    <row r="24" ht="12.75" customHeight="1">
      <c r="B24" s="41" t="s">
        <v>35</v>
      </c>
      <c r="C24" s="32"/>
      <c r="D24" s="33"/>
      <c r="E24" s="59"/>
      <c r="F24" s="60"/>
      <c r="G24" s="45"/>
      <c r="H24" s="44"/>
      <c r="I24" s="43"/>
      <c r="K24" s="61"/>
    </row>
    <row r="25" ht="12.75" customHeight="1">
      <c r="B25" s="62" t="s">
        <v>36</v>
      </c>
      <c r="D25" s="38"/>
      <c r="E25" s="63">
        <f t="shared" ref="E25:E27" si="3">I$16</f>
        <v>46.6</v>
      </c>
      <c r="F25" s="64">
        <v>0.0855</v>
      </c>
      <c r="G25" s="65">
        <f t="shared" ref="G25:G27" si="4">ROUND(F25*E25,2)</f>
        <v>3.98</v>
      </c>
      <c r="H25" s="66">
        <v>0.069</v>
      </c>
      <c r="I25" s="65">
        <f t="shared" ref="I25:I26" si="5">ROUND(H25*E25,2)</f>
        <v>3.22</v>
      </c>
      <c r="J25" s="67"/>
    </row>
    <row r="26" ht="12.75" customHeight="1">
      <c r="B26" s="62" t="s">
        <v>37</v>
      </c>
      <c r="D26" s="38"/>
      <c r="E26" s="59">
        <f t="shared" si="3"/>
        <v>46.6</v>
      </c>
      <c r="F26" s="68">
        <v>0.0202</v>
      </c>
      <c r="G26" s="69">
        <f t="shared" si="4"/>
        <v>0.94</v>
      </c>
      <c r="H26" s="68">
        <v>0.004</v>
      </c>
      <c r="I26" s="69">
        <f t="shared" si="5"/>
        <v>0.19</v>
      </c>
    </row>
    <row r="27" ht="12.75" customHeight="1">
      <c r="B27" s="53" t="s">
        <v>38</v>
      </c>
      <c r="C27" s="54"/>
      <c r="D27" s="36"/>
      <c r="E27" s="70">
        <f t="shared" si="3"/>
        <v>46.6</v>
      </c>
      <c r="F27" s="57">
        <v>0.0525</v>
      </c>
      <c r="G27" s="56">
        <f t="shared" si="4"/>
        <v>2.45</v>
      </c>
      <c r="H27" s="57"/>
      <c r="I27" s="58"/>
    </row>
    <row r="28" ht="12.75" hidden="1" customHeight="1">
      <c r="B28" s="41" t="s">
        <v>39</v>
      </c>
      <c r="C28" s="32"/>
      <c r="D28" s="32"/>
      <c r="E28" s="70">
        <f>I$13</f>
        <v>300</v>
      </c>
      <c r="F28" s="71">
        <v>0.0</v>
      </c>
      <c r="G28" s="69">
        <f t="shared" ref="G28:G29" si="6">ROUND(E28*F28,2)</f>
        <v>0</v>
      </c>
      <c r="H28" s="71">
        <v>0.0</v>
      </c>
      <c r="I28" s="69">
        <f>ROUND(E28*H28,2)</f>
        <v>0</v>
      </c>
      <c r="K28" s="61"/>
    </row>
    <row r="29" ht="12.75" customHeight="1">
      <c r="B29" s="53" t="s">
        <v>40</v>
      </c>
      <c r="C29" s="54"/>
      <c r="D29" s="36"/>
      <c r="E29" s="49">
        <f t="shared" ref="E29:E31" si="7">I$16</f>
        <v>46.6</v>
      </c>
      <c r="F29" s="72">
        <f>0.3%+0.016%+C17%+D17%</f>
        <v>0.00416</v>
      </c>
      <c r="G29" s="56">
        <f t="shared" si="6"/>
        <v>0.19</v>
      </c>
      <c r="H29" s="57"/>
      <c r="I29" s="58"/>
      <c r="K29" s="61"/>
    </row>
    <row r="30" ht="12.75" customHeight="1">
      <c r="B30" s="73" t="s">
        <v>41</v>
      </c>
      <c r="C30" s="74"/>
      <c r="D30" s="75"/>
      <c r="E30" s="49">
        <f t="shared" si="7"/>
        <v>46.6</v>
      </c>
      <c r="F30" s="76"/>
      <c r="G30" s="77"/>
      <c r="H30" s="52">
        <v>0.068</v>
      </c>
      <c r="I30" s="51">
        <f>ROUND(H30*E30,2)</f>
        <v>3.17</v>
      </c>
      <c r="K30" s="61"/>
    </row>
    <row r="31" ht="12.75" customHeight="1">
      <c r="B31" s="53" t="s">
        <v>42</v>
      </c>
      <c r="C31" s="54"/>
      <c r="D31" s="36"/>
      <c r="E31" s="49">
        <f t="shared" si="7"/>
        <v>46.6</v>
      </c>
      <c r="F31" s="74"/>
      <c r="G31" s="58"/>
      <c r="H31" s="57">
        <v>0.029</v>
      </c>
      <c r="I31" s="56">
        <f>ROUND(E31*H31,2)</f>
        <v>1.35</v>
      </c>
      <c r="K31" s="61"/>
    </row>
    <row r="32" ht="12.75" customHeight="1">
      <c r="B32" s="53" t="s">
        <v>43</v>
      </c>
      <c r="C32" s="54"/>
      <c r="D32" s="36"/>
      <c r="E32" s="78"/>
      <c r="F32" s="54"/>
      <c r="G32" s="54"/>
      <c r="H32" s="36"/>
      <c r="I32" s="56">
        <v>0.0</v>
      </c>
      <c r="K32" s="61"/>
    </row>
    <row r="33" ht="12.75" customHeight="1">
      <c r="B33" s="28"/>
      <c r="C33" s="28"/>
      <c r="D33" s="28"/>
      <c r="E33" s="79"/>
      <c r="F33" s="25"/>
      <c r="G33" s="25"/>
      <c r="H33" s="80"/>
      <c r="I33" s="81"/>
      <c r="K33" s="61"/>
    </row>
    <row r="34" ht="12.75" customHeight="1">
      <c r="B34" s="53" t="s">
        <v>44</v>
      </c>
      <c r="C34" s="54"/>
      <c r="D34" s="36"/>
      <c r="E34" s="82">
        <f>I16</f>
        <v>46.6</v>
      </c>
      <c r="F34" s="83">
        <f t="shared" ref="F34:I34" si="8">SUM(F21:F27)+SUM(F29:F31)</f>
        <v>0.29896</v>
      </c>
      <c r="G34" s="84">
        <f t="shared" si="8"/>
        <v>13.93</v>
      </c>
      <c r="H34" s="83">
        <f t="shared" si="8"/>
        <v>0.17</v>
      </c>
      <c r="I34" s="84">
        <f t="shared" si="8"/>
        <v>7.93</v>
      </c>
    </row>
    <row r="35" ht="12.75" customHeight="1">
      <c r="B35" s="53" t="s">
        <v>45</v>
      </c>
      <c r="C35" s="54"/>
      <c r="D35" s="36"/>
      <c r="E35" s="82">
        <f>I13</f>
        <v>300</v>
      </c>
      <c r="F35" s="83">
        <f t="shared" ref="F35:I35" si="9">F28</f>
        <v>0</v>
      </c>
      <c r="G35" s="84">
        <f t="shared" si="9"/>
        <v>0</v>
      </c>
      <c r="H35" s="83">
        <f t="shared" si="9"/>
        <v>0</v>
      </c>
      <c r="I35" s="84">
        <f t="shared" si="9"/>
        <v>0</v>
      </c>
    </row>
    <row r="36" ht="12.75" customHeight="1">
      <c r="B36" s="25"/>
      <c r="C36" s="25"/>
      <c r="D36" s="25"/>
      <c r="E36" s="25"/>
      <c r="F36" s="25"/>
      <c r="G36" s="25"/>
      <c r="H36" s="25"/>
      <c r="I36" s="25"/>
    </row>
    <row r="37" ht="15.0" customHeight="1">
      <c r="B37" s="85" t="s">
        <v>46</v>
      </c>
      <c r="C37" s="54"/>
      <c r="D37" s="54"/>
      <c r="E37" s="54"/>
      <c r="F37" s="36"/>
      <c r="G37" s="86">
        <f>G34+G35</f>
        <v>13.93</v>
      </c>
      <c r="H37" s="87" t="s">
        <v>47</v>
      </c>
    </row>
    <row r="38" ht="15.0" customHeight="1">
      <c r="B38" s="88" t="s">
        <v>48</v>
      </c>
      <c r="C38" s="54"/>
      <c r="D38" s="54"/>
      <c r="E38" s="54"/>
      <c r="F38" s="36"/>
      <c r="G38" s="89">
        <f>I34+I35</f>
        <v>7.93</v>
      </c>
      <c r="H38" s="90" t="s">
        <v>49</v>
      </c>
    </row>
    <row r="39" ht="15.0" customHeight="1">
      <c r="B39" s="88" t="s">
        <v>50</v>
      </c>
      <c r="C39" s="54"/>
      <c r="D39" s="54"/>
      <c r="E39" s="54"/>
      <c r="F39" s="36"/>
      <c r="G39" s="91">
        <f>G37+G38</f>
        <v>21.86</v>
      </c>
      <c r="H39" s="92"/>
    </row>
    <row r="40" ht="15.0" customHeight="1">
      <c r="B40" s="93"/>
      <c r="C40" s="93"/>
      <c r="D40" s="93"/>
      <c r="E40" s="93"/>
      <c r="F40" s="93"/>
      <c r="G40" s="94"/>
      <c r="H40" s="92"/>
      <c r="I40" s="95"/>
    </row>
    <row r="41" ht="13.5" customHeight="1">
      <c r="B41" s="41" t="s">
        <v>51</v>
      </c>
      <c r="C41" s="32"/>
      <c r="D41" s="32"/>
      <c r="E41" s="32"/>
      <c r="F41" s="33"/>
      <c r="G41" s="96">
        <f>I13</f>
        <v>300</v>
      </c>
      <c r="H41" s="25"/>
      <c r="I41" s="25"/>
    </row>
    <row r="42" ht="13.5" customHeight="1">
      <c r="B42" s="97" t="s">
        <v>52</v>
      </c>
      <c r="F42" s="38"/>
      <c r="G42" s="98">
        <f>I34+I35</f>
        <v>7.93</v>
      </c>
      <c r="H42" s="25"/>
      <c r="I42" s="25"/>
    </row>
    <row r="43" ht="13.5" customHeight="1">
      <c r="B43" s="99" t="s">
        <v>53</v>
      </c>
      <c r="C43" s="54"/>
      <c r="D43" s="54"/>
      <c r="E43" s="54"/>
      <c r="F43" s="36"/>
      <c r="G43" s="100">
        <f>G41-G42</f>
        <v>292.07</v>
      </c>
      <c r="H43" s="101"/>
    </row>
    <row r="44" ht="12.75" customHeight="1">
      <c r="B44" s="102" t="s">
        <v>54</v>
      </c>
      <c r="C44" s="47"/>
      <c r="D44" s="47"/>
      <c r="E44" s="47"/>
      <c r="F44" s="48"/>
      <c r="G44" s="103">
        <f>(0.75%*E22)+(1.45%*E28)-(1.7%*E30)+(0.95%*E28)</f>
        <v>6.7573</v>
      </c>
      <c r="H44" s="101"/>
      <c r="I44" s="95"/>
    </row>
    <row r="45" ht="12.75" customHeight="1">
      <c r="B45" s="104" t="s">
        <v>55</v>
      </c>
      <c r="C45" s="47"/>
      <c r="D45" s="47"/>
      <c r="E45" s="47"/>
      <c r="F45" s="48"/>
      <c r="G45" s="105">
        <v>0.0</v>
      </c>
      <c r="H45" s="106"/>
    </row>
    <row r="46" ht="12.75" customHeight="1">
      <c r="B46" s="104" t="s">
        <v>56</v>
      </c>
      <c r="C46" s="47"/>
      <c r="D46" s="47"/>
      <c r="E46" s="47"/>
      <c r="F46" s="48"/>
      <c r="G46" s="107">
        <f>G43+I31</f>
        <v>293.42</v>
      </c>
      <c r="H46" s="108"/>
      <c r="I46" s="108"/>
    </row>
    <row r="47" ht="12.75" customHeight="1">
      <c r="B47" s="109"/>
      <c r="C47" s="109"/>
      <c r="D47" s="109"/>
      <c r="E47" s="109"/>
      <c r="F47" s="109"/>
      <c r="G47" s="110"/>
      <c r="H47" s="108"/>
      <c r="I47" s="108"/>
    </row>
    <row r="48" ht="6.0" customHeight="1">
      <c r="B48" s="108"/>
    </row>
    <row r="49" ht="12.75" customHeight="1">
      <c r="C49" s="108"/>
      <c r="F49" s="108"/>
      <c r="G49" s="108"/>
      <c r="I49" s="25"/>
    </row>
    <row r="50" ht="13.5" customHeight="1">
      <c r="B50" s="108"/>
    </row>
    <row r="51" ht="13.5" customHeight="1"/>
    <row r="52" ht="21.0" customHeight="1"/>
    <row r="53" ht="13.5" customHeight="1">
      <c r="B53" s="111" t="s">
        <v>57</v>
      </c>
    </row>
    <row r="54" ht="6.0" customHeight="1">
      <c r="B54" s="111"/>
    </row>
    <row r="55" ht="12.75" customHeight="1">
      <c r="B55" s="111" t="s">
        <v>58</v>
      </c>
    </row>
    <row r="56" ht="12.75" customHeight="1">
      <c r="B56" s="111" t="s">
        <v>59</v>
      </c>
    </row>
    <row r="57" ht="6.0" customHeight="1">
      <c r="B57" s="112"/>
    </row>
    <row r="58" ht="12.75" customHeight="1">
      <c r="B58" s="111" t="s">
        <v>60</v>
      </c>
    </row>
    <row r="59" ht="14.25" customHeight="1">
      <c r="B59" s="111" t="s">
        <v>61</v>
      </c>
    </row>
    <row r="60" ht="6.0" customHeight="1">
      <c r="B60" s="112"/>
    </row>
    <row r="61" ht="12.75" customHeight="1">
      <c r="B61" s="111" t="s">
        <v>62</v>
      </c>
    </row>
    <row r="62" ht="6.0" customHeight="1">
      <c r="B62" s="112"/>
    </row>
    <row r="63" ht="12.75" customHeight="1">
      <c r="B63" s="113" t="s">
        <v>63</v>
      </c>
    </row>
    <row r="64" ht="12.75" customHeight="1">
      <c r="A64" s="4"/>
      <c r="B64" s="114"/>
      <c r="C64" s="114"/>
      <c r="D64" s="114"/>
      <c r="E64" s="114"/>
      <c r="F64" s="114"/>
      <c r="G64" s="114"/>
      <c r="H64" s="114"/>
      <c r="I64" s="114"/>
    </row>
    <row r="65" ht="12.75" customHeight="1">
      <c r="A65" s="4"/>
      <c r="B65" s="111" t="s">
        <v>64</v>
      </c>
    </row>
    <row r="66" ht="12.75" customHeight="1">
      <c r="B66" s="4"/>
      <c r="C66" s="4"/>
      <c r="D66" s="4"/>
      <c r="E66" s="4"/>
      <c r="F66" s="4"/>
      <c r="G66" s="4"/>
      <c r="H66" s="4"/>
      <c r="I66" s="4"/>
    </row>
    <row r="67" ht="12.75" customHeight="1">
      <c r="B67" s="25"/>
      <c r="C67" s="25"/>
      <c r="D67" s="25"/>
      <c r="E67" s="25"/>
      <c r="F67" s="25"/>
      <c r="G67" s="25"/>
      <c r="H67" s="25"/>
      <c r="I67" s="25"/>
    </row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9">
    <mergeCell ref="B5:F5"/>
    <mergeCell ref="G5:I5"/>
    <mergeCell ref="B6:F6"/>
    <mergeCell ref="G6:I6"/>
    <mergeCell ref="B7:F7"/>
    <mergeCell ref="G7:I7"/>
    <mergeCell ref="B8:F8"/>
    <mergeCell ref="G8:I8"/>
    <mergeCell ref="B9:F9"/>
    <mergeCell ref="G9:I9"/>
    <mergeCell ref="B10:F10"/>
    <mergeCell ref="H10:I10"/>
    <mergeCell ref="B11:F11"/>
    <mergeCell ref="G11:I11"/>
    <mergeCell ref="B12:I12"/>
    <mergeCell ref="C13:F13"/>
    <mergeCell ref="G13:H13"/>
    <mergeCell ref="C14:F14"/>
    <mergeCell ref="G14:H14"/>
    <mergeCell ref="C15:F15"/>
    <mergeCell ref="G15:H15"/>
    <mergeCell ref="G16:H16"/>
    <mergeCell ref="G17:H17"/>
    <mergeCell ref="B20:D20"/>
    <mergeCell ref="B21:D21"/>
    <mergeCell ref="B22:D22"/>
    <mergeCell ref="B23:D23"/>
    <mergeCell ref="B24:D24"/>
    <mergeCell ref="B25:D25"/>
    <mergeCell ref="B18:I18"/>
    <mergeCell ref="B19:D19"/>
    <mergeCell ref="F19:G19"/>
    <mergeCell ref="H19:I19"/>
    <mergeCell ref="B26:D26"/>
    <mergeCell ref="B27:D27"/>
    <mergeCell ref="B28:D28"/>
    <mergeCell ref="B29:D29"/>
    <mergeCell ref="B31:D31"/>
    <mergeCell ref="B32:D32"/>
    <mergeCell ref="B35:D35"/>
    <mergeCell ref="B37:F37"/>
    <mergeCell ref="H37:I37"/>
    <mergeCell ref="B38:F38"/>
    <mergeCell ref="H38:I38"/>
    <mergeCell ref="B39:F39"/>
    <mergeCell ref="H39:I39"/>
    <mergeCell ref="B50:I52"/>
    <mergeCell ref="B53:I53"/>
    <mergeCell ref="B56:I56"/>
    <mergeCell ref="B57:I57"/>
    <mergeCell ref="B58:I58"/>
    <mergeCell ref="B59:I59"/>
    <mergeCell ref="B60:I60"/>
    <mergeCell ref="B61:I61"/>
    <mergeCell ref="B62:I62"/>
    <mergeCell ref="B63:I63"/>
    <mergeCell ref="B65:I65"/>
    <mergeCell ref="A1:A63"/>
    <mergeCell ref="C1:I1"/>
    <mergeCell ref="D2:G2"/>
    <mergeCell ref="H2:I2"/>
    <mergeCell ref="D3:G3"/>
    <mergeCell ref="B4:F4"/>
    <mergeCell ref="G4:I4"/>
    <mergeCell ref="E32:H32"/>
    <mergeCell ref="B34:D34"/>
    <mergeCell ref="B41:F41"/>
    <mergeCell ref="B42:F42"/>
    <mergeCell ref="B43:F43"/>
    <mergeCell ref="H43:I43"/>
    <mergeCell ref="B44:F44"/>
    <mergeCell ref="B45:F45"/>
    <mergeCell ref="H45:I45"/>
    <mergeCell ref="B46:F46"/>
    <mergeCell ref="B48:I48"/>
    <mergeCell ref="C49:E49"/>
    <mergeCell ref="G49:H49"/>
    <mergeCell ref="B54:I54"/>
    <mergeCell ref="B55:I55"/>
  </mergeCells>
  <printOptions/>
  <pageMargins bottom="0.2" footer="0.0" header="0.0" left="0.25" right="0.25" top="0.2"/>
  <pageSetup paperSize="9" scale="9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2024-02-16T17:05:32+00:00</dcterms:created>
  <dc:creator>Unknown Creator</dc:creator>
</cp:coreProperties>
</file>